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slicers/slicer2.xml" ContentType="application/vnd.ms-excel.slicer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slicers/slicer3.xml" ContentType="application/vnd.ms-excel.slicer+xml"/>
  <Override PartName="/xl/comments1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pivotTables/pivotTable22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4 SKOG\11 Statistikk\TMSs oppslagsverk\Oppdatering jan2021\"/>
    </mc:Choice>
  </mc:AlternateContent>
  <xr:revisionPtr revIDLastSave="0" documentId="13_ncr:1_{A8C11021-ABB0-4129-810C-8F834B147523}" xr6:coauthVersionLast="45" xr6:coauthVersionMax="45" xr10:uidLastSave="{00000000-0000-0000-0000-000000000000}"/>
  <bookViews>
    <workbookView xWindow="28680" yWindow="-120" windowWidth="20640" windowHeight="11160" tabRatio="843" firstSheet="7" activeTab="7" xr2:uid="{00000000-000D-0000-FFFF-FFFF00000000}"/>
  </bookViews>
  <sheets>
    <sheet name="Aktivitetsdata" sheetId="1" state="hidden" r:id="rId1"/>
    <sheet name="Arealdata" sheetId="2" state="hidden" r:id="rId2"/>
    <sheet name="Om kommunen" sheetId="4" state="hidden" r:id="rId3"/>
    <sheet name="Ark1" sheetId="20" state="hidden" r:id="rId4"/>
    <sheet name="PivotRegion" sheetId="3" state="hidden" r:id="rId5"/>
    <sheet name="Pivotkommune" sheetId="8" state="hidden" r:id="rId6"/>
    <sheet name="Pivotfylket" sheetId="13" state="hidden" r:id="rId7"/>
    <sheet name="Oppslag kommune" sheetId="7" r:id="rId8"/>
    <sheet name="Oppslag region" sheetId="11" r:id="rId9"/>
    <sheet name="Oppslag fylket" sheetId="12" r:id="rId10"/>
    <sheet name="Tabell aktivitet" sheetId="17" r:id="rId11"/>
    <sheet name="Tabell areal" sheetId="18" r:id="rId12"/>
    <sheet name="Info" sheetId="21" r:id="rId13"/>
    <sheet name="Index" sheetId="14" state="hidden" r:id="rId14"/>
    <sheet name="Planting pr m3" sheetId="19" state="hidden" r:id="rId15"/>
    <sheet name="Pivot Skogkultur" sheetId="15" state="hidden" r:id="rId16"/>
    <sheet name="pivotm3prodareal" sheetId="16" state="hidden" r:id="rId17"/>
  </sheets>
  <definedNames>
    <definedName name="_xlnm._FilterDatabase" localSheetId="0" hidden="1">Aktivitetsdata!$A$1:$G$6569</definedName>
    <definedName name="_xlnm._FilterDatabase" localSheetId="1" hidden="1">Arealdata!$A$1:$G$1116</definedName>
    <definedName name="_xlnm._FilterDatabase" localSheetId="15" hidden="1">'Pivot Skogkultur'!$L$1:$S$878</definedName>
    <definedName name="_xlnm._FilterDatabase" localSheetId="16" hidden="1">pivotm3prodareal!$L$1:$T$102</definedName>
    <definedName name="Slicer_Kommune">#N/A</definedName>
    <definedName name="Slicer_Kommune_nr">#N/A</definedName>
    <definedName name="Slicer_Kommune_nr1">#N/A</definedName>
    <definedName name="Slicer_Region">#N/A</definedName>
    <definedName name="Slicer_Region1">#N/A</definedName>
    <definedName name="Slicer_Region2">#N/A</definedName>
    <definedName name="Slicer_Region3">#N/A</definedName>
    <definedName name="Slicer_År">#N/A</definedName>
    <definedName name="Slicer_År1">#N/A</definedName>
    <definedName name="Slicer_År2">#N/A</definedName>
    <definedName name="Slicer_År3">#N/A</definedName>
  </definedNames>
  <calcPr calcId="191029"/>
  <pivotCaches>
    <pivotCache cacheId="0" r:id="rId18"/>
    <pivotCache cacheId="1" r:id="rId19"/>
    <pivotCache cacheId="2" r:id="rId20"/>
    <pivotCache cacheId="3" r:id="rId21"/>
    <pivotCache cacheId="4" r:id="rId22"/>
    <pivotCache cacheId="41" r:id="rId23"/>
  </pivotCaches>
  <extLst>
    <ext xmlns:x14="http://schemas.microsoft.com/office/spreadsheetml/2009/9/main" uri="{BBE1A952-AA13-448e-AADC-164F8A28A991}">
      <x14:slicerCaches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8" i="17" l="1"/>
  <c r="S37" i="17"/>
  <c r="R38" i="17"/>
  <c r="Q38" i="17"/>
  <c r="P38" i="17"/>
  <c r="O38" i="17"/>
  <c r="N38" i="17"/>
  <c r="N37" i="17"/>
  <c r="M38" i="17"/>
  <c r="L38" i="17"/>
  <c r="D25" i="8"/>
  <c r="N55" i="8"/>
  <c r="E25" i="8"/>
  <c r="D98" i="3" l="1"/>
  <c r="N29" i="11" s="1"/>
  <c r="D97" i="3"/>
  <c r="N28" i="11" s="1"/>
  <c r="C97" i="3"/>
  <c r="L28" i="11" s="1"/>
  <c r="D96" i="3"/>
  <c r="N27" i="11" s="1"/>
  <c r="D95" i="3"/>
  <c r="N26" i="11" s="1"/>
  <c r="C96" i="3"/>
  <c r="L27" i="11" s="1"/>
  <c r="C95" i="3"/>
  <c r="L26" i="11" s="1"/>
  <c r="D94" i="3"/>
  <c r="N25" i="11" s="1"/>
  <c r="C94" i="3"/>
  <c r="L25" i="11" s="1"/>
  <c r="E87" i="3"/>
  <c r="D86" i="13"/>
  <c r="E86" i="13"/>
  <c r="F86" i="13"/>
  <c r="G86" i="13"/>
  <c r="C86" i="13"/>
  <c r="D85" i="13"/>
  <c r="E85" i="13"/>
  <c r="F85" i="13"/>
  <c r="G85" i="13"/>
  <c r="C85" i="13"/>
  <c r="D84" i="13"/>
  <c r="E84" i="13"/>
  <c r="F84" i="13"/>
  <c r="G84" i="13"/>
  <c r="C84" i="13"/>
  <c r="G83" i="13"/>
  <c r="D83" i="13"/>
  <c r="E83" i="13"/>
  <c r="F83" i="13"/>
  <c r="C83" i="13"/>
  <c r="D82" i="13"/>
  <c r="E82" i="13"/>
  <c r="F82" i="13"/>
  <c r="C82" i="13"/>
  <c r="G67" i="13"/>
  <c r="G66" i="13"/>
  <c r="G65" i="13"/>
  <c r="G64" i="13"/>
  <c r="C65" i="13"/>
  <c r="D65" i="13"/>
  <c r="E65" i="13"/>
  <c r="F65" i="13"/>
  <c r="B65" i="13"/>
  <c r="C64" i="13"/>
  <c r="D64" i="13"/>
  <c r="E64" i="13"/>
  <c r="F64" i="13"/>
  <c r="B64" i="13"/>
  <c r="C66" i="13"/>
  <c r="D66" i="13"/>
  <c r="E66" i="13"/>
  <c r="F66" i="13"/>
  <c r="B66" i="13"/>
  <c r="C67" i="13"/>
  <c r="D67" i="13"/>
  <c r="E67" i="13"/>
  <c r="F67" i="13"/>
  <c r="B67" i="13"/>
  <c r="H76" i="3"/>
  <c r="I76" i="3"/>
  <c r="J76" i="3"/>
  <c r="G76" i="3"/>
  <c r="N5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" i="18"/>
  <c r="C76" i="3"/>
  <c r="D5" i="8"/>
  <c r="H66" i="13" l="1"/>
  <c r="C87" i="13"/>
  <c r="F87" i="13"/>
  <c r="F68" i="13"/>
  <c r="H65" i="13"/>
  <c r="H67" i="13"/>
  <c r="E68" i="13"/>
  <c r="D68" i="13"/>
  <c r="N42" i="18"/>
  <c r="E87" i="13"/>
  <c r="D87" i="13"/>
  <c r="G87" i="13"/>
  <c r="C68" i="13"/>
  <c r="H64" i="13"/>
  <c r="G68" i="13"/>
  <c r="G77" i="3"/>
  <c r="N21" i="11" s="1"/>
  <c r="J10" i="18"/>
  <c r="K10" i="18"/>
  <c r="L10" i="18"/>
  <c r="M10" i="18"/>
  <c r="J11" i="18"/>
  <c r="K11" i="18"/>
  <c r="L11" i="18"/>
  <c r="M11" i="18"/>
  <c r="J12" i="18"/>
  <c r="K12" i="18"/>
  <c r="L12" i="18"/>
  <c r="M12" i="18"/>
  <c r="J13" i="18"/>
  <c r="K13" i="18"/>
  <c r="L13" i="18"/>
  <c r="M13" i="18"/>
  <c r="J14" i="18"/>
  <c r="K14" i="18"/>
  <c r="L14" i="18"/>
  <c r="M14" i="18"/>
  <c r="J15" i="18"/>
  <c r="K15" i="18"/>
  <c r="L15" i="18"/>
  <c r="M15" i="18"/>
  <c r="J16" i="18"/>
  <c r="K16" i="18"/>
  <c r="L16" i="18"/>
  <c r="M16" i="18"/>
  <c r="J17" i="18"/>
  <c r="K17" i="18"/>
  <c r="L17" i="18"/>
  <c r="M17" i="18"/>
  <c r="J18" i="18"/>
  <c r="K18" i="18"/>
  <c r="L18" i="18"/>
  <c r="M18" i="18"/>
  <c r="J19" i="18"/>
  <c r="K19" i="18"/>
  <c r="L19" i="18"/>
  <c r="M19" i="18"/>
  <c r="J20" i="18"/>
  <c r="K20" i="18"/>
  <c r="L20" i="18"/>
  <c r="M20" i="18"/>
  <c r="J21" i="18"/>
  <c r="K21" i="18"/>
  <c r="L21" i="18"/>
  <c r="M21" i="18"/>
  <c r="J22" i="18"/>
  <c r="K22" i="18"/>
  <c r="L22" i="18"/>
  <c r="M22" i="18"/>
  <c r="J23" i="18"/>
  <c r="K23" i="18"/>
  <c r="L23" i="18"/>
  <c r="M23" i="18"/>
  <c r="J24" i="18"/>
  <c r="K24" i="18"/>
  <c r="L24" i="18"/>
  <c r="M24" i="18"/>
  <c r="J25" i="18"/>
  <c r="K25" i="18"/>
  <c r="L25" i="18"/>
  <c r="M25" i="18"/>
  <c r="J26" i="18"/>
  <c r="K26" i="18"/>
  <c r="L26" i="18"/>
  <c r="M26" i="18"/>
  <c r="J27" i="18"/>
  <c r="K27" i="18"/>
  <c r="L27" i="18"/>
  <c r="M27" i="18"/>
  <c r="J28" i="18"/>
  <c r="K28" i="18"/>
  <c r="L28" i="18"/>
  <c r="M28" i="18"/>
  <c r="J29" i="18"/>
  <c r="K29" i="18"/>
  <c r="L29" i="18"/>
  <c r="M29" i="18"/>
  <c r="J30" i="18"/>
  <c r="K30" i="18"/>
  <c r="L30" i="18"/>
  <c r="M30" i="18"/>
  <c r="J31" i="18"/>
  <c r="K31" i="18"/>
  <c r="L31" i="18"/>
  <c r="M31" i="18"/>
  <c r="J32" i="18"/>
  <c r="K32" i="18"/>
  <c r="L32" i="18"/>
  <c r="M32" i="18"/>
  <c r="J33" i="18"/>
  <c r="K33" i="18"/>
  <c r="L33" i="18"/>
  <c r="M33" i="18"/>
  <c r="J34" i="18"/>
  <c r="K34" i="18"/>
  <c r="L34" i="18"/>
  <c r="M34" i="18"/>
  <c r="J35" i="18"/>
  <c r="K35" i="18"/>
  <c r="L35" i="18"/>
  <c r="M35" i="18"/>
  <c r="J36" i="18"/>
  <c r="K36" i="18"/>
  <c r="L36" i="18"/>
  <c r="M36" i="18"/>
  <c r="J37" i="18"/>
  <c r="K37" i="18"/>
  <c r="L37" i="18"/>
  <c r="M37" i="18"/>
  <c r="J38" i="18"/>
  <c r="K38" i="18"/>
  <c r="L38" i="18"/>
  <c r="M38" i="18"/>
  <c r="J39" i="18"/>
  <c r="K39" i="18"/>
  <c r="L39" i="18"/>
  <c r="M39" i="18"/>
  <c r="J40" i="18"/>
  <c r="K40" i="18"/>
  <c r="L40" i="18"/>
  <c r="M40" i="18"/>
  <c r="J41" i="18"/>
  <c r="K41" i="18"/>
  <c r="L41" i="18"/>
  <c r="M41" i="18"/>
  <c r="J42" i="18"/>
  <c r="K42" i="18"/>
  <c r="L42" i="18"/>
  <c r="M42" i="18"/>
  <c r="J5" i="18"/>
  <c r="K5" i="18"/>
  <c r="L5" i="18"/>
  <c r="M5" i="18"/>
  <c r="J6" i="18"/>
  <c r="K6" i="18"/>
  <c r="L6" i="18"/>
  <c r="M6" i="18"/>
  <c r="J7" i="18"/>
  <c r="K7" i="18"/>
  <c r="L7" i="18"/>
  <c r="M7" i="18"/>
  <c r="J8" i="18"/>
  <c r="K8" i="18"/>
  <c r="L8" i="18"/>
  <c r="M8" i="18"/>
  <c r="J9" i="18"/>
  <c r="K9" i="18"/>
  <c r="L9" i="18"/>
  <c r="M9" i="18"/>
  <c r="K4" i="18"/>
  <c r="L4" i="18"/>
  <c r="M4" i="18"/>
  <c r="J4" i="18"/>
  <c r="I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H68" i="13" l="1"/>
  <c r="O43" i="18"/>
  <c r="O4" i="18"/>
  <c r="R37" i="17"/>
  <c r="M37" i="17" l="1"/>
  <c r="O37" i="17"/>
  <c r="P37" i="17"/>
  <c r="Q37" i="17"/>
  <c r="L37" i="17"/>
  <c r="J109" i="8" l="1"/>
  <c r="D24" i="8"/>
  <c r="N54" i="8"/>
  <c r="E23" i="8"/>
  <c r="E24" i="8"/>
  <c r="K109" i="8" l="1"/>
  <c r="L109" i="8"/>
  <c r="M109" i="8"/>
  <c r="N109" i="8"/>
  <c r="O109" i="8"/>
  <c r="F24" i="19" l="1"/>
  <c r="F23" i="19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18" i="17"/>
  <c r="Q36" i="17"/>
  <c r="P36" i="17"/>
  <c r="O36" i="17"/>
  <c r="N36" i="17"/>
  <c r="R36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18" i="17"/>
  <c r="M36" i="17"/>
  <c r="L36" i="17"/>
  <c r="D23" i="8"/>
  <c r="N53" i="8"/>
  <c r="E22" i="8"/>
  <c r="F7" i="19" l="1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6" i="19"/>
  <c r="H6" i="19"/>
  <c r="H7" i="19" s="1"/>
  <c r="H8" i="19" s="1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Q35" i="17" l="1"/>
  <c r="Q19" i="17" l="1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18" i="17"/>
  <c r="Q17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18" i="17"/>
  <c r="P17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18" i="17"/>
  <c r="O17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18" i="17"/>
  <c r="N17" i="17"/>
  <c r="L21" i="17"/>
  <c r="M35" i="17"/>
  <c r="L35" i="17"/>
  <c r="N3" i="15"/>
  <c r="N4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2" i="15"/>
  <c r="P2" i="15" s="1"/>
  <c r="Q2" i="15" s="1"/>
  <c r="R2" i="15" s="1"/>
  <c r="N51" i="8"/>
  <c r="N52" i="8"/>
  <c r="D47" i="8" l="1"/>
  <c r="J3" i="18"/>
  <c r="K3" i="18"/>
  <c r="L3" i="18"/>
  <c r="M3" i="18"/>
  <c r="I4" i="18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L19" i="17"/>
  <c r="L20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18" i="17"/>
  <c r="E20" i="8"/>
  <c r="D22" i="8"/>
  <c r="O40" i="18" l="1"/>
  <c r="O36" i="18"/>
  <c r="O32" i="18"/>
  <c r="O28" i="18"/>
  <c r="O24" i="18"/>
  <c r="O20" i="18"/>
  <c r="O16" i="18"/>
  <c r="O12" i="18"/>
  <c r="O8" i="18"/>
  <c r="O42" i="18"/>
  <c r="O22" i="18"/>
  <c r="O18" i="18"/>
  <c r="O14" i="18"/>
  <c r="O6" i="18"/>
  <c r="O41" i="18"/>
  <c r="O37" i="18"/>
  <c r="O33" i="18"/>
  <c r="O27" i="18"/>
  <c r="O23" i="18"/>
  <c r="O21" i="18"/>
  <c r="O17" i="18"/>
  <c r="O13" i="18"/>
  <c r="O11" i="18"/>
  <c r="O9" i="18"/>
  <c r="O7" i="18"/>
  <c r="O5" i="18"/>
  <c r="O38" i="18"/>
  <c r="O34" i="18"/>
  <c r="O30" i="18"/>
  <c r="O26" i="18"/>
  <c r="O10" i="18"/>
  <c r="O39" i="18"/>
  <c r="O35" i="18"/>
  <c r="O31" i="18"/>
  <c r="O29" i="18"/>
  <c r="O25" i="18"/>
  <c r="O19" i="18"/>
  <c r="O15" i="18"/>
  <c r="M49" i="16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2" i="14"/>
  <c r="S3" i="16"/>
  <c r="T3" i="16" s="1"/>
  <c r="S4" i="16"/>
  <c r="T4" i="16" s="1"/>
  <c r="S5" i="16"/>
  <c r="T5" i="16" s="1"/>
  <c r="S6" i="16"/>
  <c r="T6" i="16" s="1"/>
  <c r="S7" i="16"/>
  <c r="T7" i="16" s="1"/>
  <c r="S8" i="16"/>
  <c r="T8" i="16" s="1"/>
  <c r="S9" i="16"/>
  <c r="T9" i="16" s="1"/>
  <c r="S10" i="16"/>
  <c r="T10" i="16" s="1"/>
  <c r="S11" i="16"/>
  <c r="T11" i="16" s="1"/>
  <c r="S12" i="16"/>
  <c r="T12" i="16" s="1"/>
  <c r="S13" i="16"/>
  <c r="T13" i="16" s="1"/>
  <c r="S14" i="16"/>
  <c r="T14" i="16" s="1"/>
  <c r="S15" i="16"/>
  <c r="T15" i="16" s="1"/>
  <c r="S16" i="16"/>
  <c r="T16" i="16" s="1"/>
  <c r="S17" i="16"/>
  <c r="T17" i="16" s="1"/>
  <c r="S18" i="16"/>
  <c r="T18" i="16" s="1"/>
  <c r="S19" i="16"/>
  <c r="T19" i="16" s="1"/>
  <c r="S20" i="16"/>
  <c r="T20" i="16" s="1"/>
  <c r="S21" i="16"/>
  <c r="T21" i="16" s="1"/>
  <c r="S22" i="16"/>
  <c r="T22" i="16" s="1"/>
  <c r="S23" i="16"/>
  <c r="T23" i="16" s="1"/>
  <c r="S24" i="16"/>
  <c r="T24" i="16" s="1"/>
  <c r="S25" i="16"/>
  <c r="T25" i="16" s="1"/>
  <c r="S26" i="16"/>
  <c r="T26" i="16" s="1"/>
  <c r="S27" i="16"/>
  <c r="T27" i="16" s="1"/>
  <c r="S28" i="16"/>
  <c r="T28" i="16" s="1"/>
  <c r="S29" i="16"/>
  <c r="T29" i="16" s="1"/>
  <c r="S30" i="16"/>
  <c r="S31" i="16"/>
  <c r="T31" i="16" s="1"/>
  <c r="S32" i="16"/>
  <c r="T32" i="16" s="1"/>
  <c r="S33" i="16"/>
  <c r="T33" i="16" s="1"/>
  <c r="S34" i="16"/>
  <c r="T34" i="16" s="1"/>
  <c r="S35" i="16"/>
  <c r="T35" i="16" s="1"/>
  <c r="S36" i="16"/>
  <c r="T36" i="16" s="1"/>
  <c r="S37" i="16"/>
  <c r="T37" i="16" s="1"/>
  <c r="S38" i="16"/>
  <c r="T38" i="16" s="1"/>
  <c r="S39" i="16"/>
  <c r="T39" i="16" s="1"/>
  <c r="I32" i="14" s="1"/>
  <c r="S40" i="16"/>
  <c r="T40" i="16" s="1"/>
  <c r="S41" i="16"/>
  <c r="T41" i="16" s="1"/>
  <c r="S42" i="16"/>
  <c r="T42" i="16" s="1"/>
  <c r="S43" i="16"/>
  <c r="T43" i="16" s="1"/>
  <c r="S44" i="16"/>
  <c r="T44" i="16" s="1"/>
  <c r="S45" i="16"/>
  <c r="T45" i="16" s="1"/>
  <c r="S46" i="16"/>
  <c r="T46" i="16" s="1"/>
  <c r="S47" i="16"/>
  <c r="T47" i="16" s="1"/>
  <c r="I16" i="14" s="1"/>
  <c r="S48" i="16"/>
  <c r="T48" i="16" s="1"/>
  <c r="S2" i="16"/>
  <c r="T2" i="16" s="1"/>
  <c r="I12" i="14" l="1"/>
  <c r="I19" i="14"/>
  <c r="I27" i="14"/>
  <c r="I7" i="14"/>
  <c r="I25" i="14"/>
  <c r="I14" i="14"/>
  <c r="I49" i="14"/>
  <c r="I42" i="14"/>
  <c r="I9" i="14"/>
  <c r="I35" i="14"/>
  <c r="I23" i="14"/>
  <c r="I8" i="14"/>
  <c r="I41" i="14"/>
  <c r="I24" i="14"/>
  <c r="I44" i="14"/>
  <c r="I33" i="14"/>
  <c r="I4" i="14"/>
  <c r="I20" i="14"/>
  <c r="I47" i="14"/>
  <c r="I17" i="14"/>
  <c r="I30" i="14"/>
  <c r="I26" i="14"/>
  <c r="I18" i="14"/>
  <c r="I36" i="14"/>
  <c r="I34" i="14"/>
  <c r="I21" i="14"/>
  <c r="I15" i="14"/>
  <c r="I39" i="14"/>
  <c r="I6" i="14"/>
  <c r="I46" i="14"/>
  <c r="I28" i="14"/>
  <c r="I45" i="14"/>
  <c r="I48" i="14"/>
  <c r="I11" i="14"/>
  <c r="I37" i="14"/>
  <c r="I13" i="14"/>
  <c r="I38" i="14"/>
  <c r="S49" i="16"/>
  <c r="T49" i="16" s="1"/>
  <c r="I22" i="14" s="1"/>
  <c r="I10" i="14"/>
  <c r="I40" i="14"/>
  <c r="I43" i="14"/>
  <c r="I29" i="14"/>
  <c r="T30" i="16"/>
  <c r="I3" i="14" s="1"/>
  <c r="O47" i="15"/>
  <c r="I5" i="14" l="1"/>
  <c r="I31" i="14"/>
  <c r="P3" i="15"/>
  <c r="Q3" i="15" s="1"/>
  <c r="R3" i="15" s="1"/>
  <c r="S3" i="15" s="1"/>
  <c r="P4" i="15"/>
  <c r="Q4" i="15" s="1"/>
  <c r="R4" i="15" s="1"/>
  <c r="S4" i="15" s="1"/>
  <c r="P5" i="15"/>
  <c r="Q5" i="15" s="1"/>
  <c r="R5" i="15" s="1"/>
  <c r="S5" i="15" s="1"/>
  <c r="P6" i="15"/>
  <c r="Q6" i="15" s="1"/>
  <c r="R6" i="15" s="1"/>
  <c r="S6" i="15" s="1"/>
  <c r="P7" i="15"/>
  <c r="Q7" i="15" s="1"/>
  <c r="R7" i="15" s="1"/>
  <c r="S7" i="15" s="1"/>
  <c r="P8" i="15"/>
  <c r="Q8" i="15" s="1"/>
  <c r="R8" i="15" s="1"/>
  <c r="S8" i="15" s="1"/>
  <c r="P9" i="15"/>
  <c r="Q9" i="15" s="1"/>
  <c r="R9" i="15" s="1"/>
  <c r="S9" i="15" s="1"/>
  <c r="P10" i="15"/>
  <c r="Q10" i="15" s="1"/>
  <c r="R10" i="15" s="1"/>
  <c r="S10" i="15" s="1"/>
  <c r="P11" i="15"/>
  <c r="Q11" i="15" s="1"/>
  <c r="R11" i="15" s="1"/>
  <c r="S11" i="15" s="1"/>
  <c r="P12" i="15"/>
  <c r="Q12" i="15" s="1"/>
  <c r="R12" i="15" s="1"/>
  <c r="S12" i="15" s="1"/>
  <c r="P13" i="15"/>
  <c r="Q13" i="15" s="1"/>
  <c r="R13" i="15" s="1"/>
  <c r="S13" i="15" s="1"/>
  <c r="P14" i="15"/>
  <c r="Q14" i="15" s="1"/>
  <c r="R14" i="15" s="1"/>
  <c r="S14" i="15" s="1"/>
  <c r="P15" i="15"/>
  <c r="Q15" i="15" s="1"/>
  <c r="R15" i="15" s="1"/>
  <c r="S15" i="15" s="1"/>
  <c r="P16" i="15"/>
  <c r="Q16" i="15" s="1"/>
  <c r="R16" i="15" s="1"/>
  <c r="S16" i="15" s="1"/>
  <c r="P17" i="15"/>
  <c r="Q17" i="15" s="1"/>
  <c r="R17" i="15" s="1"/>
  <c r="S17" i="15" s="1"/>
  <c r="P18" i="15"/>
  <c r="Q18" i="15" s="1"/>
  <c r="R18" i="15" s="1"/>
  <c r="S18" i="15" s="1"/>
  <c r="P19" i="15"/>
  <c r="Q19" i="15" s="1"/>
  <c r="R19" i="15" s="1"/>
  <c r="S19" i="15" s="1"/>
  <c r="P20" i="15"/>
  <c r="Q20" i="15" s="1"/>
  <c r="R20" i="15" s="1"/>
  <c r="S20" i="15" s="1"/>
  <c r="P21" i="15"/>
  <c r="Q21" i="15" s="1"/>
  <c r="R21" i="15" s="1"/>
  <c r="S21" i="15" s="1"/>
  <c r="P22" i="15"/>
  <c r="Q22" i="15" s="1"/>
  <c r="R22" i="15" s="1"/>
  <c r="S22" i="15" s="1"/>
  <c r="P23" i="15"/>
  <c r="Q23" i="15" s="1"/>
  <c r="R23" i="15" s="1"/>
  <c r="S23" i="15" s="1"/>
  <c r="P24" i="15"/>
  <c r="Q24" i="15" s="1"/>
  <c r="R24" i="15" s="1"/>
  <c r="S24" i="15" s="1"/>
  <c r="P25" i="15"/>
  <c r="Q25" i="15" s="1"/>
  <c r="R25" i="15" s="1"/>
  <c r="S25" i="15" s="1"/>
  <c r="P26" i="15"/>
  <c r="Q26" i="15" s="1"/>
  <c r="R26" i="15" s="1"/>
  <c r="S26" i="15" s="1"/>
  <c r="P27" i="15"/>
  <c r="Q27" i="15" s="1"/>
  <c r="R27" i="15" s="1"/>
  <c r="S27" i="15" s="1"/>
  <c r="P28" i="15"/>
  <c r="Q28" i="15" s="1"/>
  <c r="R28" i="15" s="1"/>
  <c r="S28" i="15" s="1"/>
  <c r="P29" i="15"/>
  <c r="Q29" i="15" s="1"/>
  <c r="R29" i="15" s="1"/>
  <c r="S29" i="15" s="1"/>
  <c r="P30" i="15"/>
  <c r="Q30" i="15" s="1"/>
  <c r="R30" i="15" s="1"/>
  <c r="S30" i="15" s="1"/>
  <c r="P31" i="15"/>
  <c r="Q31" i="15" s="1"/>
  <c r="R31" i="15" s="1"/>
  <c r="S31" i="15" s="1"/>
  <c r="P32" i="15"/>
  <c r="Q32" i="15" s="1"/>
  <c r="R32" i="15" s="1"/>
  <c r="S32" i="15" s="1"/>
  <c r="P33" i="15"/>
  <c r="Q33" i="15" s="1"/>
  <c r="R33" i="15" s="1"/>
  <c r="S33" i="15" s="1"/>
  <c r="P34" i="15"/>
  <c r="Q34" i="15" s="1"/>
  <c r="R34" i="15" s="1"/>
  <c r="S34" i="15" s="1"/>
  <c r="P35" i="15"/>
  <c r="Q35" i="15" s="1"/>
  <c r="R35" i="15" s="1"/>
  <c r="S35" i="15" s="1"/>
  <c r="P36" i="15"/>
  <c r="Q36" i="15" s="1"/>
  <c r="R36" i="15" s="1"/>
  <c r="S36" i="15" s="1"/>
  <c r="P37" i="15"/>
  <c r="Q37" i="15" s="1"/>
  <c r="R37" i="15" s="1"/>
  <c r="S37" i="15" s="1"/>
  <c r="P38" i="15"/>
  <c r="Q38" i="15" s="1"/>
  <c r="R38" i="15" s="1"/>
  <c r="S38" i="15" s="1"/>
  <c r="P39" i="15"/>
  <c r="Q39" i="15" s="1"/>
  <c r="R39" i="15" s="1"/>
  <c r="S39" i="15" s="1"/>
  <c r="P40" i="15"/>
  <c r="Q40" i="15" s="1"/>
  <c r="R40" i="15" s="1"/>
  <c r="S40" i="15" s="1"/>
  <c r="P41" i="15"/>
  <c r="Q41" i="15" s="1"/>
  <c r="R41" i="15" s="1"/>
  <c r="S41" i="15" s="1"/>
  <c r="P42" i="15"/>
  <c r="Q42" i="15" s="1"/>
  <c r="P43" i="15"/>
  <c r="Q43" i="15" s="1"/>
  <c r="R43" i="15" s="1"/>
  <c r="S43" i="15" s="1"/>
  <c r="P44" i="15"/>
  <c r="Q44" i="15" s="1"/>
  <c r="R44" i="15" s="1"/>
  <c r="S44" i="15" s="1"/>
  <c r="P45" i="15"/>
  <c r="Q45" i="15" s="1"/>
  <c r="R45" i="15" s="1"/>
  <c r="S45" i="15" s="1"/>
  <c r="P46" i="15"/>
  <c r="Q46" i="15" s="1"/>
  <c r="R46" i="15" s="1"/>
  <c r="S46" i="15" s="1"/>
  <c r="S2" i="15"/>
  <c r="J27" i="15"/>
  <c r="J23" i="15"/>
  <c r="J36" i="15"/>
  <c r="J30" i="15"/>
  <c r="J46" i="15"/>
  <c r="J47" i="15"/>
  <c r="J48" i="15"/>
  <c r="J21" i="15"/>
  <c r="J34" i="15"/>
  <c r="J3" i="15"/>
  <c r="J41" i="15"/>
  <c r="J5" i="15"/>
  <c r="J43" i="15"/>
  <c r="J40" i="15"/>
  <c r="J29" i="15"/>
  <c r="J38" i="15"/>
  <c r="J15" i="15"/>
  <c r="J39" i="15"/>
  <c r="J37" i="15"/>
  <c r="J8" i="15"/>
  <c r="J6" i="15"/>
  <c r="J16" i="15"/>
  <c r="J18" i="15"/>
  <c r="J31" i="15"/>
  <c r="J4" i="15"/>
  <c r="J33" i="15"/>
  <c r="J22" i="15"/>
  <c r="J14" i="15"/>
  <c r="J9" i="15"/>
  <c r="J32" i="15"/>
  <c r="J35" i="15"/>
  <c r="J19" i="15"/>
  <c r="J13" i="15"/>
  <c r="J26" i="15"/>
  <c r="J2" i="15"/>
  <c r="J7" i="15"/>
  <c r="J12" i="15"/>
  <c r="J28" i="15"/>
  <c r="J25" i="15"/>
  <c r="J42" i="15"/>
  <c r="J20" i="15"/>
  <c r="J44" i="15"/>
  <c r="J17" i="15"/>
  <c r="J11" i="15"/>
  <c r="J10" i="15"/>
  <c r="J24" i="15"/>
  <c r="N36" i="8"/>
  <c r="N40" i="8"/>
  <c r="N35" i="8"/>
  <c r="N45" i="8"/>
  <c r="N42" i="8"/>
  <c r="N43" i="8"/>
  <c r="N46" i="8"/>
  <c r="N37" i="8"/>
  <c r="E21" i="8"/>
  <c r="N48" i="8"/>
  <c r="N38" i="8"/>
  <c r="N49" i="8"/>
  <c r="E19" i="8"/>
  <c r="N39" i="8"/>
  <c r="N41" i="8"/>
  <c r="N50" i="8"/>
  <c r="N44" i="8"/>
  <c r="N47" i="8"/>
  <c r="E18" i="8"/>
  <c r="C42" i="8" l="1"/>
  <c r="R42" i="15"/>
  <c r="S42" i="15" s="1"/>
  <c r="Q47" i="15"/>
  <c r="R47" i="15" s="1"/>
  <c r="S47" i="15" s="1"/>
  <c r="D19" i="8"/>
  <c r="D7" i="8"/>
  <c r="D12" i="8"/>
  <c r="D15" i="8"/>
  <c r="D17" i="8"/>
  <c r="D18" i="8"/>
  <c r="D20" i="8"/>
  <c r="D8" i="8"/>
  <c r="D9" i="8"/>
  <c r="D10" i="8"/>
  <c r="D21" i="8"/>
  <c r="D13" i="8"/>
  <c r="D6" i="8"/>
  <c r="D14" i="8"/>
  <c r="D11" i="8"/>
  <c r="D16" i="8"/>
  <c r="C41" i="8" l="1"/>
  <c r="C43" i="8" s="1"/>
  <c r="K32" i="7" s="1"/>
  <c r="D48" i="8"/>
  <c r="D49" i="8" s="1"/>
  <c r="D50" i="8" s="1"/>
  <c r="M78" i="7"/>
  <c r="D1" i="8"/>
  <c r="E70" i="3"/>
  <c r="M16" i="11" s="1"/>
  <c r="A65" i="3"/>
  <c r="E76" i="3"/>
  <c r="F76" i="3"/>
  <c r="D76" i="3"/>
  <c r="N18" i="11"/>
  <c r="N19" i="11"/>
  <c r="N17" i="11"/>
  <c r="K77" i="3" l="1"/>
  <c r="L16" i="7"/>
  <c r="M21" i="7"/>
  <c r="M26" i="7"/>
  <c r="M23" i="7"/>
  <c r="M22" i="7"/>
  <c r="N20" i="11"/>
  <c r="N22" i="11" s="1"/>
  <c r="M79" i="7"/>
  <c r="M80" i="7" s="1"/>
  <c r="A36" i="8"/>
  <c r="A31" i="8"/>
  <c r="M24" i="7"/>
  <c r="A32" i="8"/>
  <c r="L18" i="7"/>
  <c r="A33" i="8"/>
  <c r="A35" i="8"/>
  <c r="L20" i="7"/>
  <c r="M25" i="7"/>
  <c r="A62" i="3"/>
  <c r="A66" i="3"/>
  <c r="A63" i="3"/>
  <c r="A64" i="3"/>
  <c r="A61" i="3"/>
  <c r="A34" i="8"/>
  <c r="L1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Rannem, Arne</author>
  </authors>
  <commentList>
    <comment ref="J3" authorId="0" shapeId="0" xr:uid="{041641F6-A7F4-48AF-9110-4059F4950C66}">
      <text>
        <r>
          <rPr>
            <b/>
            <sz val="9"/>
            <color indexed="81"/>
            <rFont val="Tahoma"/>
            <family val="2"/>
          </rPr>
          <t>Rannem, Arne:</t>
        </r>
        <r>
          <rPr>
            <sz val="9"/>
            <color indexed="81"/>
            <rFont val="Tahoma"/>
            <family val="2"/>
          </rPr>
          <t xml:space="preserve">
Vernet areal i Rindal er ikke med pr 08.01.2019
</t>
        </r>
      </text>
    </comment>
  </commentList>
</comments>
</file>

<file path=xl/sharedStrings.xml><?xml version="1.0" encoding="utf-8"?>
<sst xmlns="http://schemas.openxmlformats.org/spreadsheetml/2006/main" count="39496" uniqueCount="302">
  <si>
    <t>År</t>
  </si>
  <si>
    <t>Region</t>
  </si>
  <si>
    <t>Kommune</t>
  </si>
  <si>
    <t>Kommune nr</t>
  </si>
  <si>
    <t>Måleenhet</t>
  </si>
  <si>
    <t>Antall</t>
  </si>
  <si>
    <t>Innherred</t>
  </si>
  <si>
    <t>Steinkjer</t>
  </si>
  <si>
    <t>Avvirkning</t>
  </si>
  <si>
    <t>m3</t>
  </si>
  <si>
    <t>Namdalen</t>
  </si>
  <si>
    <t>Namsos</t>
  </si>
  <si>
    <t>Meråker</t>
  </si>
  <si>
    <t>Stjørdal</t>
  </si>
  <si>
    <t>Frosta</t>
  </si>
  <si>
    <t>Levanger</t>
  </si>
  <si>
    <t>Verdal</t>
  </si>
  <si>
    <t>Inderøy</t>
  </si>
  <si>
    <t>Snåsa</t>
  </si>
  <si>
    <t>Lierne</t>
  </si>
  <si>
    <t>Røyrvik</t>
  </si>
  <si>
    <t>Namsskogan</t>
  </si>
  <si>
    <t>Grong</t>
  </si>
  <si>
    <t>Høylandet</t>
  </si>
  <si>
    <t>Overhalla</t>
  </si>
  <si>
    <t>Flatanger</t>
  </si>
  <si>
    <t>Leka</t>
  </si>
  <si>
    <t>Ungskogpleie</t>
  </si>
  <si>
    <t>Dekar</t>
  </si>
  <si>
    <t>Ferdig bilveg</t>
  </si>
  <si>
    <t>m</t>
  </si>
  <si>
    <t>Ferdig traktorveg</t>
  </si>
  <si>
    <t>Parameter</t>
  </si>
  <si>
    <t>Kommunenr</t>
  </si>
  <si>
    <t>Bonitet</t>
  </si>
  <si>
    <t>Arealkategori</t>
  </si>
  <si>
    <t>Daa</t>
  </si>
  <si>
    <t>5004 Steinkjer</t>
  </si>
  <si>
    <t>Lav</t>
  </si>
  <si>
    <t>Vernet</t>
  </si>
  <si>
    <t>Middels</t>
  </si>
  <si>
    <t>Høg</t>
  </si>
  <si>
    <t>Barskog</t>
  </si>
  <si>
    <t>Blandingsskog</t>
  </si>
  <si>
    <t>Lauvskog</t>
  </si>
  <si>
    <t>Skog på myr</t>
  </si>
  <si>
    <t>5005 Namsos</t>
  </si>
  <si>
    <t>5034 Meråker</t>
  </si>
  <si>
    <t>5035 Stjørdal</t>
  </si>
  <si>
    <t>Særs høg</t>
  </si>
  <si>
    <t>5036 Frosta</t>
  </si>
  <si>
    <t>5054 Indre Fosen</t>
  </si>
  <si>
    <t>5037 Levanger</t>
  </si>
  <si>
    <t>5038 Verdal</t>
  </si>
  <si>
    <t>5039 Verran</t>
  </si>
  <si>
    <t>5040 Namdalseid</t>
  </si>
  <si>
    <t>5041 Snåsa</t>
  </si>
  <si>
    <t>5042 Lierne</t>
  </si>
  <si>
    <t>5043 Røyrvik</t>
  </si>
  <si>
    <t>5044 Namsskogan</t>
  </si>
  <si>
    <t>5045 Grong</t>
  </si>
  <si>
    <t>5046 Høylandet</t>
  </si>
  <si>
    <t>5047 Overhalla</t>
  </si>
  <si>
    <t>5048 Fosnes</t>
  </si>
  <si>
    <t>5049 Flatanger</t>
  </si>
  <si>
    <t>5050 Vikna</t>
  </si>
  <si>
    <t>5051 Nærøy</t>
  </si>
  <si>
    <t>5052 Leka</t>
  </si>
  <si>
    <t>5053 Inderøy</t>
  </si>
  <si>
    <t>Trondheim</t>
  </si>
  <si>
    <t>5001 Trondheim</t>
  </si>
  <si>
    <t>5016 Agdenes</t>
  </si>
  <si>
    <t>5017 Bjugn</t>
  </si>
  <si>
    <t>Frøya</t>
  </si>
  <si>
    <t>5014 Frøya</t>
  </si>
  <si>
    <t>5011 Hemne</t>
  </si>
  <si>
    <t>Hitra</t>
  </si>
  <si>
    <t>5013 Hitra</t>
  </si>
  <si>
    <t>Holtålen</t>
  </si>
  <si>
    <t>5026 Holtålen</t>
  </si>
  <si>
    <t>5030 Klæbu</t>
  </si>
  <si>
    <t>Malvik</t>
  </si>
  <si>
    <t>5031 Malvik</t>
  </si>
  <si>
    <t>5023 Meldal</t>
  </si>
  <si>
    <t>Melhus</t>
  </si>
  <si>
    <t>5028 Melhus</t>
  </si>
  <si>
    <t>Midtre Gauldal</t>
  </si>
  <si>
    <t>5027 Midtre Gauldal</t>
  </si>
  <si>
    <t>Oppdal</t>
  </si>
  <si>
    <t>5021 Oppdal</t>
  </si>
  <si>
    <t>5024 Orkdal</t>
  </si>
  <si>
    <t>Osen</t>
  </si>
  <si>
    <t>5020 Osen</t>
  </si>
  <si>
    <t>Rennebu</t>
  </si>
  <si>
    <t>5022 Rennebu</t>
  </si>
  <si>
    <t>5019 Roan</t>
  </si>
  <si>
    <t>Røros</t>
  </si>
  <si>
    <t>5025 Røros</t>
  </si>
  <si>
    <t>Selbu</t>
  </si>
  <si>
    <t>5032 Selbu</t>
  </si>
  <si>
    <t>Skaun</t>
  </si>
  <si>
    <t>5029 Skaun</t>
  </si>
  <si>
    <t>5012 Snillfjord</t>
  </si>
  <si>
    <t>Tydal</t>
  </si>
  <si>
    <t>5033 Tydal</t>
  </si>
  <si>
    <t>Ørland</t>
  </si>
  <si>
    <t>5015 Ørland</t>
  </si>
  <si>
    <t>Åfjord</t>
  </si>
  <si>
    <t>5018 Åfjord</t>
  </si>
  <si>
    <t>MIS-kartlagt</t>
  </si>
  <si>
    <t>Splan omfang</t>
  </si>
  <si>
    <t>Områdetakst</t>
  </si>
  <si>
    <t>Indre Fosen</t>
  </si>
  <si>
    <t>Namdal</t>
  </si>
  <si>
    <t>Fosen</t>
  </si>
  <si>
    <t>Nidaros</t>
  </si>
  <si>
    <t>Radetiketter</t>
  </si>
  <si>
    <t>Totalsum</t>
  </si>
  <si>
    <t>Kolonneetiketter</t>
  </si>
  <si>
    <t>Summer av Daa</t>
  </si>
  <si>
    <t>Gauldalen</t>
  </si>
  <si>
    <t>Midtre-Gauldal</t>
  </si>
  <si>
    <t>5027 Midtre-Gauldal</t>
  </si>
  <si>
    <t>stk</t>
  </si>
  <si>
    <t>Nyplanting</t>
  </si>
  <si>
    <t>Stk</t>
  </si>
  <si>
    <t>Suppleringsplanting</t>
  </si>
  <si>
    <t>Markberedning</t>
  </si>
  <si>
    <t>Skogansvalig</t>
  </si>
  <si>
    <t>Tlf</t>
  </si>
  <si>
    <t>E-post</t>
  </si>
  <si>
    <t>Per Olav Meosli</t>
  </si>
  <si>
    <t>Anne Marie Haneborg</t>
  </si>
  <si>
    <t>anne.haneborg@meraker.kommune.no</t>
  </si>
  <si>
    <t>Aksel  Håkonsen</t>
  </si>
  <si>
    <t>aksel.hakonsen@overhalla.kommune.no</t>
  </si>
  <si>
    <t>stian.almestad@stjordal.kommune.no</t>
  </si>
  <si>
    <t>Stian Renbjør Almestad</t>
  </si>
  <si>
    <t>74 81 32 22</t>
  </si>
  <si>
    <t>Andreas Gomo Leistad</t>
  </si>
  <si>
    <t>930 96 128</t>
  </si>
  <si>
    <t>Andreas.Leistad@lierne.kommune.no</t>
  </si>
  <si>
    <t>Lars Kristian Bjørnli</t>
  </si>
  <si>
    <t>Gunnar Eliassen</t>
  </si>
  <si>
    <t>Gunnar.Eliassen@grong.kommune.no</t>
  </si>
  <si>
    <t>918 10 294</t>
  </si>
  <si>
    <t>Hallstein Tødås</t>
  </si>
  <si>
    <t>Hallstein.Todaas@hoylandet.kommune.no</t>
  </si>
  <si>
    <t>Øivind Strøm</t>
  </si>
  <si>
    <t>oivind.strom@flatanger.kommune.no</t>
  </si>
  <si>
    <t>Egil Solstad</t>
  </si>
  <si>
    <t>Bjørn Bakkhaug</t>
  </si>
  <si>
    <t>Bjorn.Ingolf.Bakkhaug@inderoy.kommune.no</t>
  </si>
  <si>
    <t>(Alle)</t>
  </si>
  <si>
    <t>Summer av Antall</t>
  </si>
  <si>
    <t xml:space="preserve">Skogansvarlig </t>
  </si>
  <si>
    <t xml:space="preserve">Avvirkning i </t>
  </si>
  <si>
    <t xml:space="preserve">Nyplanting i </t>
  </si>
  <si>
    <t xml:space="preserve">Suppleringsplanting i </t>
  </si>
  <si>
    <t xml:space="preserve">Markberedning i </t>
  </si>
  <si>
    <t xml:space="preserve">Ungskogpleie i </t>
  </si>
  <si>
    <t xml:space="preserve">Skogareal i </t>
  </si>
  <si>
    <t>Produktivt skogareal eks vern</t>
  </si>
  <si>
    <t xml:space="preserve"> i dekar</t>
  </si>
  <si>
    <t xml:space="preserve">Nøkkeltall </t>
  </si>
  <si>
    <t>Kjell Sverre Strøm</t>
  </si>
  <si>
    <t>72 46 03 35</t>
  </si>
  <si>
    <t>Ida Nesset</t>
  </si>
  <si>
    <t>72 44 17 08</t>
  </si>
  <si>
    <t>ida.nesset@hitra.kommune.no</t>
  </si>
  <si>
    <t>Edmar Bakøy</t>
  </si>
  <si>
    <t>edmar.bakoy@orland.kommune.no</t>
  </si>
  <si>
    <t>72 51 55 05</t>
  </si>
  <si>
    <t>72 42 81 41</t>
  </si>
  <si>
    <t>Erling Revhaug</t>
  </si>
  <si>
    <t>72 49 47 87</t>
  </si>
  <si>
    <t>Sigrid Tiller Skauge</t>
  </si>
  <si>
    <t>72 86 72 53</t>
  </si>
  <si>
    <t>sigrid.s.tiller@skaun.kommune.no</t>
  </si>
  <si>
    <t>Kjetil Tolvstad</t>
  </si>
  <si>
    <t>975 67 655</t>
  </si>
  <si>
    <t>kjetil.tolvstad@malvik.kommune.no</t>
  </si>
  <si>
    <t>kjetil.tolvstad@trondheim.kommune.no</t>
  </si>
  <si>
    <t>Avvirkning -</t>
  </si>
  <si>
    <t>Nyplanting -</t>
  </si>
  <si>
    <t>Ungskogpleie -</t>
  </si>
  <si>
    <t>Suppleringsplanting -</t>
  </si>
  <si>
    <t>Markberedning -</t>
  </si>
  <si>
    <t>Skogareal -</t>
  </si>
  <si>
    <t>dekar</t>
  </si>
  <si>
    <t>Nøkkeltall for Trøndelag, dekar</t>
  </si>
  <si>
    <t>Sum</t>
  </si>
  <si>
    <t>Planter pr m3</t>
  </si>
  <si>
    <t>Gjennomsnitlig ungskogpleie siste 5 år</t>
  </si>
  <si>
    <t>Antatt årlig avvikrningsareal</t>
  </si>
  <si>
    <t>Antatt årlig ungskogpleiebehov</t>
  </si>
  <si>
    <t>Gjennomsnittlig ungskogpleie siste 5 år</t>
  </si>
  <si>
    <t>Antatt status i ungskogen:</t>
  </si>
  <si>
    <t>(Flere elementer)</t>
  </si>
  <si>
    <t>Avvirk siste 5 år</t>
  </si>
  <si>
    <t>Planting siste 5 år</t>
  </si>
  <si>
    <t>Planter prm3</t>
  </si>
  <si>
    <t>5000 Trøndelag</t>
  </si>
  <si>
    <t>Antatt avvirk areal</t>
  </si>
  <si>
    <t>Antatt Status</t>
  </si>
  <si>
    <t>Snitt avvirkning</t>
  </si>
  <si>
    <t>Gjennomsnitt av Antall</t>
  </si>
  <si>
    <t>Snitt Ungskogpleie 2013-2016</t>
  </si>
  <si>
    <t>i %</t>
  </si>
  <si>
    <t>Antatt årlig manglende ungskogpleie  dekar</t>
  </si>
  <si>
    <t>I % i forhold til faktisk aktivitet</t>
  </si>
  <si>
    <t>Differanse</t>
  </si>
  <si>
    <t>--</t>
  </si>
  <si>
    <t>Avvirkning 5 siste</t>
  </si>
  <si>
    <t>barskogareal</t>
  </si>
  <si>
    <t>Blandingsskogareal</t>
  </si>
  <si>
    <t>lauvskogareal</t>
  </si>
  <si>
    <t>vernet areal</t>
  </si>
  <si>
    <t>prod areal ekl vern</t>
  </si>
  <si>
    <t>M3/daa</t>
  </si>
  <si>
    <t>Gjennomsnittlig avvirkning siste 5 år/daa prod skog</t>
  </si>
  <si>
    <t>Prod skog eksl vern</t>
  </si>
  <si>
    <t>Sandra Gausen Kvernland</t>
  </si>
  <si>
    <t>sandra.gausen.kvernland@osen.kommune.no</t>
  </si>
  <si>
    <t>90 70 28 69</t>
  </si>
  <si>
    <t>Kjartan Overdal</t>
  </si>
  <si>
    <t>Avvirk 2001-2009</t>
  </si>
  <si>
    <t>Produktivt skogareal ekskl vern</t>
  </si>
  <si>
    <t>Planter /m3</t>
  </si>
  <si>
    <t>Trøndelag</t>
  </si>
  <si>
    <t>Målsetting</t>
  </si>
  <si>
    <t>Gjennomsnitt Trøndelag</t>
  </si>
  <si>
    <t>Rindal</t>
  </si>
  <si>
    <t>5061 Rindal</t>
  </si>
  <si>
    <t>404 00 435</t>
  </si>
  <si>
    <t>Are Søreng</t>
  </si>
  <si>
    <t>are.soreng@selbu.kommune.no</t>
  </si>
  <si>
    <t>91 37 04 25</t>
  </si>
  <si>
    <t>Ferdig traktoveg</t>
  </si>
  <si>
    <t>Ole Johan Skjærli</t>
  </si>
  <si>
    <t xml:space="preserve">ole.johan.skjerli@rindal.kommune.no </t>
  </si>
  <si>
    <t>414 32 071</t>
  </si>
  <si>
    <t>5057 Ørland</t>
  </si>
  <si>
    <t>Orkland</t>
  </si>
  <si>
    <t>5059 Orkland</t>
  </si>
  <si>
    <t>5058 Åfjord</t>
  </si>
  <si>
    <t>5007 Namsos</t>
  </si>
  <si>
    <t>Nærøysund</t>
  </si>
  <si>
    <t>5060 Nærøysund</t>
  </si>
  <si>
    <t>5006 Steinkjer</t>
  </si>
  <si>
    <t>Lensa vest</t>
  </si>
  <si>
    <t>Heim</t>
  </si>
  <si>
    <t>5055 Heim</t>
  </si>
  <si>
    <t>5056 Hitra</t>
  </si>
  <si>
    <t>Antall planter pr m3 i perioden 2015-2019:</t>
  </si>
  <si>
    <t>Nærøyøysund</t>
  </si>
  <si>
    <t>5055 Indre Fosen</t>
  </si>
  <si>
    <t>5056 Indre Fosen</t>
  </si>
  <si>
    <t>Per-Olav.Meosli@namsos.kommune.no</t>
  </si>
  <si>
    <t>Simon Larsen</t>
  </si>
  <si>
    <t>Simon.Larsen@indrefosen.kommune.no</t>
  </si>
  <si>
    <t>Solfrid Løvhaugen</t>
  </si>
  <si>
    <t>solfrid.lovhaugen@snasa.kommune.no</t>
  </si>
  <si>
    <t>Mads Forsell</t>
  </si>
  <si>
    <t>mads.forsell@verdal.kommune.no</t>
  </si>
  <si>
    <t>92 37 04 25</t>
  </si>
  <si>
    <t>Kjartan.Overdal@melhus.kommune.no</t>
  </si>
  <si>
    <t>Ola Nygård</t>
  </si>
  <si>
    <t>olanyg@midtre-gauldal.kommune.no</t>
  </si>
  <si>
    <t>kjell.sverre.strom@heim.kommune.no</t>
  </si>
  <si>
    <t>erling.revhaug@orkland.kommune.no</t>
  </si>
  <si>
    <t xml:space="preserve">5027 Midtre Gauldal </t>
  </si>
  <si>
    <t>Verna barskog</t>
  </si>
  <si>
    <t>Verna blandingsskog</t>
  </si>
  <si>
    <t>Verna lauvskog</t>
  </si>
  <si>
    <t>Verna skog på myr</t>
  </si>
  <si>
    <t>Verna prod.skog</t>
  </si>
  <si>
    <t>Prod.skogareal ekskl vern</t>
  </si>
  <si>
    <t>Sum verna prod.skog</t>
  </si>
  <si>
    <t>Sum verna prod skog</t>
  </si>
  <si>
    <t>Verna prod skog</t>
  </si>
  <si>
    <t>Statistikken bygger på informasjon i NIBIOs arealressurskart AR5, Miljødirektoratets kartdatasett over naturvernområder og Landbruksdirektoratets skogfondsregnskap.</t>
  </si>
  <si>
    <t>Else Morken</t>
  </si>
  <si>
    <t>else.morken@oppdal.kommune.no</t>
  </si>
  <si>
    <t>Ada Aas Skjerve</t>
  </si>
  <si>
    <t>ada.aas.skjerve@rennebu.kommune.no</t>
  </si>
  <si>
    <t>Tommy Vestøl</t>
  </si>
  <si>
    <t>62 47 03 26</t>
  </si>
  <si>
    <t>63 47 03 26</t>
  </si>
  <si>
    <t>tommy.vestol@os.kommune.no</t>
  </si>
  <si>
    <t>egil.solstad@naroysund.kommune.no</t>
  </si>
  <si>
    <t>Ole Edvard Silderen</t>
  </si>
  <si>
    <t>ole.edvard.silderen@steinkjer.kommune.no</t>
  </si>
  <si>
    <t>Dag O. Bævre</t>
  </si>
  <si>
    <t>911 82 403</t>
  </si>
  <si>
    <t>Dag.bevre@levanger.kommune.no</t>
  </si>
  <si>
    <t>lars.kristian.bjornli@lierne.kommune.no</t>
  </si>
  <si>
    <t>, 2000-2020</t>
  </si>
  <si>
    <t>Avvirket volum 2004-2012</t>
  </si>
  <si>
    <t>Gjennomsnitt avvirkning 2016-20</t>
  </si>
  <si>
    <t>Gjennomsnitt planting 2016-20</t>
  </si>
  <si>
    <t>Data over produktivt skogareal som er brukt i denne fila er hentet ut i februar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</si>
</sst>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.000"/>
    <numFmt numFmtId="167" formatCode="[&lt;=99999999]##_ ##_ ##_ ##;\(\+##\)_ ##_ ##_ ##_ ##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4" tint="0.79998168889431442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60">
    <xf numFmtId="0" fontId="0" fillId="0" borderId="0" xfId="0"/>
    <xf numFmtId="0" fontId="0" fillId="0" borderId="0" xfId="0"/>
    <xf numFmtId="0" fontId="1" fillId="0" borderId="0" xfId="0" applyFont="1"/>
    <xf numFmtId="3" fontId="3" fillId="0" borderId="0" xfId="5" applyNumberFormat="1" applyFont="1" applyFill="1" applyBorder="1" applyAlignment="1" applyProtection="1">
      <alignment horizontal="right"/>
      <protection locked="0"/>
    </xf>
    <xf numFmtId="0" fontId="0" fillId="2" borderId="0" xfId="0" applyFill="1" applyBorder="1"/>
    <xf numFmtId="0" fontId="0" fillId="0" borderId="0" xfId="0" applyFill="1" applyBorder="1"/>
    <xf numFmtId="3" fontId="0" fillId="2" borderId="0" xfId="0" applyNumberFormat="1" applyFill="1" applyBorder="1"/>
    <xf numFmtId="1" fontId="0" fillId="2" borderId="0" xfId="0" applyNumberFormat="1" applyFill="1" applyBorder="1"/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6" fillId="0" borderId="0" xfId="12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4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1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0" xfId="0" applyFill="1"/>
    <xf numFmtId="0" fontId="1" fillId="4" borderId="9" xfId="0" applyFont="1" applyFill="1" applyBorder="1"/>
    <xf numFmtId="0" fontId="1" fillId="4" borderId="0" xfId="0" applyFont="1" applyFill="1" applyBorder="1"/>
    <xf numFmtId="0" fontId="1" fillId="5" borderId="0" xfId="0" applyFont="1" applyFill="1" applyBorder="1"/>
    <xf numFmtId="3" fontId="1" fillId="3" borderId="0" xfId="0" applyNumberFormat="1" applyFont="1" applyFill="1" applyBorder="1"/>
    <xf numFmtId="0" fontId="1" fillId="3" borderId="7" xfId="0" applyFont="1" applyFill="1" applyBorder="1"/>
    <xf numFmtId="0" fontId="1" fillId="5" borderId="7" xfId="0" applyFont="1" applyFill="1" applyBorder="1"/>
    <xf numFmtId="3" fontId="1" fillId="3" borderId="7" xfId="0" applyNumberFormat="1" applyFont="1" applyFill="1" applyBorder="1"/>
    <xf numFmtId="0" fontId="0" fillId="6" borderId="0" xfId="0" applyFill="1"/>
    <xf numFmtId="0" fontId="1" fillId="7" borderId="0" xfId="0" applyFont="1" applyFill="1" applyBorder="1"/>
    <xf numFmtId="0" fontId="1" fillId="7" borderId="11" xfId="0" applyFont="1" applyFill="1" applyBorder="1"/>
    <xf numFmtId="0" fontId="0" fillId="6" borderId="11" xfId="0" applyFill="1" applyBorder="1"/>
    <xf numFmtId="0" fontId="1" fillId="6" borderId="11" xfId="0" applyFont="1" applyFill="1" applyBorder="1"/>
    <xf numFmtId="3" fontId="1" fillId="6" borderId="0" xfId="0" applyNumberFormat="1" applyFont="1" applyFill="1"/>
    <xf numFmtId="3" fontId="1" fillId="6" borderId="11" xfId="0" applyNumberFormat="1" applyFont="1" applyFill="1" applyBorder="1"/>
    <xf numFmtId="0" fontId="1" fillId="6" borderId="11" xfId="0" applyFont="1" applyFill="1" applyBorder="1" applyAlignment="1">
      <alignment horizontal="right"/>
    </xf>
    <xf numFmtId="0" fontId="1" fillId="6" borderId="0" xfId="0" applyFont="1" applyFill="1" applyAlignment="1">
      <alignment horizontal="left"/>
    </xf>
    <xf numFmtId="0" fontId="1" fillId="6" borderId="12" xfId="0" applyFont="1" applyFill="1" applyBorder="1"/>
    <xf numFmtId="0" fontId="1" fillId="6" borderId="11" xfId="0" applyFont="1" applyFill="1" applyBorder="1" applyAlignment="1">
      <alignment horizontal="left"/>
    </xf>
    <xf numFmtId="3" fontId="0" fillId="6" borderId="0" xfId="0" applyNumberFormat="1" applyFill="1"/>
    <xf numFmtId="3" fontId="0" fillId="6" borderId="11" xfId="0" applyNumberFormat="1" applyFill="1" applyBorder="1"/>
    <xf numFmtId="165" fontId="0" fillId="0" borderId="0" xfId="0" applyNumberFormat="1"/>
    <xf numFmtId="1" fontId="0" fillId="0" borderId="0" xfId="0" applyNumberFormat="1"/>
    <xf numFmtId="165" fontId="1" fillId="2" borderId="0" xfId="0" applyNumberFormat="1" applyFont="1" applyFill="1"/>
    <xf numFmtId="0" fontId="1" fillId="8" borderId="0" xfId="0" applyFont="1" applyFill="1"/>
    <xf numFmtId="0" fontId="0" fillId="8" borderId="0" xfId="0" applyFill="1"/>
    <xf numFmtId="0" fontId="0" fillId="9" borderId="0" xfId="0" applyFill="1"/>
    <xf numFmtId="0" fontId="5" fillId="2" borderId="0" xfId="0" applyFont="1" applyFill="1"/>
    <xf numFmtId="1" fontId="5" fillId="2" borderId="0" xfId="0" applyNumberFormat="1" applyFont="1" applyFill="1"/>
    <xf numFmtId="0" fontId="0" fillId="2" borderId="0" xfId="0" applyFont="1" applyFill="1"/>
    <xf numFmtId="0" fontId="0" fillId="0" borderId="0" xfId="0" applyFont="1"/>
    <xf numFmtId="1" fontId="0" fillId="0" borderId="0" xfId="0" applyNumberFormat="1" applyFont="1"/>
    <xf numFmtId="0" fontId="1" fillId="10" borderId="0" xfId="0" applyFont="1" applyFill="1"/>
    <xf numFmtId="165" fontId="1" fillId="10" borderId="0" xfId="0" applyNumberFormat="1" applyFont="1" applyFill="1"/>
    <xf numFmtId="165" fontId="0" fillId="0" borderId="0" xfId="0" applyNumberFormat="1" applyBorder="1"/>
    <xf numFmtId="0" fontId="0" fillId="0" borderId="7" xfId="0" applyBorder="1"/>
    <xf numFmtId="165" fontId="0" fillId="0" borderId="7" xfId="0" applyNumberFormat="1" applyBorder="1"/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right" wrapText="1"/>
    </xf>
    <xf numFmtId="1" fontId="0" fillId="0" borderId="0" xfId="0" applyNumberFormat="1" applyAlignment="1">
      <alignment horizontal="right"/>
    </xf>
    <xf numFmtId="1" fontId="0" fillId="0" borderId="0" xfId="0" quotePrefix="1" applyNumberFormat="1" applyAlignment="1">
      <alignment horizontal="right"/>
    </xf>
    <xf numFmtId="1" fontId="0" fillId="0" borderId="7" xfId="0" applyNumberFormat="1" applyBorder="1"/>
    <xf numFmtId="0" fontId="1" fillId="0" borderId="0" xfId="0" applyFont="1" applyAlignment="1">
      <alignment horizontal="left"/>
    </xf>
    <xf numFmtId="166" fontId="0" fillId="0" borderId="0" xfId="0" applyNumberFormat="1"/>
    <xf numFmtId="166" fontId="1" fillId="10" borderId="0" xfId="0" applyNumberFormat="1" applyFont="1" applyFill="1"/>
    <xf numFmtId="166" fontId="0" fillId="0" borderId="7" xfId="0" applyNumberFormat="1" applyBorder="1"/>
    <xf numFmtId="0" fontId="1" fillId="10" borderId="7" xfId="0" applyFont="1" applyFill="1" applyBorder="1" applyAlignment="1">
      <alignment horizontal="right" wrapText="1"/>
    </xf>
    <xf numFmtId="0" fontId="1" fillId="10" borderId="7" xfId="0" applyFont="1" applyFill="1" applyBorder="1"/>
    <xf numFmtId="3" fontId="0" fillId="10" borderId="0" xfId="0" applyNumberFormat="1" applyFill="1"/>
    <xf numFmtId="0" fontId="0" fillId="10" borderId="0" xfId="0" applyFont="1" applyFill="1"/>
    <xf numFmtId="0" fontId="1" fillId="10" borderId="0" xfId="0" applyFont="1" applyFill="1" applyAlignment="1">
      <alignment horizontal="right"/>
    </xf>
    <xf numFmtId="1" fontId="7" fillId="0" borderId="0" xfId="0" applyNumberFormat="1" applyFont="1"/>
    <xf numFmtId="0" fontId="8" fillId="10" borderId="0" xfId="0" applyFont="1" applyFill="1" applyAlignment="1">
      <alignment horizontal="right"/>
    </xf>
    <xf numFmtId="0" fontId="0" fillId="0" borderId="0" xfId="0" applyNumberFormat="1" applyAlignment="1">
      <alignment horizontal="right"/>
    </xf>
    <xf numFmtId="1" fontId="1" fillId="10" borderId="0" xfId="0" applyNumberFormat="1" applyFont="1" applyFill="1"/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1" fillId="10" borderId="0" xfId="0" applyFont="1" applyFill="1" applyBorder="1"/>
    <xf numFmtId="3" fontId="0" fillId="10" borderId="0" xfId="0" applyNumberFormat="1" applyFill="1" applyBorder="1"/>
    <xf numFmtId="3" fontId="1" fillId="10" borderId="7" xfId="0" applyNumberFormat="1" applyFont="1" applyFill="1" applyBorder="1" applyAlignment="1">
      <alignment horizontal="right"/>
    </xf>
    <xf numFmtId="0" fontId="1" fillId="0" borderId="0" xfId="0" applyNumberFormat="1" applyFont="1"/>
    <xf numFmtId="165" fontId="1" fillId="0" borderId="0" xfId="0" applyNumberFormat="1" applyFont="1"/>
    <xf numFmtId="0" fontId="5" fillId="0" borderId="0" xfId="0" applyFont="1"/>
    <xf numFmtId="0" fontId="0" fillId="0" borderId="0" xfId="0" applyBorder="1" applyAlignment="1">
      <alignment horizontal="left" vertical="center"/>
    </xf>
    <xf numFmtId="0" fontId="1" fillId="11" borderId="10" xfId="0" applyFont="1" applyFill="1" applyBorder="1" applyAlignment="1">
      <alignment horizontal="left"/>
    </xf>
    <xf numFmtId="3" fontId="1" fillId="0" borderId="0" xfId="0" applyNumberFormat="1" applyFont="1"/>
    <xf numFmtId="0" fontId="1" fillId="2" borderId="0" xfId="0" applyFont="1" applyFill="1"/>
    <xf numFmtId="0" fontId="13" fillId="0" borderId="7" xfId="0" applyFont="1" applyBorder="1"/>
    <xf numFmtId="0" fontId="1" fillId="0" borderId="7" xfId="0" applyFont="1" applyBorder="1"/>
    <xf numFmtId="0" fontId="0" fillId="0" borderId="13" xfId="0" applyBorder="1"/>
    <xf numFmtId="0" fontId="1" fillId="0" borderId="13" xfId="0" applyFont="1" applyBorder="1"/>
    <xf numFmtId="0" fontId="1" fillId="6" borderId="0" xfId="0" applyFont="1" applyFill="1" applyBorder="1"/>
    <xf numFmtId="0" fontId="1" fillId="6" borderId="14" xfId="0" applyFont="1" applyFill="1" applyBorder="1"/>
    <xf numFmtId="0" fontId="1" fillId="7" borderId="14" xfId="0" applyFont="1" applyFill="1" applyBorder="1"/>
    <xf numFmtId="0" fontId="1" fillId="7" borderId="14" xfId="0" applyFont="1" applyFill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0" fillId="0" borderId="0" xfId="0" applyNumberFormat="1" applyBorder="1"/>
    <xf numFmtId="0" fontId="5" fillId="0" borderId="0" xfId="0" applyFont="1" applyBorder="1"/>
    <xf numFmtId="0" fontId="5" fillId="0" borderId="0" xfId="0" applyFont="1" applyFill="1" applyBorder="1"/>
    <xf numFmtId="0" fontId="9" fillId="0" borderId="0" xfId="0" applyFont="1" applyBorder="1"/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Border="1"/>
    <xf numFmtId="0" fontId="9" fillId="0" borderId="0" xfId="0" applyNumberFormat="1" applyFont="1" applyBorder="1"/>
    <xf numFmtId="0" fontId="5" fillId="0" borderId="0" xfId="0" applyFont="1" applyBorder="1" applyAlignment="1">
      <alignment horizontal="left" vertical="center"/>
    </xf>
    <xf numFmtId="0" fontId="5" fillId="0" borderId="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12" applyBorder="1" applyAlignment="1">
      <alignment vertical="center" wrapText="1"/>
    </xf>
    <xf numFmtId="167" fontId="0" fillId="0" borderId="0" xfId="0" applyNumberFormat="1" applyAlignment="1">
      <alignment horizontal="right" wrapText="1"/>
    </xf>
    <xf numFmtId="0" fontId="0" fillId="0" borderId="0" xfId="0" applyAlignment="1">
      <alignment horizontal="left" vertical="center" wrapText="1"/>
    </xf>
    <xf numFmtId="0" fontId="6" fillId="0" borderId="0" xfId="12" applyFill="1" applyBorder="1" applyAlignment="1">
      <alignment horizontal="left" vertical="center" wrapText="1"/>
    </xf>
    <xf numFmtId="0" fontId="6" fillId="0" borderId="0" xfId="12" applyAlignment="1">
      <alignment vertical="center"/>
    </xf>
    <xf numFmtId="3" fontId="0" fillId="10" borderId="0" xfId="0" applyNumberFormat="1" applyFont="1" applyFill="1" applyBorder="1"/>
    <xf numFmtId="3" fontId="0" fillId="10" borderId="7" xfId="0" applyNumberFormat="1" applyFont="1" applyFill="1" applyBorder="1"/>
  </cellXfs>
  <cellStyles count="13">
    <cellStyle name="Hyperkobling" xfId="12" builtinId="8"/>
    <cellStyle name="Komma 2" xfId="2" xr:uid="{00000000-0005-0000-0000-000001000000}"/>
    <cellStyle name="Komma 3" xfId="4" xr:uid="{00000000-0005-0000-0000-000002000000}"/>
    <cellStyle name="Komma 3 2" xfId="9" xr:uid="{00000000-0005-0000-0000-000003000000}"/>
    <cellStyle name="Normal" xfId="0" builtinId="0"/>
    <cellStyle name="Normal 2" xfId="1" xr:uid="{00000000-0005-0000-0000-000005000000}"/>
    <cellStyle name="Normal 2 2" xfId="7" xr:uid="{00000000-0005-0000-0000-000006000000}"/>
    <cellStyle name="Normal 3" xfId="5" xr:uid="{00000000-0005-0000-0000-000007000000}"/>
    <cellStyle name="Normal 3 2" xfId="10" xr:uid="{00000000-0005-0000-0000-000008000000}"/>
    <cellStyle name="Normal 4" xfId="8" xr:uid="{00000000-0005-0000-0000-000009000000}"/>
    <cellStyle name="Prosent 2" xfId="3" xr:uid="{00000000-0005-0000-0000-00000A000000}"/>
    <cellStyle name="Prosent 3" xfId="6" xr:uid="{00000000-0005-0000-0000-00000B000000}"/>
    <cellStyle name="Prosent 3 2" xfId="11" xr:uid="{00000000-0005-0000-0000-00000C000000}"/>
  </cellStyles>
  <dxfs count="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</font>
    </dxf>
    <dxf>
      <numFmt numFmtId="1" formatCode="0"/>
    </dxf>
    <dxf>
      <numFmt numFmtId="1" formatCode="0"/>
    </dxf>
    <dxf>
      <numFmt numFmtId="3" formatCode="#,##0"/>
    </dxf>
    <dxf>
      <numFmt numFmtId="1" formatCode="0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microsoft.com/office/2007/relationships/slicerCache" Target="slicerCaches/slicerCache3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4.xml"/><Relationship Id="rId34" Type="http://schemas.microsoft.com/office/2007/relationships/slicerCache" Target="slicerCaches/slicerCache1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7/relationships/slicerCache" Target="slicerCaches/slicerCache2.xml"/><Relationship Id="rId33" Type="http://schemas.microsoft.com/office/2007/relationships/slicerCache" Target="slicerCaches/slicerCache1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29" Type="http://schemas.microsoft.com/office/2007/relationships/slicerCache" Target="slicerCaches/slicerCache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1.xml"/><Relationship Id="rId32" Type="http://schemas.microsoft.com/office/2007/relationships/slicerCache" Target="slicerCaches/slicerCache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6.xml"/><Relationship Id="rId28" Type="http://schemas.microsoft.com/office/2007/relationships/slicerCache" Target="slicerCaches/slicerCache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31" Type="http://schemas.microsoft.com/office/2007/relationships/slicerCache" Target="slicerCaches/slicerCache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5.xml"/><Relationship Id="rId27" Type="http://schemas.microsoft.com/office/2007/relationships/slicerCache" Target="slicerCaches/slicerCache4.xml"/><Relationship Id="rId30" Type="http://schemas.microsoft.com/office/2007/relationships/slicerCache" Target="slicerCaches/slicerCache7.xml"/><Relationship Id="rId35" Type="http://schemas.openxmlformats.org/officeDocument/2006/relationships/theme" Target="theme/theme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v13.01.21.xlsx]Pivotkommune!Pivottabell2</c:name>
    <c:fmtId val="2"/>
  </c:pivotSource>
  <c:chart>
    <c:title>
      <c:tx>
        <c:strRef>
          <c:f>Pivotkommune!$A$31</c:f>
          <c:strCache>
            <c:ptCount val="1"/>
            <c:pt idx="0">
              <c:v>Avvirkning i (Alle)</c:v>
            </c:pt>
          </c:strCache>
        </c:strRef>
      </c:tx>
      <c:layout>
        <c:manualLayout>
          <c:xMode val="edge"/>
          <c:yMode val="edge"/>
          <c:x val="0.3342869525721438"/>
          <c:y val="4.5950252659698682E-2"/>
        </c:manualLayout>
      </c:layout>
      <c:overlay val="1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9850320889545351E-2"/>
          <c:y val="0.22214540871921695"/>
          <c:w val="0.87167205816578075"/>
          <c:h val="0.661874792726721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Pivotkommune!$A$31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Pivotkommune!$A$31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Pivotkommune!$A$31</c:f>
              <c:numCache>
                <c:formatCode>General</c:formatCode>
                <c:ptCount val="21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  <c:pt idx="20">
                  <c:v>836616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D-430B-8B1E-C43A03D6A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280384"/>
        <c:axId val="123335424"/>
      </c:barChart>
      <c:catAx>
        <c:axId val="12328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35424"/>
        <c:crosses val="autoZero"/>
        <c:auto val="1"/>
        <c:lblAlgn val="ctr"/>
        <c:lblOffset val="100"/>
        <c:noMultiLvlLbl val="0"/>
      </c:catAx>
      <c:valAx>
        <c:axId val="123335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3280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v13.01.21.xlsx]PivotRegion!Pivottabell6</c:name>
    <c:fmtId val="2"/>
  </c:pivotSource>
  <c:chart>
    <c:title>
      <c:tx>
        <c:strRef>
          <c:f>PivotRegion!$A$63</c:f>
          <c:strCache>
            <c:ptCount val="1"/>
            <c:pt idx="0">
              <c:v>Ungskogpleie -Totalsum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0811378162377665E-2"/>
          <c:y val="0.19480351414406533"/>
          <c:w val="0.88702323096753488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PivotRegion!$A$63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PivotRegion!$A$63</c:f>
              <c:numCache>
                <c:formatCode>General</c:formatCode>
                <c:ptCount val="21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  <c:pt idx="20">
                  <c:v>26303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A-4BED-A08E-39003F5B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211840"/>
        <c:axId val="132213376"/>
      </c:barChart>
      <c:catAx>
        <c:axId val="132211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213376"/>
        <c:crosses val="autoZero"/>
        <c:auto val="1"/>
        <c:lblAlgn val="ctr"/>
        <c:lblOffset val="100"/>
        <c:noMultiLvlLbl val="0"/>
      </c:catAx>
      <c:valAx>
        <c:axId val="132213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211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v13.01.21.xlsx]Pivotfylket!Pivottabell3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Avvirkning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736218562199376"/>
          <c:y val="0.19480351414406533"/>
          <c:w val="0.83799928939013624"/>
          <c:h val="0.6753277194517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Pivotfylket!$C$3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Pivotfylket!$B$4:$B$25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Pivotfylket!$C$4:$C$25</c:f>
              <c:numCache>
                <c:formatCode>General</c:formatCode>
                <c:ptCount val="21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  <c:pt idx="20">
                  <c:v>836616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B6-4480-B176-3BDD2A677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63456"/>
        <c:axId val="124564992"/>
      </c:barChart>
      <c:catAx>
        <c:axId val="12456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564992"/>
        <c:crosses val="autoZero"/>
        <c:auto val="1"/>
        <c:lblAlgn val="ctr"/>
        <c:lblOffset val="100"/>
        <c:noMultiLvlLbl val="0"/>
      </c:catAx>
      <c:valAx>
        <c:axId val="12456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563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v13.01.21.xlsx]Pivotfylket!Pivottabell4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Nyplanting Trøndelag</a:t>
            </a:r>
          </a:p>
        </c:rich>
      </c:tx>
      <c:layout>
        <c:manualLayout>
          <c:xMode val="edge"/>
          <c:yMode val="edge"/>
          <c:x val="0.36835211843526217"/>
          <c:y val="4.1666666666666664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268684623476659"/>
          <c:y val="0.19480351414406533"/>
          <c:w val="0.84825412136399059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Pivotfylket!$F$3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Pivotfylket!$E$4:$E$25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Pivotfylket!$F$4:$F$25</c:f>
              <c:numCache>
                <c:formatCode>General</c:formatCode>
                <c:ptCount val="21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  <c:pt idx="20">
                  <c:v>4770709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7-4A16-8B1C-66CD8E7E4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81376"/>
        <c:axId val="124582912"/>
      </c:barChart>
      <c:catAx>
        <c:axId val="124581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582912"/>
        <c:crosses val="autoZero"/>
        <c:auto val="1"/>
        <c:lblAlgn val="ctr"/>
        <c:lblOffset val="100"/>
        <c:noMultiLvlLbl val="0"/>
      </c:catAx>
      <c:valAx>
        <c:axId val="124582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581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v13.01.21.xlsx]Pivotfylket!Pivottabell5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Suppleringsplanting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8621924595874114E-2"/>
          <c:y val="0.19480351414406533"/>
          <c:w val="0.86577504914689407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Pivotfylket!$I$3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Pivotfylket!$H$4:$H$25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Pivotfylket!$I$4:$I$25</c:f>
              <c:numCache>
                <c:formatCode>General</c:formatCode>
                <c:ptCount val="21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  <c:pt idx="20">
                  <c:v>266651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7-4158-8876-555032398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11968"/>
        <c:axId val="124638336"/>
      </c:barChart>
      <c:catAx>
        <c:axId val="124611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638336"/>
        <c:crosses val="autoZero"/>
        <c:auto val="1"/>
        <c:lblAlgn val="ctr"/>
        <c:lblOffset val="100"/>
        <c:noMultiLvlLbl val="0"/>
      </c:catAx>
      <c:valAx>
        <c:axId val="124638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611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v13.01.21.xlsx]Pivotfylket!Pivottabell6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Markberedning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193300603779668"/>
          <c:y val="0.20779041508700302"/>
          <c:w val="0.8678044216435562"/>
          <c:h val="0.66849771556333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Pivotfylket!$C$30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Pivotfylket!$B$31:$B$52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Pivotfylket!$C$31:$C$52</c:f>
              <c:numCache>
                <c:formatCode>General</c:formatCode>
                <c:ptCount val="21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  <c:pt idx="20">
                  <c:v>2071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E-48FA-B0A5-9B6936AF5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71488"/>
        <c:axId val="124673024"/>
      </c:barChart>
      <c:catAx>
        <c:axId val="124671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673024"/>
        <c:crosses val="autoZero"/>
        <c:auto val="1"/>
        <c:lblAlgn val="ctr"/>
        <c:lblOffset val="100"/>
        <c:noMultiLvlLbl val="0"/>
      </c:catAx>
      <c:valAx>
        <c:axId val="124673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1.2461059190031152E-2"/>
              <c:y val="0.468730630893360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4671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v13.01.21.xlsx]Pivotfylket!Pivottabell7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Ungskogpleie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1744175409709181E-2"/>
          <c:y val="0.19480351414406533"/>
          <c:w val="0.88144617311576001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Pivotfylket!$F$30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Pivotfylket!$E$31:$E$52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Pivotfylket!$F$31:$F$52</c:f>
              <c:numCache>
                <c:formatCode>General</c:formatCode>
                <c:ptCount val="21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  <c:pt idx="20">
                  <c:v>26303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9-4DB2-986D-ED361ACA9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97984"/>
        <c:axId val="124707968"/>
      </c:barChart>
      <c:catAx>
        <c:axId val="124697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707968"/>
        <c:crosses val="autoZero"/>
        <c:auto val="1"/>
        <c:lblAlgn val="ctr"/>
        <c:lblOffset val="100"/>
        <c:noMultiLvlLbl val="0"/>
      </c:catAx>
      <c:valAx>
        <c:axId val="124707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697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Planteaktivitet</a:t>
            </a:r>
            <a:r>
              <a:rPr lang="en-US" baseline="0"/>
              <a:t> </a:t>
            </a:r>
            <a:endParaRPr lang="en-US"/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1731682634029733"/>
          <c:y val="0.17366946778711484"/>
          <c:w val="0.82700335947583514"/>
          <c:h val="0.69727342905666201"/>
        </c:manualLayout>
      </c:layout>
      <c:lineChart>
        <c:grouping val="standard"/>
        <c:varyColors val="0"/>
        <c:ser>
          <c:idx val="1"/>
          <c:order val="0"/>
          <c:tx>
            <c:strRef>
              <c:f>'Planting pr m3'!$F$5</c:f>
              <c:strCache>
                <c:ptCount val="1"/>
                <c:pt idx="0">
                  <c:v>Planter /m3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m3'!$F$6:$F$24</c:f>
              <c:numCache>
                <c:formatCode>0.0</c:formatCode>
                <c:ptCount val="19"/>
                <c:pt idx="0">
                  <c:v>9.1430968104810955</c:v>
                </c:pt>
                <c:pt idx="1">
                  <c:v>8.4393306155781378</c:v>
                </c:pt>
                <c:pt idx="2">
                  <c:v>8.5721539808856573</c:v>
                </c:pt>
                <c:pt idx="3">
                  <c:v>4.978581130661504</c:v>
                </c:pt>
                <c:pt idx="4">
                  <c:v>5.5896594885168129</c:v>
                </c:pt>
                <c:pt idx="5">
                  <c:v>3.272732761477009</c:v>
                </c:pt>
                <c:pt idx="6">
                  <c:v>4.3234399772983467</c:v>
                </c:pt>
                <c:pt idx="7">
                  <c:v>4.8870894566301741</c:v>
                </c:pt>
                <c:pt idx="8">
                  <c:v>5.8487294640025373</c:v>
                </c:pt>
                <c:pt idx="9">
                  <c:v>6.8276459884201817</c:v>
                </c:pt>
                <c:pt idx="10">
                  <c:v>4.5600439992340664</c:v>
                </c:pt>
                <c:pt idx="11">
                  <c:v>5.605864284783121</c:v>
                </c:pt>
                <c:pt idx="12">
                  <c:v>5.7710338695651524</c:v>
                </c:pt>
                <c:pt idx="13">
                  <c:v>4.5785676294157636</c:v>
                </c:pt>
                <c:pt idx="14">
                  <c:v>4.0562073537809349</c:v>
                </c:pt>
                <c:pt idx="15">
                  <c:v>4.6424881716989326</c:v>
                </c:pt>
                <c:pt idx="16">
                  <c:v>4.526588984571422</c:v>
                </c:pt>
                <c:pt idx="17">
                  <c:v>5.2298521159242037</c:v>
                </c:pt>
                <c:pt idx="18">
                  <c:v>5.1362250712724959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9-497E-A88A-8EBFEE9A7F2C}"/>
            </c:ext>
          </c:extLst>
        </c:ser>
        <c:ser>
          <c:idx val="0"/>
          <c:order val="1"/>
          <c:tx>
            <c:strRef>
              <c:f>'Planting pr m3'!$G$5</c:f>
              <c:strCache>
                <c:ptCount val="1"/>
                <c:pt idx="0">
                  <c:v>Målsetting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m3'!$G$6:$G$24</c:f>
              <c:numCache>
                <c:formatCode>General</c:formatCode>
                <c:ptCount val="1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9-497E-A88A-8EBFEE9A7F2C}"/>
            </c:ext>
          </c:extLst>
        </c:ser>
        <c:ser>
          <c:idx val="2"/>
          <c:order val="2"/>
          <c:tx>
            <c:strRef>
              <c:f>'Planting pr m3'!$H$5</c:f>
              <c:strCache>
                <c:ptCount val="1"/>
                <c:pt idx="0">
                  <c:v>Gjennomsnitt Trøndelag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m3'!$H$6:$H$24</c:f>
              <c:numCache>
                <c:formatCode>0.0</c:formatCode>
                <c:ptCount val="19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9-497E-A88A-8EBFEE9A7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2413432"/>
        <c:axId val="712413760"/>
      </c:lineChart>
      <c:catAx>
        <c:axId val="712413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12413760"/>
        <c:crosses val="autoZero"/>
        <c:auto val="1"/>
        <c:lblAlgn val="ctr"/>
        <c:lblOffset val="100"/>
        <c:noMultiLvlLbl val="0"/>
      </c:catAx>
      <c:valAx>
        <c:axId val="71241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Planter/m3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12413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v13.01.21.xlsx]Pivotkommune!Pivottabell1</c:name>
    <c:fmtId val="2"/>
  </c:pivotSource>
  <c:chart>
    <c:title>
      <c:tx>
        <c:strRef>
          <c:f>Pivotkommune!$A$32</c:f>
          <c:strCache>
            <c:ptCount val="1"/>
            <c:pt idx="0">
              <c:v>Nyplanting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871576484267776"/>
          <c:y val="0.2277910955629191"/>
          <c:w val="0.84958013564805623"/>
          <c:h val="0.64274294196949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Pivotkommune!$A$32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Pivotkommune!$A$32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Pivotkommune!$A$32</c:f>
              <c:numCache>
                <c:formatCode>General</c:formatCode>
                <c:ptCount val="21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  <c:pt idx="20">
                  <c:v>4770709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B-44CB-8E48-61F892F8E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343616"/>
        <c:axId val="123345152"/>
      </c:barChart>
      <c:catAx>
        <c:axId val="12334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45152"/>
        <c:crosses val="autoZero"/>
        <c:auto val="1"/>
        <c:lblAlgn val="ctr"/>
        <c:lblOffset val="100"/>
        <c:noMultiLvlLbl val="0"/>
      </c:catAx>
      <c:valAx>
        <c:axId val="123345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layout>
            <c:manualLayout>
              <c:xMode val="edge"/>
              <c:yMode val="edge"/>
              <c:x val="8.8066943081294528E-3"/>
              <c:y val="0.50199210644859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3343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v13.01.21.xlsx]Pivotkommune!Pivottabell5</c:name>
    <c:fmtId val="5"/>
  </c:pivotSource>
  <c:chart>
    <c:title>
      <c:tx>
        <c:strRef>
          <c:f>Pivotkommune!$A$33</c:f>
          <c:strCache>
            <c:ptCount val="1"/>
            <c:pt idx="0">
              <c:v>Suppleringsplanting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8826080950407513E-2"/>
          <c:y val="0.19480351414406533"/>
          <c:w val="0.87134935764608368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Pivotkommune!$A$33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Pivotkommune!$A$33</c:f>
              <c:numCache>
                <c:formatCode>General</c:formatCode>
                <c:ptCount val="21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  <c:pt idx="20">
                  <c:v>266651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7-47EE-A6C5-1C3E65F3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386496"/>
        <c:axId val="123392384"/>
      </c:barChart>
      <c:catAx>
        <c:axId val="12338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92384"/>
        <c:crosses val="autoZero"/>
        <c:auto val="1"/>
        <c:lblAlgn val="ctr"/>
        <c:lblOffset val="100"/>
        <c:noMultiLvlLbl val="0"/>
      </c:catAx>
      <c:valAx>
        <c:axId val="123392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layout>
            <c:manualLayout>
              <c:xMode val="edge"/>
              <c:yMode val="edge"/>
              <c:x val="8.771929824561403E-3"/>
              <c:y val="0.497154782735491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3386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v13.01.21.xlsx]Pivotkommune!Pivottabell6</c:name>
    <c:fmtId val="5"/>
  </c:pivotSource>
  <c:chart>
    <c:title>
      <c:tx>
        <c:strRef>
          <c:f>Pivotkommune!$A$34</c:f>
          <c:strCache>
            <c:ptCount val="1"/>
            <c:pt idx="0">
              <c:v>Markberedning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1465372384007556E-2"/>
          <c:y val="0.19480351414406533"/>
          <c:w val="0.89207960116096596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Pivotkommune!$A$34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Pivotkommune!$A$34</c:f>
              <c:numCache>
                <c:formatCode>General</c:formatCode>
                <c:ptCount val="21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  <c:pt idx="20">
                  <c:v>2071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1-4A89-A512-17DC431E2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694144"/>
        <c:axId val="126695680"/>
      </c:barChart>
      <c:catAx>
        <c:axId val="12669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95680"/>
        <c:crosses val="autoZero"/>
        <c:auto val="1"/>
        <c:lblAlgn val="ctr"/>
        <c:lblOffset val="100"/>
        <c:noMultiLvlLbl val="0"/>
      </c:catAx>
      <c:valAx>
        <c:axId val="126695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1.2345679012345678E-2"/>
              <c:y val="0.47068496646252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6694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v13.01.21.xlsx]Pivotkommune!Pivottabell7</c:name>
    <c:fmtId val="5"/>
  </c:pivotSource>
  <c:chart>
    <c:title>
      <c:tx>
        <c:strRef>
          <c:f>Pivotkommune!$A$35</c:f>
          <c:strCache>
            <c:ptCount val="1"/>
            <c:pt idx="0">
              <c:v>Ungskogpleie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5341950241504663E-2"/>
          <c:y val="0.19480351414406533"/>
          <c:w val="0.88990119396829426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Pivotkommune!$A$35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Pivotkommune!$A$35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Pivotkommune!$A$35</c:f>
              <c:numCache>
                <c:formatCode>General</c:formatCode>
                <c:ptCount val="21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  <c:pt idx="20">
                  <c:v>26303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38-4829-BB7C-551C858A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31008"/>
        <c:axId val="126732544"/>
      </c:barChart>
      <c:catAx>
        <c:axId val="126731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732544"/>
        <c:crosses val="autoZero"/>
        <c:auto val="1"/>
        <c:lblAlgn val="ctr"/>
        <c:lblOffset val="100"/>
        <c:noMultiLvlLbl val="0"/>
      </c:catAx>
      <c:valAx>
        <c:axId val="126732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8.8417342107861077E-3"/>
              <c:y val="0.47068496646252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6731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v13.01.21.xlsx]PivotRegion!Pivottabell1</c:name>
    <c:fmtId val="5"/>
  </c:pivotSource>
  <c:chart>
    <c:title>
      <c:tx>
        <c:strRef>
          <c:f>PivotRegion!$A$61</c:f>
          <c:strCache>
            <c:ptCount val="1"/>
            <c:pt idx="0">
              <c:v>Avvirkning -Totalsum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440681095767551"/>
          <c:y val="0.15759385413901913"/>
          <c:w val="0.85874226776929263"/>
          <c:h val="0.725748750584259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PivotRegion!$A$61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PivotRegion!$A$61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PivotRegion!$A$61</c:f>
              <c:numCache>
                <c:formatCode>General</c:formatCode>
                <c:ptCount val="21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  <c:pt idx="20">
                  <c:v>836616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6A-47E5-946E-68D7D9AE4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636032"/>
        <c:axId val="126637568"/>
      </c:barChart>
      <c:catAx>
        <c:axId val="126636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37568"/>
        <c:crosses val="autoZero"/>
        <c:auto val="1"/>
        <c:lblAlgn val="ctr"/>
        <c:lblOffset val="100"/>
        <c:noMultiLvlLbl val="0"/>
      </c:catAx>
      <c:valAx>
        <c:axId val="126637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636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v13.01.21.xlsx]PivotRegion!Pivottabell3</c:name>
    <c:fmtId val="2"/>
  </c:pivotSource>
  <c:chart>
    <c:title>
      <c:tx>
        <c:strRef>
          <c:f>PivotRegion!$A$62</c:f>
          <c:strCache>
            <c:ptCount val="1"/>
            <c:pt idx="0">
              <c:v>Nyplanting -Totalsum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812723881212961"/>
          <c:y val="0.19480351414406533"/>
          <c:w val="0.86000693309562704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PivotRegion!$A$62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PivotRegion!$A$62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PivotRegion!$A$62</c:f>
              <c:numCache>
                <c:formatCode>General</c:formatCode>
                <c:ptCount val="21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  <c:pt idx="20">
                  <c:v>4770709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F-4E36-9F57-37024F65C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04256"/>
        <c:axId val="126665856"/>
      </c:barChart>
      <c:catAx>
        <c:axId val="126704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65856"/>
        <c:crosses val="autoZero"/>
        <c:auto val="1"/>
        <c:lblAlgn val="ctr"/>
        <c:lblOffset val="100"/>
        <c:noMultiLvlLbl val="0"/>
      </c:catAx>
      <c:valAx>
        <c:axId val="126665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704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v13.01.21.xlsx]PivotRegion!Pivottabell4</c:name>
    <c:fmtId val="2"/>
  </c:pivotSource>
  <c:chart>
    <c:title>
      <c:tx>
        <c:strRef>
          <c:f>PivotRegion!$A$64</c:f>
          <c:strCache>
            <c:ptCount val="1"/>
            <c:pt idx="0">
              <c:v>Suppleringsplanting -Totalsum</c:v>
            </c:pt>
          </c:strCache>
        </c:strRef>
      </c:tx>
      <c:layout>
        <c:manualLayout>
          <c:xMode val="edge"/>
          <c:yMode val="edge"/>
          <c:x val="0.32665403461567766"/>
          <c:y val="4.6296296296296294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181352576240259"/>
          <c:y val="0.19480351414406533"/>
          <c:w val="0.86953076036257781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PivotRegion!$A$64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PivotRegion!$A$64</c:f>
              <c:numCache>
                <c:formatCode>General</c:formatCode>
                <c:ptCount val="21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  <c:pt idx="20">
                  <c:v>266651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3-4436-8497-206539570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46080"/>
        <c:axId val="126847616"/>
      </c:barChart>
      <c:catAx>
        <c:axId val="12684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847616"/>
        <c:crosses val="autoZero"/>
        <c:auto val="1"/>
        <c:lblAlgn val="ctr"/>
        <c:lblOffset val="100"/>
        <c:noMultiLvlLbl val="0"/>
      </c:catAx>
      <c:valAx>
        <c:axId val="126847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846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[2000-2020 Areal og aktivitetsstatistikk i skogbruket Trøndelag v13.01.21.xlsx]PivotRegion!Pivottabell5</c:name>
    <c:fmtId val="3"/>
  </c:pivotSource>
  <c:chart>
    <c:title>
      <c:tx>
        <c:strRef>
          <c:f>PivotRegion!$A$65</c:f>
          <c:strCache>
            <c:ptCount val="1"/>
            <c:pt idx="0">
              <c:v>Markberedning -Totalsum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6888111287169926E-2"/>
          <c:y val="0.19480351414406533"/>
          <c:w val="0.87603912706864495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PivotRegion!$A$65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PivotRegion!$A$65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PivotRegion!$A$65</c:f>
              <c:numCache>
                <c:formatCode>General</c:formatCode>
                <c:ptCount val="21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  <c:pt idx="20">
                  <c:v>2071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A-481A-A6A5-8C247E9F7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64384"/>
        <c:axId val="132190976"/>
      </c:barChart>
      <c:catAx>
        <c:axId val="126864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190976"/>
        <c:crosses val="autoZero"/>
        <c:auto val="1"/>
        <c:lblAlgn val="ctr"/>
        <c:lblOffset val="100"/>
        <c:noMultiLvlLbl val="0"/>
      </c:catAx>
      <c:valAx>
        <c:axId val="132190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864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14</xdr:row>
      <xdr:rowOff>57149</xdr:rowOff>
    </xdr:from>
    <xdr:to>
      <xdr:col>9</xdr:col>
      <xdr:colOff>514350</xdr:colOff>
      <xdr:row>28</xdr:row>
      <xdr:rowOff>28574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171451</xdr:colOff>
      <xdr:row>29</xdr:row>
      <xdr:rowOff>28575</xdr:rowOff>
    </xdr:from>
    <xdr:to>
      <xdr:col>9</xdr:col>
      <xdr:colOff>523875</xdr:colOff>
      <xdr:row>42</xdr:row>
      <xdr:rowOff>9524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171450</xdr:colOff>
      <xdr:row>42</xdr:row>
      <xdr:rowOff>104775</xdr:rowOff>
    </xdr:from>
    <xdr:to>
      <xdr:col>9</xdr:col>
      <xdr:colOff>552450</xdr:colOff>
      <xdr:row>56</xdr:row>
      <xdr:rowOff>180975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190500</xdr:colOff>
      <xdr:row>57</xdr:row>
      <xdr:rowOff>161925</xdr:rowOff>
    </xdr:from>
    <xdr:to>
      <xdr:col>9</xdr:col>
      <xdr:colOff>533400</xdr:colOff>
      <xdr:row>72</xdr:row>
      <xdr:rowOff>47625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200025</xdr:colOff>
      <xdr:row>74</xdr:row>
      <xdr:rowOff>0</xdr:rowOff>
    </xdr:from>
    <xdr:to>
      <xdr:col>9</xdr:col>
      <xdr:colOff>523874</xdr:colOff>
      <xdr:row>88</xdr:row>
      <xdr:rowOff>76200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659130</xdr:colOff>
      <xdr:row>0</xdr:row>
      <xdr:rowOff>91440</xdr:rowOff>
    </xdr:from>
    <xdr:to>
      <xdr:col>11</xdr:col>
      <xdr:colOff>260071</xdr:colOff>
      <xdr:row>14</xdr:row>
      <xdr:rowOff>57150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15225" y="95250"/>
              <a:ext cx="1424026" cy="2457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180974</xdr:colOff>
      <xdr:row>0</xdr:row>
      <xdr:rowOff>142875</xdr:rowOff>
    </xdr:from>
    <xdr:to>
      <xdr:col>9</xdr:col>
      <xdr:colOff>533399</xdr:colOff>
      <xdr:row>14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Kommune nr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n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4" y="142875"/>
              <a:ext cx="7210425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186213</xdr:colOff>
      <xdr:row>14</xdr:row>
      <xdr:rowOff>134779</xdr:rowOff>
    </xdr:from>
    <xdr:to>
      <xdr:col>10</xdr:col>
      <xdr:colOff>122871</xdr:colOff>
      <xdr:row>29</xdr:row>
      <xdr:rowOff>58579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436244</xdr:colOff>
      <xdr:row>0</xdr:row>
      <xdr:rowOff>87152</xdr:rowOff>
    </xdr:from>
    <xdr:to>
      <xdr:col>6</xdr:col>
      <xdr:colOff>450532</xdr:colOff>
      <xdr:row>14</xdr:row>
      <xdr:rowOff>47624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4" name="År 1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97492" y="89057"/>
              <a:ext cx="2366010" cy="259175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297656</xdr:colOff>
      <xdr:row>0</xdr:row>
      <xdr:rowOff>73820</xdr:rowOff>
    </xdr:from>
    <xdr:to>
      <xdr:col>3</xdr:col>
      <xdr:colOff>274796</xdr:colOff>
      <xdr:row>13</xdr:row>
      <xdr:rowOff>28846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5" name="Region">
              <a:extLs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5751" y="73820"/>
              <a:ext cx="2338388" cy="22748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0</xdr:col>
      <xdr:colOff>200024</xdr:colOff>
      <xdr:row>29</xdr:row>
      <xdr:rowOff>57150</xdr:rowOff>
    </xdr:from>
    <xdr:to>
      <xdr:col>10</xdr:col>
      <xdr:colOff>152399</xdr:colOff>
      <xdr:row>43</xdr:row>
      <xdr:rowOff>133350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228601</xdr:colOff>
      <xdr:row>44</xdr:row>
      <xdr:rowOff>47625</xdr:rowOff>
    </xdr:from>
    <xdr:to>
      <xdr:col>10</xdr:col>
      <xdr:colOff>142875</xdr:colOff>
      <xdr:row>58</xdr:row>
      <xdr:rowOff>123825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257175</xdr:colOff>
      <xdr:row>59</xdr:row>
      <xdr:rowOff>47625</xdr:rowOff>
    </xdr:from>
    <xdr:to>
      <xdr:col>10</xdr:col>
      <xdr:colOff>142874</xdr:colOff>
      <xdr:row>73</xdr:row>
      <xdr:rowOff>123825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295275</xdr:colOff>
      <xdr:row>74</xdr:row>
      <xdr:rowOff>57150</xdr:rowOff>
    </xdr:from>
    <xdr:to>
      <xdr:col>10</xdr:col>
      <xdr:colOff>123824</xdr:colOff>
      <xdr:row>88</xdr:row>
      <xdr:rowOff>133350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968692</xdr:colOff>
      <xdr:row>14</xdr:row>
      <xdr:rowOff>20003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Region7">
              <a:extLst>
                <a:ext uri="{FF2B5EF4-FFF2-40B4-BE49-F238E27FC236}">
                  <a16:creationId xmlns:a16="http://schemas.microsoft.com/office/drawing/2014/main" id="{0632E13E-BE65-42BA-818B-431CDA11B85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43938" y="178594"/>
              <a:ext cx="2520314" cy="24688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</xdr:colOff>
      <xdr:row>17</xdr:row>
      <xdr:rowOff>28575</xdr:rowOff>
    </xdr:from>
    <xdr:to>
      <xdr:col>9</xdr:col>
      <xdr:colOff>607695</xdr:colOff>
      <xdr:row>31</xdr:row>
      <xdr:rowOff>93345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276225</xdr:colOff>
      <xdr:row>32</xdr:row>
      <xdr:rowOff>62865</xdr:rowOff>
    </xdr:from>
    <xdr:to>
      <xdr:col>9</xdr:col>
      <xdr:colOff>577215</xdr:colOff>
      <xdr:row>45</xdr:row>
      <xdr:rowOff>76200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264795</xdr:colOff>
      <xdr:row>46</xdr:row>
      <xdr:rowOff>91440</xdr:rowOff>
    </xdr:from>
    <xdr:to>
      <xdr:col>9</xdr:col>
      <xdr:colOff>539115</xdr:colOff>
      <xdr:row>59</xdr:row>
      <xdr:rowOff>129540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232409</xdr:colOff>
      <xdr:row>61</xdr:row>
      <xdr:rowOff>20955</xdr:rowOff>
    </xdr:from>
    <xdr:to>
      <xdr:col>9</xdr:col>
      <xdr:colOff>504824</xdr:colOff>
      <xdr:row>74</xdr:row>
      <xdr:rowOff>110490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245745</xdr:colOff>
      <xdr:row>76</xdr:row>
      <xdr:rowOff>0</xdr:rowOff>
    </xdr:from>
    <xdr:to>
      <xdr:col>9</xdr:col>
      <xdr:colOff>493395</xdr:colOff>
      <xdr:row>89</xdr:row>
      <xdr:rowOff>129540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323850</xdr:colOff>
      <xdr:row>0</xdr:row>
      <xdr:rowOff>15239</xdr:rowOff>
    </xdr:from>
    <xdr:to>
      <xdr:col>2</xdr:col>
      <xdr:colOff>704850</xdr:colOff>
      <xdr:row>15</xdr:row>
      <xdr:rowOff>19049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År 2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4325" y="19050"/>
              <a:ext cx="1828800" cy="22859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0</xdr:row>
      <xdr:rowOff>123825</xdr:rowOff>
    </xdr:from>
    <xdr:to>
      <xdr:col>17</xdr:col>
      <xdr:colOff>19128</xdr:colOff>
      <xdr:row>13</xdr:row>
      <xdr:rowOff>167640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Kommune nr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n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23825"/>
              <a:ext cx="7305753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152400</xdr:colOff>
      <xdr:row>0</xdr:row>
      <xdr:rowOff>114300</xdr:rowOff>
    </xdr:from>
    <xdr:to>
      <xdr:col>18</xdr:col>
      <xdr:colOff>838200</xdr:colOff>
      <xdr:row>14</xdr:row>
      <xdr:rowOff>174307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 3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72425" y="1143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962025</xdr:colOff>
      <xdr:row>0</xdr:row>
      <xdr:rowOff>114300</xdr:rowOff>
    </xdr:from>
    <xdr:to>
      <xdr:col>20</xdr:col>
      <xdr:colOff>514350</xdr:colOff>
      <xdr:row>13</xdr:row>
      <xdr:rowOff>171450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Region 1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925050" y="1143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>
    <xdr:from>
      <xdr:col>19</xdr:col>
      <xdr:colOff>36195</xdr:colOff>
      <xdr:row>31</xdr:row>
      <xdr:rowOff>28575</xdr:rowOff>
    </xdr:from>
    <xdr:to>
      <xdr:col>21</xdr:col>
      <xdr:colOff>733425</xdr:colOff>
      <xdr:row>37</xdr:row>
      <xdr:rowOff>57150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5410CA6-32E4-4402-8426-4636AD5DE7E4}"/>
            </a:ext>
          </a:extLst>
        </xdr:cNvPr>
        <xdr:cNvSpPr txBox="1"/>
      </xdr:nvSpPr>
      <xdr:spPr>
        <a:xfrm>
          <a:off x="10075545" y="5553075"/>
          <a:ext cx="3040380" cy="1123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rgbClr val="FF0000"/>
              </a:solidFill>
            </a:rPr>
            <a:t>NB!</a:t>
          </a:r>
        </a:p>
        <a:p>
          <a:r>
            <a:rPr lang="nb-NO" sz="1100">
              <a:solidFill>
                <a:srgbClr val="FF0000"/>
              </a:solidFill>
            </a:rPr>
            <a:t>Denne</a:t>
          </a:r>
          <a:r>
            <a:rPr lang="nb-NO" sz="1100" baseline="0">
              <a:solidFill>
                <a:srgbClr val="FF0000"/>
              </a:solidFill>
            </a:rPr>
            <a:t> </a:t>
          </a:r>
          <a:r>
            <a:rPr lang="nb-NO" sz="1100">
              <a:solidFill>
                <a:srgbClr val="FF0000"/>
              </a:solidFill>
            </a:rPr>
            <a:t>fila mangler tall for ferdigstilte bil-</a:t>
          </a:r>
          <a:r>
            <a:rPr lang="nb-NO" sz="1100" baseline="0">
              <a:solidFill>
                <a:srgbClr val="FF0000"/>
              </a:solidFill>
            </a:rPr>
            <a:t> og traktorveger i perioden 2000-2019 for den delen av Heim kommune som opprinnelig var Halsa kommune i M&amp;R.  </a:t>
          </a:r>
          <a:endParaRPr lang="nb-NO" sz="11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27</xdr:row>
      <xdr:rowOff>66675</xdr:rowOff>
    </xdr:from>
    <xdr:to>
      <xdr:col>10</xdr:col>
      <xdr:colOff>9524</xdr:colOff>
      <xdr:row>51</xdr:row>
      <xdr:rowOff>28575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9FDC7BAD-53FB-4B67-9988-061A4153F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523875</xdr:colOff>
      <xdr:row>7</xdr:row>
      <xdr:rowOff>57150</xdr:rowOff>
    </xdr:from>
    <xdr:to>
      <xdr:col>14</xdr:col>
      <xdr:colOff>66675</xdr:colOff>
      <xdr:row>20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Region 2">
              <a:extLst>
                <a:ext uri="{FF2B5EF4-FFF2-40B4-BE49-F238E27FC236}">
                  <a16:creationId xmlns:a16="http://schemas.microsoft.com/office/drawing/2014/main" id="{C9085A59-F310-4BE6-833A-6E51BE9426C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44375" y="13906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342900</xdr:colOff>
      <xdr:row>16</xdr:row>
      <xdr:rowOff>19050</xdr:rowOff>
    </xdr:from>
    <xdr:to>
      <xdr:col>16</xdr:col>
      <xdr:colOff>647700</xdr:colOff>
      <xdr:row>29</xdr:row>
      <xdr:rowOff>66675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Kommune">
              <a:extLst>
                <a:ext uri="{FF2B5EF4-FFF2-40B4-BE49-F238E27FC236}">
                  <a16:creationId xmlns:a16="http://schemas.microsoft.com/office/drawing/2014/main" id="{306C2C54-B89C-4C4A-A02C-A0EA9E25AF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49400" y="30670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 Arne" refreshedDate="43132.510674305558" createdVersion="4" refreshedVersion="4" minRefreshableVersion="3" recordCount="5009" xr:uid="{00000000-000A-0000-FFFF-FFFF02000000}">
  <cacheSource type="worksheet">
    <worksheetSource ref="A1:G4669" sheet="Aktivitetsdata"/>
  </cacheSource>
  <cacheFields count="7">
    <cacheField name="År" numFmtId="0">
      <sharedItems containsSemiMixedTypes="0" containsString="0" containsNumber="1" containsInteger="1" minValue="2000" maxValue="2017" count="18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</sharedItems>
    </cacheField>
    <cacheField name="Region" numFmtId="0">
      <sharedItems count="7">
        <s v="Innherred"/>
        <s v="Namdalen"/>
        <s v="Nidaros"/>
        <s v="Fosen"/>
        <s v="Ytre kyst"/>
        <s v="Orkla"/>
        <s v="Gauldalen"/>
      </sharedItems>
    </cacheField>
    <cacheField name="Kommune" numFmtId="0">
      <sharedItems/>
    </cacheField>
    <cacheField name="Kommune nr" numFmtId="0">
      <sharedItems count="47">
        <s v="5004 Steinkjer"/>
        <s v="5005 Namsos"/>
        <s v="5034 Meråker"/>
        <s v="5035 Stjørdal"/>
        <s v="5036 Frosta"/>
        <s v="5037 Levanger"/>
        <s v="5038 Verdal"/>
        <s v="5039 Verran"/>
        <s v="5040 Namdalseid"/>
        <s v="5041 Snåsa"/>
        <s v="5042 Lierne"/>
        <s v="5043 Røyrvik"/>
        <s v="5044 Namsskogan"/>
        <s v="5045 Grong"/>
        <s v="5046 Høylandet"/>
        <s v="5047 Overhalla"/>
        <s v="5048 Fosnes"/>
        <s v="5049 Flatanger"/>
        <s v="5050 Vikna"/>
        <s v="5051 Nærøy"/>
        <s v="5052 Leka"/>
        <s v="5053 Inderøy"/>
        <s v="5054 Indre Fosen"/>
        <s v="5001 Trondheim"/>
        <s v="5011 Hemne"/>
        <s v="5012 Snillfjord"/>
        <s v="5015 Ørland"/>
        <s v="5016 Agdenes"/>
        <s v="5017 Bjugn"/>
        <s v="5018 Åfjord"/>
        <s v="5019 Roan"/>
        <s v="5020 Osen"/>
        <s v="5021 Oppdal"/>
        <s v="5022 Rennebu"/>
        <s v="5023 Meldal"/>
        <s v="5024 Orkdal"/>
        <s v="5025 Røros"/>
        <s v="5026 Holtålen"/>
        <s v="5027 Midtre-Gauldal"/>
        <s v="5028 Melhus"/>
        <s v="5029 Skaun"/>
        <s v="5030 Klæbu"/>
        <s v="5031 Malvik"/>
        <s v="5032 Selbu"/>
        <s v="5033 Tydal"/>
        <s v="5013 Hitra"/>
        <s v="5014 Frøya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containsInteger="1" minValue="0" maxValue="646080"/>
    </cacheField>
  </cacheFields>
  <extLst>
    <ext xmlns:x14="http://schemas.microsoft.com/office/spreadsheetml/2009/9/main" uri="{725AE2AE-9491-48be-B2B4-4EB974FC3084}">
      <x14:pivotCacheDefinition pivotCacheId="6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 Arne" refreshedDate="43132.510785185186" createdVersion="4" refreshedVersion="4" minRefreshableVersion="3" recordCount="878" xr:uid="{00000000-000A-0000-FFFF-FFFF03000000}">
  <cacheSource type="worksheet">
    <worksheetSource ref="A1:G151" sheet="Arealdata"/>
  </cacheSource>
  <cacheFields count="7">
    <cacheField name="År" numFmtId="0">
      <sharedItems containsSemiMixedTypes="0" containsString="0" containsNumber="1" containsInteger="1" minValue="0" maxValue="2017" count="19">
        <n v="2016"/>
        <n v="2011"/>
        <n v="2013"/>
        <n v="2015"/>
        <n v="2017"/>
        <n v="0"/>
        <n v="2005"/>
        <n v="2006"/>
        <n v="1998"/>
        <n v="2010"/>
        <n v="2002"/>
        <n v="2004"/>
        <n v="1991"/>
        <n v="2008"/>
        <n v="2009"/>
        <n v="2012"/>
        <n v="2014"/>
        <n v="1994"/>
        <n v="2003"/>
      </sharedItems>
    </cacheField>
    <cacheField name="Region" numFmtId="0">
      <sharedItems count="7">
        <s v="Nidaros"/>
        <s v="Innherred"/>
        <s v="Namdal"/>
        <s v="Ytre kyst"/>
        <s v="Fosen"/>
        <s v="Orkla"/>
        <s v="Gauldalen"/>
      </sharedItems>
    </cacheField>
    <cacheField name="Kommune" numFmtId="0">
      <sharedItems/>
    </cacheField>
    <cacheField name="Kommunenr" numFmtId="0">
      <sharedItems count="47">
        <s v="5001 Trondheim"/>
        <s v="5004 Steinkjer"/>
        <s v="5005 Namsos"/>
        <s v="5011 Hemne"/>
        <s v="5012 Snillfjord"/>
        <s v="5013 Hitra"/>
        <s v="5014 Frøya"/>
        <s v="5015 Ørland"/>
        <s v="5016 Agdenes"/>
        <s v="5017 Bjugn"/>
        <s v="5018 Åfjord"/>
        <s v="5019 Roan"/>
        <s v="5020 Osen"/>
        <s v="5021 Oppdal"/>
        <s v="5022 Rennebu"/>
        <s v="5023 Meldal"/>
        <s v="5024 Orkdal"/>
        <s v="5025 Røros"/>
        <s v="5026 Holtålen"/>
        <s v="5027 Midtre Gauldal"/>
        <s v="5028 Melhus"/>
        <s v="5029 Skaun"/>
        <s v="5030 Klæbu"/>
        <s v="5031 Malvik"/>
        <s v="5032 Selbu"/>
        <s v="5033 Tydal"/>
        <s v="5034 Meråker"/>
        <s v="5035 Stjørdal"/>
        <s v="5036 Frosta"/>
        <s v="5037 Levanger"/>
        <s v="5038 Verdal"/>
        <s v="5039 Verran"/>
        <s v="5040 Namdalseid"/>
        <s v="5041 Snåsa"/>
        <s v="5042 Lierne"/>
        <s v="5043 Røyrvik"/>
        <s v="5044 Namsskogan"/>
        <s v="5045 Grong"/>
        <s v="5046 Høylandet"/>
        <s v="5047 Overhalla"/>
        <s v="5048 Fosnes"/>
        <s v="5049 Flatanger"/>
        <s v="5050 Vikna"/>
        <s v="5051 Nærøy"/>
        <s v="5052 Leka"/>
        <s v="5053 Inderøy"/>
        <s v="5054 Indre Fosen"/>
      </sharedItems>
    </cacheField>
    <cacheField name="Bonitet" numFmtId="0">
      <sharedItems containsBlank="1"/>
    </cacheField>
    <cacheField name="Arealkategori" numFmtId="0">
      <sharedItems count="8">
        <s v="Vernet"/>
        <s v="Barskog"/>
        <s v="Blandingsskog"/>
        <s v="Lauvskog"/>
        <s v="Skog på myr"/>
        <s v="MIS-kartlagt"/>
        <s v="Splan omfang"/>
        <s v="Områdetakst"/>
      </sharedItems>
    </cacheField>
    <cacheField name="Daa" numFmtId="0">
      <sharedItems containsString="0" containsBlank="1" containsNumber="1" minValue="0" maxValue="519000"/>
    </cacheField>
  </cacheFields>
  <extLst>
    <ext xmlns:x14="http://schemas.microsoft.com/office/spreadsheetml/2009/9/main" uri="{725AE2AE-9491-48be-B2B4-4EB974FC3084}">
      <x14:pivotCacheDefinition pivotCacheId="5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, Arne" refreshedDate="43845.630199305553" createdVersion="6" refreshedVersion="6" minRefreshableVersion="3" recordCount="5191" xr:uid="{A7F17DB4-26AD-47F9-9C09-E8E9763C447B}">
  <cacheSource type="worksheet">
    <worksheetSource ref="A1:G5096" sheet="Aktivitetsdata"/>
  </cacheSource>
  <cacheFields count="7">
    <cacheField name="År" numFmtId="0">
      <sharedItems containsSemiMixedTypes="0" containsString="0" containsNumber="1" containsInteger="1" minValue="2000" maxValue="2018" count="19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</sharedItems>
    </cacheField>
    <cacheField name="Region" numFmtId="0">
      <sharedItems count="8">
        <s v="Innherred"/>
        <s v="Namdalen"/>
        <s v="Nidaros"/>
        <s v="Fosen"/>
        <s v="Lensa vest"/>
        <s v="Gauldalen"/>
        <s v="Orkla" u="1"/>
        <s v="Ytre kyst" u="1"/>
      </sharedItems>
    </cacheField>
    <cacheField name="Kommune" numFmtId="0">
      <sharedItems count="51">
        <s v="Steinkjer"/>
        <s v="Namsos"/>
        <s v="Meråker"/>
        <s v="Stjørdal"/>
        <s v="Frosta"/>
        <s v="Levanger"/>
        <s v="Verdal"/>
        <s v="Snåsa"/>
        <s v="Lierne"/>
        <s v="Røyrvik"/>
        <s v="Namsskogan"/>
        <s v="Grong"/>
        <s v="Høylandet"/>
        <s v="Overhalla"/>
        <s v="Flatanger"/>
        <s v="Nærøysund"/>
        <s v="Leka"/>
        <s v="Inderøy"/>
        <s v="Indre Fosen"/>
        <s v="Trondheim"/>
        <s v="Heim"/>
        <s v="Snillfjord"/>
        <s v="Ørland"/>
        <s v="Orkland"/>
        <s v="Åfjord"/>
        <s v="Osen"/>
        <s v="Oppdal"/>
        <s v="Rennebu"/>
        <s v="Røros"/>
        <s v="Holtålen"/>
        <s v="Midtre-Gauldal"/>
        <s v="Melhus"/>
        <s v="Skaun"/>
        <s v="Malvik"/>
        <s v="Selbu"/>
        <s v="Tydal"/>
        <s v="Hitra"/>
        <s v="Frøya"/>
        <s v="Rindal"/>
        <s v="Roan" u="1"/>
        <s v="Meldal" u="1"/>
        <s v="Agdenes" u="1"/>
        <s v="Hemne" u="1"/>
        <s v="Klæbu" u="1"/>
        <s v="Fosnes" u="1"/>
        <s v="Nærøy" u="1"/>
        <s v="Orkdal" u="1"/>
        <s v="Namdalseid" u="1"/>
        <s v="Vikna" u="1"/>
        <s v="Bjugn" u="1"/>
        <s v="Verran" u="1"/>
      </sharedItems>
    </cacheField>
    <cacheField name="Kommune nr" numFmtId="0">
      <sharedItems count="57">
        <s v="5006 Steinkjer"/>
        <s v="5007 Namsos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54 Indre Fosen"/>
        <s v="5001 Trondheim"/>
        <s v="5055 Heim"/>
        <s v="5012 Snillfjord"/>
        <s v="5057 Ørland"/>
        <s v="5059 Orkland"/>
        <s v="5058 Åfjord"/>
        <s v="5020 Osen"/>
        <s v="5021 Oppdal"/>
        <s v="5022 Rennebu"/>
        <s v="5025 Røros"/>
        <s v="5026 Holtålen"/>
        <s v="5027 Midtre-Gauldal"/>
        <s v="5028 Melhus"/>
        <s v="5029 Skaun"/>
        <s v="5031 Malvik"/>
        <s v="5032 Selbu"/>
        <s v="5033 Tydal"/>
        <s v="5056 Hitra"/>
        <s v="5014 Frøya"/>
        <s v="5061 Rindal"/>
        <s v="5024 Orkdal" u="1"/>
        <s v="5051 Nærøy" u="1"/>
        <s v="5023 Meldal" u="1"/>
        <s v="5018 Åfjord" u="1"/>
        <s v="5019 Roan" u="1"/>
        <s v="5016 Agdenes" u="1"/>
        <s v="5040 Namdalseid" u="1"/>
        <s v="5017 Bjugn" u="1"/>
        <s v="5030 Klæbu" u="1"/>
        <s v="5011 Hemne" u="1"/>
        <s v="5048 Fosnes" u="1"/>
        <s v="5013 Hitra" u="1"/>
        <s v="5050 Vikna" u="1"/>
        <s v="5015 Ørland" u="1"/>
        <s v="5039 Verran" u="1"/>
        <s v="5005 Namsos" u="1"/>
        <s v="5007 Namos" u="1"/>
        <s v="5004 Steinkjer" u="1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containsInteger="1" minValue="0" maxValue="646080"/>
    </cacheField>
  </cacheFields>
  <extLst>
    <ext xmlns:x14="http://schemas.microsoft.com/office/spreadsheetml/2009/9/main" uri="{725AE2AE-9491-48be-B2B4-4EB974FC3084}">
      <x14:pivotCacheDefinition pivotCacheId="8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, Arne" refreshedDate="43885.5413505787" createdVersion="6" refreshedVersion="6" minRefreshableVersion="3" recordCount="6308" xr:uid="{D4A80081-7ECA-465B-887F-11D8A7BF79D9}">
  <cacheSource type="worksheet">
    <worksheetSource ref="A1:G6309" sheet="Aktivitetsdata"/>
  </cacheSource>
  <cacheFields count="7">
    <cacheField name="År" numFmtId="0">
      <sharedItems containsSemiMixedTypes="0" containsString="0" containsNumber="1" containsInteger="1" minValue="2000" maxValue="2019" count="20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</sharedItems>
    </cacheField>
    <cacheField name="Region" numFmtId="0">
      <sharedItems count="6">
        <s v="Innherred"/>
        <s v="Namdalen"/>
        <s v="Nidaros"/>
        <s v="Fosen"/>
        <s v="Lensa vest"/>
        <s v="Gauldalen"/>
      </sharedItems>
    </cacheField>
    <cacheField name="Kommune" numFmtId="0">
      <sharedItems/>
    </cacheField>
    <cacheField name="Kommune nr" numFmtId="0">
      <sharedItems count="38">
        <s v="5006 Steinkjer"/>
        <s v="5007 Namsos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54 Indre Fosen"/>
        <s v="5001 Trondheim"/>
        <s v="5055 Heim"/>
        <s v="5057 Ørland"/>
        <s v="5059 Orkland"/>
        <s v="5058 Åfjord"/>
        <s v="5020 Osen"/>
        <s v="5021 Oppdal"/>
        <s v="5022 Rennebu"/>
        <s v="5025 Røros"/>
        <s v="5026 Holtålen"/>
        <s v="5027 Midtre-Gauldal"/>
        <s v="5028 Melhus"/>
        <s v="5029 Skaun"/>
        <s v="5031 Malvik"/>
        <s v="5032 Selbu"/>
        <s v="5033 Tydal"/>
        <s v="5056 Hitra"/>
        <s v="5014 Frøya"/>
        <s v="5061 Rindal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minValue="0" maxValue="646080"/>
    </cacheField>
  </cacheFields>
  <extLst>
    <ext xmlns:x14="http://schemas.microsoft.com/office/spreadsheetml/2009/9/main" uri="{725AE2AE-9491-48be-B2B4-4EB974FC3084}">
      <x14:pivotCacheDefinition pivotCacheId="953574950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, Arne" refreshedDate="43888.47303854167" createdVersion="6" refreshedVersion="6" minRefreshableVersion="3" recordCount="1115" xr:uid="{3104E2FE-5C9E-4656-ACAB-EA55FEFF9F43}">
  <cacheSource type="worksheet">
    <worksheetSource ref="A1:G1116" sheet="Arealdata"/>
  </cacheSource>
  <cacheFields count="7">
    <cacheField name="År" numFmtId="0">
      <sharedItems containsSemiMixedTypes="0" containsString="0" containsNumber="1" containsInteger="1" minValue="0" maxValue="2020"/>
    </cacheField>
    <cacheField name="Region" numFmtId="0">
      <sharedItems count="8">
        <s v="Nidaros"/>
        <s v="Innherred"/>
        <s v="Namdal"/>
        <s v="Lensa vest"/>
        <s v="Fosen"/>
        <s v="Gauldalen"/>
        <s v="Gauldal" u="1"/>
        <s v="Fosen " u="1"/>
      </sharedItems>
    </cacheField>
    <cacheField name="Kommune" numFmtId="0">
      <sharedItems/>
    </cacheField>
    <cacheField name="Kommunenr" numFmtId="0">
      <sharedItems count="41">
        <s v="5001 Trondheim"/>
        <s v="5006 Steinkjer"/>
        <s v="5007 Namsos"/>
        <s v="5055 Heim"/>
        <s v="5059 Orkland"/>
        <s v="5056 Hitra"/>
        <s v="5014 Frøya"/>
        <s v="5057 Ørland"/>
        <s v="5058 Åfjord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54 Indre Fosen"/>
        <s v="5055 Indre Fosen"/>
        <s v="5056 Indre Fosen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61 Rindal"/>
        <s v="5027 Midtre Gauldal "/>
      </sharedItems>
    </cacheField>
    <cacheField name="Bonitet" numFmtId="0">
      <sharedItems containsBlank="1" count="5">
        <m/>
        <s v="Lav"/>
        <s v="Middels"/>
        <s v="Høg"/>
        <s v="Særs høg"/>
      </sharedItems>
    </cacheField>
    <cacheField name="Arealkategori" numFmtId="0">
      <sharedItems count="11">
        <s v="MIS-kartlagt"/>
        <s v="Splan omfang"/>
        <s v="Områdetakst"/>
        <s v="Barskog"/>
        <s v="Blandingsskog"/>
        <s v="Lauvskog"/>
        <s v="Skog på myr"/>
        <s v="Verna barskog"/>
        <s v="Verna blandingsskog"/>
        <s v="Verna lauvskog"/>
        <s v="Verna skog på myr"/>
      </sharedItems>
    </cacheField>
    <cacheField name="Daa" numFmtId="0">
      <sharedItems containsString="0" containsBlank="1" containsNumber="1" minValue="0" maxValue="519000"/>
    </cacheField>
  </cacheFields>
  <extLst>
    <ext xmlns:x14="http://schemas.microsoft.com/office/spreadsheetml/2009/9/main" uri="{725AE2AE-9491-48be-B2B4-4EB974FC3084}">
      <x14:pivotCacheDefinition pivotCacheId="810822258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, Arne" refreshedDate="44210.55751215278" createdVersion="6" refreshedVersion="6" minRefreshableVersion="3" recordCount="6568" xr:uid="{2E0DF01F-C079-437A-96B8-8826AF075809}">
  <cacheSource type="worksheet">
    <worksheetSource ref="A1:G6569" sheet="Aktivitetsdata"/>
  </cacheSource>
  <cacheFields count="7">
    <cacheField name="År" numFmtId="0">
      <sharedItems containsSemiMixedTypes="0" containsString="0" containsNumber="1" containsInteger="1" minValue="2000" maxValue="2020" count="21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</sharedItems>
    </cacheField>
    <cacheField name="Region" numFmtId="0">
      <sharedItems count="6">
        <s v="Innherred"/>
        <s v="Namdalen"/>
        <s v="Nidaros"/>
        <s v="Fosen"/>
        <s v="Lensa vest"/>
        <s v="Gauldalen"/>
      </sharedItems>
    </cacheField>
    <cacheField name="Kommune" numFmtId="0">
      <sharedItems/>
    </cacheField>
    <cacheField name="Kommune nr" numFmtId="0">
      <sharedItems count="38">
        <s v="5006 Steinkjer"/>
        <s v="5007 Namsos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54 Indre Fosen"/>
        <s v="5001 Trondheim"/>
        <s v="5055 Heim"/>
        <s v="5057 Ørland"/>
        <s v="5059 Orkland"/>
        <s v="5058 Åfjord"/>
        <s v="5020 Osen"/>
        <s v="5021 Oppdal"/>
        <s v="5022 Rennebu"/>
        <s v="5025 Røros"/>
        <s v="5026 Holtålen"/>
        <s v="5027 Midtre-Gauldal"/>
        <s v="5028 Melhus"/>
        <s v="5029 Skaun"/>
        <s v="5031 Malvik"/>
        <s v="5032 Selbu"/>
        <s v="5033 Tydal"/>
        <s v="5056 Hitra"/>
        <s v="5014 Frøya"/>
        <s v="5061 Rindal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minValue="0" maxValue="730385"/>
    </cacheField>
  </cacheFields>
  <extLst>
    <ext xmlns:x14="http://schemas.microsoft.com/office/spreadsheetml/2009/9/main" uri="{725AE2AE-9491-48be-B2B4-4EB974FC3084}">
      <x14:pivotCacheDefinition pivotCacheId="7801177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09">
  <r>
    <x v="0"/>
    <x v="0"/>
    <s v="Steinkjer"/>
    <x v="0"/>
    <x v="0"/>
    <s v="Dekar"/>
    <n v="3306"/>
  </r>
  <r>
    <x v="1"/>
    <x v="0"/>
    <s v="Steinkjer"/>
    <x v="0"/>
    <x v="0"/>
    <s v="Dekar"/>
    <n v="3680"/>
  </r>
  <r>
    <x v="2"/>
    <x v="0"/>
    <s v="Steinkjer"/>
    <x v="0"/>
    <x v="0"/>
    <s v="Dekar"/>
    <n v="4389"/>
  </r>
  <r>
    <x v="3"/>
    <x v="0"/>
    <s v="Steinkjer"/>
    <x v="0"/>
    <x v="0"/>
    <s v="Dekar"/>
    <n v="637"/>
  </r>
  <r>
    <x v="4"/>
    <x v="0"/>
    <s v="Steinkjer"/>
    <x v="0"/>
    <x v="0"/>
    <s v="Dekar"/>
    <n v="1326"/>
  </r>
  <r>
    <x v="5"/>
    <x v="0"/>
    <s v="Steinkjer"/>
    <x v="0"/>
    <x v="0"/>
    <s v="Dekar"/>
    <n v="1387"/>
  </r>
  <r>
    <x v="6"/>
    <x v="0"/>
    <s v="Steinkjer"/>
    <x v="0"/>
    <x v="0"/>
    <s v="Dekar"/>
    <n v="950"/>
  </r>
  <r>
    <x v="7"/>
    <x v="0"/>
    <s v="Steinkjer"/>
    <x v="0"/>
    <x v="0"/>
    <s v="Dekar"/>
    <n v="2413"/>
  </r>
  <r>
    <x v="8"/>
    <x v="0"/>
    <s v="Steinkjer"/>
    <x v="0"/>
    <x v="0"/>
    <s v="Dekar"/>
    <n v="2256"/>
  </r>
  <r>
    <x v="9"/>
    <x v="0"/>
    <s v="Steinkjer"/>
    <x v="0"/>
    <x v="0"/>
    <s v="Dekar"/>
    <n v="2444"/>
  </r>
  <r>
    <x v="10"/>
    <x v="0"/>
    <s v="Steinkjer"/>
    <x v="0"/>
    <x v="0"/>
    <s v="Dekar"/>
    <n v="2475"/>
  </r>
  <r>
    <x v="11"/>
    <x v="0"/>
    <s v="Steinkjer"/>
    <x v="0"/>
    <x v="0"/>
    <s v="Dekar"/>
    <n v="2549"/>
  </r>
  <r>
    <x v="12"/>
    <x v="0"/>
    <s v="Steinkjer"/>
    <x v="0"/>
    <x v="0"/>
    <s v="Dekar"/>
    <n v="3342"/>
  </r>
  <r>
    <x v="13"/>
    <x v="0"/>
    <s v="Steinkjer"/>
    <x v="0"/>
    <x v="0"/>
    <s v="Dekar"/>
    <n v="1841"/>
  </r>
  <r>
    <x v="14"/>
    <x v="0"/>
    <s v="Steinkjer"/>
    <x v="0"/>
    <x v="0"/>
    <s v="Dekar"/>
    <n v="2941"/>
  </r>
  <r>
    <x v="15"/>
    <x v="0"/>
    <s v="Steinkjer"/>
    <x v="0"/>
    <x v="0"/>
    <s v="Dekar"/>
    <n v="2454"/>
  </r>
  <r>
    <x v="16"/>
    <x v="0"/>
    <s v="Steinkjer"/>
    <x v="0"/>
    <x v="0"/>
    <s v="Dekar"/>
    <n v="2869"/>
  </r>
  <r>
    <x v="0"/>
    <x v="1"/>
    <s v="Namsos"/>
    <x v="1"/>
    <x v="0"/>
    <s v="Dekar"/>
    <n v="1345"/>
  </r>
  <r>
    <x v="1"/>
    <x v="1"/>
    <s v="Namsos"/>
    <x v="1"/>
    <x v="0"/>
    <s v="Dekar"/>
    <n v="1202"/>
  </r>
  <r>
    <x v="2"/>
    <x v="1"/>
    <s v="Namsos"/>
    <x v="1"/>
    <x v="0"/>
    <s v="Dekar"/>
    <n v="791"/>
  </r>
  <r>
    <x v="3"/>
    <x v="1"/>
    <s v="Namsos"/>
    <x v="1"/>
    <x v="0"/>
    <s v="Dekar"/>
    <n v="54"/>
  </r>
  <r>
    <x v="4"/>
    <x v="1"/>
    <s v="Namsos"/>
    <x v="1"/>
    <x v="0"/>
    <s v="Dekar"/>
    <n v="818"/>
  </r>
  <r>
    <x v="5"/>
    <x v="1"/>
    <s v="Namsos"/>
    <x v="1"/>
    <x v="0"/>
    <s v="Dekar"/>
    <n v="647"/>
  </r>
  <r>
    <x v="6"/>
    <x v="1"/>
    <s v="Namsos"/>
    <x v="1"/>
    <x v="0"/>
    <s v="Dekar"/>
    <n v="527"/>
  </r>
  <r>
    <x v="7"/>
    <x v="1"/>
    <s v="Namsos"/>
    <x v="1"/>
    <x v="0"/>
    <s v="Dekar"/>
    <n v="281"/>
  </r>
  <r>
    <x v="8"/>
    <x v="1"/>
    <s v="Namsos"/>
    <x v="1"/>
    <x v="0"/>
    <s v="Dekar"/>
    <n v="503"/>
  </r>
  <r>
    <x v="9"/>
    <x v="1"/>
    <s v="Namsos"/>
    <x v="1"/>
    <x v="0"/>
    <s v="Dekar"/>
    <n v="356"/>
  </r>
  <r>
    <x v="10"/>
    <x v="1"/>
    <s v="Namsos"/>
    <x v="1"/>
    <x v="0"/>
    <s v="Dekar"/>
    <n v="251"/>
  </r>
  <r>
    <x v="11"/>
    <x v="1"/>
    <s v="Namsos"/>
    <x v="1"/>
    <x v="0"/>
    <s v="Dekar"/>
    <n v="555"/>
  </r>
  <r>
    <x v="12"/>
    <x v="1"/>
    <s v="Namsos"/>
    <x v="1"/>
    <x v="0"/>
    <s v="Dekar"/>
    <n v="1000"/>
  </r>
  <r>
    <x v="13"/>
    <x v="1"/>
    <s v="Namsos"/>
    <x v="1"/>
    <x v="0"/>
    <s v="Dekar"/>
    <n v="264"/>
  </r>
  <r>
    <x v="14"/>
    <x v="1"/>
    <s v="Namsos"/>
    <x v="1"/>
    <x v="0"/>
    <s v="Dekar"/>
    <n v="965"/>
  </r>
  <r>
    <x v="15"/>
    <x v="1"/>
    <s v="Namsos"/>
    <x v="1"/>
    <x v="0"/>
    <s v="Dekar"/>
    <n v="915"/>
  </r>
  <r>
    <x v="16"/>
    <x v="1"/>
    <s v="Namsos"/>
    <x v="1"/>
    <x v="0"/>
    <s v="Dekar"/>
    <n v="1487"/>
  </r>
  <r>
    <x v="0"/>
    <x v="2"/>
    <s v="Meråker"/>
    <x v="2"/>
    <x v="0"/>
    <s v="Dekar"/>
    <n v="1382"/>
  </r>
  <r>
    <x v="1"/>
    <x v="2"/>
    <s v="Meråker"/>
    <x v="2"/>
    <x v="0"/>
    <s v="Dekar"/>
    <n v="192"/>
  </r>
  <r>
    <x v="2"/>
    <x v="2"/>
    <s v="Meråker"/>
    <x v="2"/>
    <x v="0"/>
    <s v="Dekar"/>
    <n v="193"/>
  </r>
  <r>
    <x v="3"/>
    <x v="2"/>
    <s v="Meråker"/>
    <x v="2"/>
    <x v="0"/>
    <s v="Dekar"/>
    <n v="45"/>
  </r>
  <r>
    <x v="4"/>
    <x v="2"/>
    <s v="Meråker"/>
    <x v="2"/>
    <x v="0"/>
    <s v="Dekar"/>
    <n v="958"/>
  </r>
  <r>
    <x v="5"/>
    <x v="2"/>
    <s v="Meråker"/>
    <x v="2"/>
    <x v="0"/>
    <s v="Dekar"/>
    <n v="1025"/>
  </r>
  <r>
    <x v="6"/>
    <x v="2"/>
    <s v="Meråker"/>
    <x v="2"/>
    <x v="0"/>
    <s v="Dekar"/>
    <n v="556"/>
  </r>
  <r>
    <x v="7"/>
    <x v="2"/>
    <s v="Meråker"/>
    <x v="2"/>
    <x v="0"/>
    <s v="Dekar"/>
    <n v="647"/>
  </r>
  <r>
    <x v="8"/>
    <x v="2"/>
    <s v="Meråker"/>
    <x v="2"/>
    <x v="0"/>
    <s v="Dekar"/>
    <n v="1045"/>
  </r>
  <r>
    <x v="9"/>
    <x v="2"/>
    <s v="Meråker"/>
    <x v="2"/>
    <x v="0"/>
    <s v="Dekar"/>
    <n v="32"/>
  </r>
  <r>
    <x v="10"/>
    <x v="2"/>
    <s v="Meråker"/>
    <x v="2"/>
    <x v="0"/>
    <s v="Dekar"/>
    <n v="539"/>
  </r>
  <r>
    <x v="11"/>
    <x v="2"/>
    <s v="Meråker"/>
    <x v="2"/>
    <x v="0"/>
    <s v="Dekar"/>
    <n v="414"/>
  </r>
  <r>
    <x v="12"/>
    <x v="2"/>
    <s v="Meråker"/>
    <x v="2"/>
    <x v="0"/>
    <s v="Dekar"/>
    <n v="644"/>
  </r>
  <r>
    <x v="13"/>
    <x v="2"/>
    <s v="Meråker"/>
    <x v="2"/>
    <x v="0"/>
    <s v="Dekar"/>
    <n v="930"/>
  </r>
  <r>
    <x v="14"/>
    <x v="2"/>
    <s v="Meråker"/>
    <x v="2"/>
    <x v="0"/>
    <s v="Dekar"/>
    <n v="255"/>
  </r>
  <r>
    <x v="15"/>
    <x v="2"/>
    <s v="Meråker"/>
    <x v="2"/>
    <x v="0"/>
    <s v="Dekar"/>
    <n v="699"/>
  </r>
  <r>
    <x v="16"/>
    <x v="2"/>
    <s v="Meråker"/>
    <x v="2"/>
    <x v="0"/>
    <s v="Dekar"/>
    <n v="667"/>
  </r>
  <r>
    <x v="0"/>
    <x v="2"/>
    <s v="Stjørdal"/>
    <x v="3"/>
    <x v="0"/>
    <s v="Dekar"/>
    <n v="2378"/>
  </r>
  <r>
    <x v="1"/>
    <x v="2"/>
    <s v="Stjørdal"/>
    <x v="3"/>
    <x v="0"/>
    <s v="Dekar"/>
    <n v="1652"/>
  </r>
  <r>
    <x v="2"/>
    <x v="2"/>
    <s v="Stjørdal"/>
    <x v="3"/>
    <x v="0"/>
    <s v="Dekar"/>
    <n v="3267"/>
  </r>
  <r>
    <x v="3"/>
    <x v="2"/>
    <s v="Stjørdal"/>
    <x v="3"/>
    <x v="0"/>
    <s v="Dekar"/>
    <n v="573"/>
  </r>
  <r>
    <x v="4"/>
    <x v="2"/>
    <s v="Stjørdal"/>
    <x v="3"/>
    <x v="0"/>
    <s v="Dekar"/>
    <n v="1313"/>
  </r>
  <r>
    <x v="5"/>
    <x v="2"/>
    <s v="Stjørdal"/>
    <x v="3"/>
    <x v="0"/>
    <s v="Dekar"/>
    <n v="1962"/>
  </r>
  <r>
    <x v="6"/>
    <x v="2"/>
    <s v="Stjørdal"/>
    <x v="3"/>
    <x v="0"/>
    <s v="Dekar"/>
    <n v="2339"/>
  </r>
  <r>
    <x v="7"/>
    <x v="2"/>
    <s v="Stjørdal"/>
    <x v="3"/>
    <x v="0"/>
    <s v="Dekar"/>
    <n v="1696"/>
  </r>
  <r>
    <x v="8"/>
    <x v="2"/>
    <s v="Stjørdal"/>
    <x v="3"/>
    <x v="0"/>
    <s v="Dekar"/>
    <n v="1826"/>
  </r>
  <r>
    <x v="9"/>
    <x v="2"/>
    <s v="Stjørdal"/>
    <x v="3"/>
    <x v="0"/>
    <s v="Dekar"/>
    <n v="829"/>
  </r>
  <r>
    <x v="10"/>
    <x v="2"/>
    <s v="Stjørdal"/>
    <x v="3"/>
    <x v="0"/>
    <s v="Dekar"/>
    <n v="2284"/>
  </r>
  <r>
    <x v="11"/>
    <x v="2"/>
    <s v="Stjørdal"/>
    <x v="3"/>
    <x v="0"/>
    <s v="Dekar"/>
    <n v="1410"/>
  </r>
  <r>
    <x v="12"/>
    <x v="2"/>
    <s v="Stjørdal"/>
    <x v="3"/>
    <x v="0"/>
    <s v="Dekar"/>
    <n v="2890"/>
  </r>
  <r>
    <x v="13"/>
    <x v="2"/>
    <s v="Stjørdal"/>
    <x v="3"/>
    <x v="0"/>
    <s v="Dekar"/>
    <n v="1975"/>
  </r>
  <r>
    <x v="14"/>
    <x v="2"/>
    <s v="Stjørdal"/>
    <x v="3"/>
    <x v="0"/>
    <s v="Dekar"/>
    <n v="1717"/>
  </r>
  <r>
    <x v="15"/>
    <x v="2"/>
    <s v="Stjørdal"/>
    <x v="3"/>
    <x v="0"/>
    <s v="Dekar"/>
    <n v="2287"/>
  </r>
  <r>
    <x v="16"/>
    <x v="2"/>
    <s v="Stjørdal"/>
    <x v="3"/>
    <x v="0"/>
    <s v="Dekar"/>
    <n v="2550"/>
  </r>
  <r>
    <x v="0"/>
    <x v="0"/>
    <s v="Frosta"/>
    <x v="4"/>
    <x v="0"/>
    <s v="Dekar"/>
    <n v="302"/>
  </r>
  <r>
    <x v="1"/>
    <x v="0"/>
    <s v="Frosta"/>
    <x v="4"/>
    <x v="0"/>
    <s v="Dekar"/>
    <n v="514"/>
  </r>
  <r>
    <x v="2"/>
    <x v="0"/>
    <s v="Frosta"/>
    <x v="4"/>
    <x v="0"/>
    <s v="Dekar"/>
    <n v="389"/>
  </r>
  <r>
    <x v="3"/>
    <x v="0"/>
    <s v="Frosta"/>
    <x v="4"/>
    <x v="0"/>
    <s v="Dekar"/>
    <n v="0"/>
  </r>
  <r>
    <x v="4"/>
    <x v="0"/>
    <s v="Frosta"/>
    <x v="4"/>
    <x v="0"/>
    <s v="Dekar"/>
    <n v="180"/>
  </r>
  <r>
    <x v="5"/>
    <x v="0"/>
    <s v="Frosta"/>
    <x v="4"/>
    <x v="0"/>
    <s v="Dekar"/>
    <n v="283"/>
  </r>
  <r>
    <x v="6"/>
    <x v="0"/>
    <s v="Frosta"/>
    <x v="4"/>
    <x v="0"/>
    <s v="Dekar"/>
    <n v="136"/>
  </r>
  <r>
    <x v="7"/>
    <x v="0"/>
    <s v="Frosta"/>
    <x v="4"/>
    <x v="0"/>
    <s v="Dekar"/>
    <n v="297"/>
  </r>
  <r>
    <x v="8"/>
    <x v="0"/>
    <s v="Frosta"/>
    <x v="4"/>
    <x v="0"/>
    <s v="Dekar"/>
    <n v="238"/>
  </r>
  <r>
    <x v="9"/>
    <x v="0"/>
    <s v="Frosta"/>
    <x v="4"/>
    <x v="0"/>
    <s v="Dekar"/>
    <n v="190"/>
  </r>
  <r>
    <x v="10"/>
    <x v="0"/>
    <s v="Frosta"/>
    <x v="4"/>
    <x v="0"/>
    <s v="Dekar"/>
    <n v="180"/>
  </r>
  <r>
    <x v="11"/>
    <x v="0"/>
    <s v="Frosta"/>
    <x v="4"/>
    <x v="0"/>
    <s v="Dekar"/>
    <n v="155"/>
  </r>
  <r>
    <x v="12"/>
    <x v="0"/>
    <s v="Frosta"/>
    <x v="4"/>
    <x v="0"/>
    <s v="Dekar"/>
    <n v="263"/>
  </r>
  <r>
    <x v="13"/>
    <x v="0"/>
    <s v="Frosta"/>
    <x v="4"/>
    <x v="0"/>
    <s v="Dekar"/>
    <n v="268"/>
  </r>
  <r>
    <x v="14"/>
    <x v="0"/>
    <s v="Frosta"/>
    <x v="4"/>
    <x v="0"/>
    <s v="Dekar"/>
    <n v="61"/>
  </r>
  <r>
    <x v="15"/>
    <x v="0"/>
    <s v="Frosta"/>
    <x v="4"/>
    <x v="0"/>
    <s v="Dekar"/>
    <n v="104"/>
  </r>
  <r>
    <x v="16"/>
    <x v="0"/>
    <s v="Frosta"/>
    <x v="4"/>
    <x v="0"/>
    <s v="Dekar"/>
    <n v="160"/>
  </r>
  <r>
    <x v="0"/>
    <x v="0"/>
    <s v="Levanger"/>
    <x v="5"/>
    <x v="0"/>
    <s v="Dekar"/>
    <n v="1903"/>
  </r>
  <r>
    <x v="1"/>
    <x v="0"/>
    <s v="Levanger"/>
    <x v="5"/>
    <x v="0"/>
    <s v="Dekar"/>
    <n v="3157"/>
  </r>
  <r>
    <x v="2"/>
    <x v="0"/>
    <s v="Levanger"/>
    <x v="5"/>
    <x v="0"/>
    <s v="Dekar"/>
    <n v="2427"/>
  </r>
  <r>
    <x v="3"/>
    <x v="0"/>
    <s v="Levanger"/>
    <x v="5"/>
    <x v="0"/>
    <s v="Dekar"/>
    <n v="255"/>
  </r>
  <r>
    <x v="4"/>
    <x v="0"/>
    <s v="Levanger"/>
    <x v="5"/>
    <x v="0"/>
    <s v="Dekar"/>
    <n v="1948"/>
  </r>
  <r>
    <x v="5"/>
    <x v="0"/>
    <s v="Levanger"/>
    <x v="5"/>
    <x v="0"/>
    <s v="Dekar"/>
    <n v="2078"/>
  </r>
  <r>
    <x v="6"/>
    <x v="0"/>
    <s v="Levanger"/>
    <x v="5"/>
    <x v="0"/>
    <s v="Dekar"/>
    <n v="3012"/>
  </r>
  <r>
    <x v="7"/>
    <x v="0"/>
    <s v="Levanger"/>
    <x v="5"/>
    <x v="0"/>
    <s v="Dekar"/>
    <n v="2441"/>
  </r>
  <r>
    <x v="8"/>
    <x v="0"/>
    <s v="Levanger"/>
    <x v="5"/>
    <x v="0"/>
    <s v="Dekar"/>
    <n v="1322"/>
  </r>
  <r>
    <x v="9"/>
    <x v="0"/>
    <s v="Levanger"/>
    <x v="5"/>
    <x v="0"/>
    <s v="Dekar"/>
    <n v="2520"/>
  </r>
  <r>
    <x v="10"/>
    <x v="0"/>
    <s v="Levanger"/>
    <x v="5"/>
    <x v="0"/>
    <s v="Dekar"/>
    <n v="1885"/>
  </r>
  <r>
    <x v="11"/>
    <x v="0"/>
    <s v="Levanger"/>
    <x v="5"/>
    <x v="0"/>
    <s v="Dekar"/>
    <n v="2782"/>
  </r>
  <r>
    <x v="12"/>
    <x v="0"/>
    <s v="Levanger"/>
    <x v="5"/>
    <x v="0"/>
    <s v="Dekar"/>
    <n v="3252"/>
  </r>
  <r>
    <x v="13"/>
    <x v="0"/>
    <s v="Levanger"/>
    <x v="5"/>
    <x v="0"/>
    <s v="Dekar"/>
    <n v="2397"/>
  </r>
  <r>
    <x v="14"/>
    <x v="0"/>
    <s v="Levanger"/>
    <x v="5"/>
    <x v="0"/>
    <s v="Dekar"/>
    <n v="2434"/>
  </r>
  <r>
    <x v="15"/>
    <x v="0"/>
    <s v="Levanger"/>
    <x v="5"/>
    <x v="0"/>
    <s v="Dekar"/>
    <n v="2657"/>
  </r>
  <r>
    <x v="16"/>
    <x v="0"/>
    <s v="Levanger"/>
    <x v="5"/>
    <x v="0"/>
    <s v="Dekar"/>
    <n v="2159"/>
  </r>
  <r>
    <x v="0"/>
    <x v="0"/>
    <s v="Verdal"/>
    <x v="6"/>
    <x v="0"/>
    <s v="Dekar"/>
    <n v="2152"/>
  </r>
  <r>
    <x v="1"/>
    <x v="0"/>
    <s v="Verdal"/>
    <x v="6"/>
    <x v="0"/>
    <s v="Dekar"/>
    <n v="2353"/>
  </r>
  <r>
    <x v="2"/>
    <x v="0"/>
    <s v="Verdal"/>
    <x v="6"/>
    <x v="0"/>
    <s v="Dekar"/>
    <n v="1944"/>
  </r>
  <r>
    <x v="3"/>
    <x v="0"/>
    <s v="Verdal"/>
    <x v="6"/>
    <x v="0"/>
    <s v="Dekar"/>
    <n v="436"/>
  </r>
  <r>
    <x v="4"/>
    <x v="0"/>
    <s v="Verdal"/>
    <x v="6"/>
    <x v="0"/>
    <s v="Dekar"/>
    <n v="644"/>
  </r>
  <r>
    <x v="5"/>
    <x v="0"/>
    <s v="Verdal"/>
    <x v="6"/>
    <x v="0"/>
    <s v="Dekar"/>
    <n v="922"/>
  </r>
  <r>
    <x v="6"/>
    <x v="0"/>
    <s v="Verdal"/>
    <x v="6"/>
    <x v="0"/>
    <s v="Dekar"/>
    <n v="1099"/>
  </r>
  <r>
    <x v="7"/>
    <x v="0"/>
    <s v="Verdal"/>
    <x v="6"/>
    <x v="0"/>
    <s v="Dekar"/>
    <n v="2228"/>
  </r>
  <r>
    <x v="8"/>
    <x v="0"/>
    <s v="Verdal"/>
    <x v="6"/>
    <x v="0"/>
    <s v="Dekar"/>
    <n v="1796"/>
  </r>
  <r>
    <x v="9"/>
    <x v="0"/>
    <s v="Verdal"/>
    <x v="6"/>
    <x v="0"/>
    <s v="Dekar"/>
    <n v="1185"/>
  </r>
  <r>
    <x v="10"/>
    <x v="0"/>
    <s v="Verdal"/>
    <x v="6"/>
    <x v="0"/>
    <s v="Dekar"/>
    <n v="768"/>
  </r>
  <r>
    <x v="11"/>
    <x v="0"/>
    <s v="Verdal"/>
    <x v="6"/>
    <x v="0"/>
    <s v="Dekar"/>
    <n v="620"/>
  </r>
  <r>
    <x v="12"/>
    <x v="0"/>
    <s v="Verdal"/>
    <x v="6"/>
    <x v="0"/>
    <s v="Dekar"/>
    <n v="1453"/>
  </r>
  <r>
    <x v="13"/>
    <x v="0"/>
    <s v="Verdal"/>
    <x v="6"/>
    <x v="0"/>
    <s v="Dekar"/>
    <n v="1048"/>
  </r>
  <r>
    <x v="14"/>
    <x v="0"/>
    <s v="Verdal"/>
    <x v="6"/>
    <x v="0"/>
    <s v="Dekar"/>
    <n v="1173"/>
  </r>
  <r>
    <x v="15"/>
    <x v="0"/>
    <s v="Verdal"/>
    <x v="6"/>
    <x v="0"/>
    <s v="Dekar"/>
    <n v="2129"/>
  </r>
  <r>
    <x v="16"/>
    <x v="0"/>
    <s v="Verdal"/>
    <x v="6"/>
    <x v="0"/>
    <s v="Dekar"/>
    <n v="1913"/>
  </r>
  <r>
    <x v="0"/>
    <x v="0"/>
    <s v="Verran"/>
    <x v="7"/>
    <x v="0"/>
    <s v="Dekar"/>
    <n v="306"/>
  </r>
  <r>
    <x v="1"/>
    <x v="0"/>
    <s v="Verran"/>
    <x v="7"/>
    <x v="0"/>
    <s v="Dekar"/>
    <n v="630"/>
  </r>
  <r>
    <x v="2"/>
    <x v="0"/>
    <s v="Verran"/>
    <x v="7"/>
    <x v="0"/>
    <s v="Dekar"/>
    <n v="305"/>
  </r>
  <r>
    <x v="3"/>
    <x v="0"/>
    <s v="Verran"/>
    <x v="7"/>
    <x v="0"/>
    <s v="Dekar"/>
    <n v="60"/>
  </r>
  <r>
    <x v="4"/>
    <x v="0"/>
    <s v="Verran"/>
    <x v="7"/>
    <x v="0"/>
    <s v="Dekar"/>
    <n v="405"/>
  </r>
  <r>
    <x v="5"/>
    <x v="0"/>
    <s v="Verran"/>
    <x v="7"/>
    <x v="0"/>
    <s v="Dekar"/>
    <n v="291"/>
  </r>
  <r>
    <x v="6"/>
    <x v="0"/>
    <s v="Verran"/>
    <x v="7"/>
    <x v="0"/>
    <s v="Dekar"/>
    <n v="93"/>
  </r>
  <r>
    <x v="7"/>
    <x v="0"/>
    <s v="Verran"/>
    <x v="7"/>
    <x v="0"/>
    <s v="Dekar"/>
    <n v="365"/>
  </r>
  <r>
    <x v="8"/>
    <x v="0"/>
    <s v="Verran"/>
    <x v="7"/>
    <x v="0"/>
    <s v="Dekar"/>
    <n v="260"/>
  </r>
  <r>
    <x v="9"/>
    <x v="0"/>
    <s v="Verran"/>
    <x v="7"/>
    <x v="0"/>
    <s v="Dekar"/>
    <n v="34"/>
  </r>
  <r>
    <x v="10"/>
    <x v="0"/>
    <s v="Verran"/>
    <x v="7"/>
    <x v="0"/>
    <s v="Dekar"/>
    <n v="74"/>
  </r>
  <r>
    <x v="11"/>
    <x v="0"/>
    <s v="Verran"/>
    <x v="7"/>
    <x v="0"/>
    <s v="Dekar"/>
    <n v="214"/>
  </r>
  <r>
    <x v="12"/>
    <x v="0"/>
    <s v="Verran"/>
    <x v="7"/>
    <x v="0"/>
    <s v="Dekar"/>
    <n v="51"/>
  </r>
  <r>
    <x v="13"/>
    <x v="0"/>
    <s v="Verran"/>
    <x v="7"/>
    <x v="0"/>
    <s v="Dekar"/>
    <n v="286"/>
  </r>
  <r>
    <x v="14"/>
    <x v="0"/>
    <s v="Verran"/>
    <x v="7"/>
    <x v="0"/>
    <s v="Dekar"/>
    <n v="807"/>
  </r>
  <r>
    <x v="15"/>
    <x v="0"/>
    <s v="Verran"/>
    <x v="7"/>
    <x v="0"/>
    <s v="Dekar"/>
    <n v="200"/>
  </r>
  <r>
    <x v="16"/>
    <x v="0"/>
    <s v="Verran"/>
    <x v="7"/>
    <x v="0"/>
    <s v="Dekar"/>
    <n v="191"/>
  </r>
  <r>
    <x v="0"/>
    <x v="1"/>
    <s v="Namdalseid"/>
    <x v="8"/>
    <x v="0"/>
    <s v="Dekar"/>
    <n v="1327"/>
  </r>
  <r>
    <x v="1"/>
    <x v="1"/>
    <s v="Namdalseid"/>
    <x v="8"/>
    <x v="0"/>
    <s v="Dekar"/>
    <n v="713"/>
  </r>
  <r>
    <x v="2"/>
    <x v="1"/>
    <s v="Namdalseid"/>
    <x v="8"/>
    <x v="0"/>
    <s v="Dekar"/>
    <n v="1293"/>
  </r>
  <r>
    <x v="3"/>
    <x v="1"/>
    <s v="Namdalseid"/>
    <x v="8"/>
    <x v="0"/>
    <s v="Dekar"/>
    <n v="39"/>
  </r>
  <r>
    <x v="4"/>
    <x v="1"/>
    <s v="Namdalseid"/>
    <x v="8"/>
    <x v="0"/>
    <s v="Dekar"/>
    <n v="1023"/>
  </r>
  <r>
    <x v="5"/>
    <x v="1"/>
    <s v="Namdalseid"/>
    <x v="8"/>
    <x v="0"/>
    <s v="Dekar"/>
    <n v="844"/>
  </r>
  <r>
    <x v="6"/>
    <x v="1"/>
    <s v="Namdalseid"/>
    <x v="8"/>
    <x v="0"/>
    <s v="Dekar"/>
    <n v="882"/>
  </r>
  <r>
    <x v="7"/>
    <x v="1"/>
    <s v="Namdalseid"/>
    <x v="8"/>
    <x v="0"/>
    <s v="Dekar"/>
    <n v="357"/>
  </r>
  <r>
    <x v="8"/>
    <x v="1"/>
    <s v="Namdalseid"/>
    <x v="8"/>
    <x v="0"/>
    <s v="Dekar"/>
    <n v="584"/>
  </r>
  <r>
    <x v="9"/>
    <x v="1"/>
    <s v="Namdalseid"/>
    <x v="8"/>
    <x v="0"/>
    <s v="Dekar"/>
    <n v="258"/>
  </r>
  <r>
    <x v="10"/>
    <x v="1"/>
    <s v="Namdalseid"/>
    <x v="8"/>
    <x v="0"/>
    <s v="Dekar"/>
    <n v="349"/>
  </r>
  <r>
    <x v="11"/>
    <x v="1"/>
    <s v="Namdalseid"/>
    <x v="8"/>
    <x v="0"/>
    <s v="Dekar"/>
    <n v="466"/>
  </r>
  <r>
    <x v="12"/>
    <x v="1"/>
    <s v="Namdalseid"/>
    <x v="8"/>
    <x v="0"/>
    <s v="Dekar"/>
    <n v="738"/>
  </r>
  <r>
    <x v="13"/>
    <x v="1"/>
    <s v="Namdalseid"/>
    <x v="8"/>
    <x v="0"/>
    <s v="Dekar"/>
    <n v="858"/>
  </r>
  <r>
    <x v="14"/>
    <x v="1"/>
    <s v="Namdalseid"/>
    <x v="8"/>
    <x v="0"/>
    <s v="Dekar"/>
    <n v="1262"/>
  </r>
  <r>
    <x v="15"/>
    <x v="1"/>
    <s v="Namdalseid"/>
    <x v="8"/>
    <x v="0"/>
    <s v="Dekar"/>
    <n v="492"/>
  </r>
  <r>
    <x v="16"/>
    <x v="1"/>
    <s v="Namdalseid"/>
    <x v="8"/>
    <x v="0"/>
    <s v="Dekar"/>
    <n v="1137"/>
  </r>
  <r>
    <x v="0"/>
    <x v="0"/>
    <s v="Snåsa"/>
    <x v="9"/>
    <x v="0"/>
    <s v="Dekar"/>
    <n v="3241"/>
  </r>
  <r>
    <x v="1"/>
    <x v="0"/>
    <s v="Snåsa"/>
    <x v="9"/>
    <x v="0"/>
    <s v="Dekar"/>
    <n v="1460"/>
  </r>
  <r>
    <x v="2"/>
    <x v="0"/>
    <s v="Snåsa"/>
    <x v="9"/>
    <x v="0"/>
    <s v="Dekar"/>
    <n v="1218"/>
  </r>
  <r>
    <x v="3"/>
    <x v="0"/>
    <s v="Snåsa"/>
    <x v="9"/>
    <x v="0"/>
    <s v="Dekar"/>
    <n v="119"/>
  </r>
  <r>
    <x v="4"/>
    <x v="0"/>
    <s v="Snåsa"/>
    <x v="9"/>
    <x v="0"/>
    <s v="Dekar"/>
    <n v="1640"/>
  </r>
  <r>
    <x v="5"/>
    <x v="0"/>
    <s v="Snåsa"/>
    <x v="9"/>
    <x v="0"/>
    <s v="Dekar"/>
    <n v="716"/>
  </r>
  <r>
    <x v="6"/>
    <x v="0"/>
    <s v="Snåsa"/>
    <x v="9"/>
    <x v="0"/>
    <s v="Dekar"/>
    <n v="2452"/>
  </r>
  <r>
    <x v="7"/>
    <x v="0"/>
    <s v="Snåsa"/>
    <x v="9"/>
    <x v="0"/>
    <s v="Dekar"/>
    <n v="2393"/>
  </r>
  <r>
    <x v="8"/>
    <x v="0"/>
    <s v="Snåsa"/>
    <x v="9"/>
    <x v="0"/>
    <s v="Dekar"/>
    <n v="1692"/>
  </r>
  <r>
    <x v="9"/>
    <x v="0"/>
    <s v="Snåsa"/>
    <x v="9"/>
    <x v="0"/>
    <s v="Dekar"/>
    <n v="1908"/>
  </r>
  <r>
    <x v="10"/>
    <x v="0"/>
    <s v="Snåsa"/>
    <x v="9"/>
    <x v="0"/>
    <s v="Dekar"/>
    <n v="1198"/>
  </r>
  <r>
    <x v="11"/>
    <x v="0"/>
    <s v="Snåsa"/>
    <x v="9"/>
    <x v="0"/>
    <s v="Dekar"/>
    <n v="2284"/>
  </r>
  <r>
    <x v="12"/>
    <x v="0"/>
    <s v="Snåsa"/>
    <x v="9"/>
    <x v="0"/>
    <s v="Dekar"/>
    <n v="2018"/>
  </r>
  <r>
    <x v="13"/>
    <x v="0"/>
    <s v="Snåsa"/>
    <x v="9"/>
    <x v="0"/>
    <s v="Dekar"/>
    <n v="2525"/>
  </r>
  <r>
    <x v="14"/>
    <x v="0"/>
    <s v="Snåsa"/>
    <x v="9"/>
    <x v="0"/>
    <s v="Dekar"/>
    <n v="3198"/>
  </r>
  <r>
    <x v="15"/>
    <x v="0"/>
    <s v="Snåsa"/>
    <x v="9"/>
    <x v="0"/>
    <s v="Dekar"/>
    <n v="2721"/>
  </r>
  <r>
    <x v="16"/>
    <x v="0"/>
    <s v="Snåsa"/>
    <x v="9"/>
    <x v="0"/>
    <s v="Dekar"/>
    <n v="1789"/>
  </r>
  <r>
    <x v="0"/>
    <x v="1"/>
    <s v="Lierne"/>
    <x v="10"/>
    <x v="0"/>
    <s v="Dekar"/>
    <n v="5705"/>
  </r>
  <r>
    <x v="1"/>
    <x v="1"/>
    <s v="Lierne"/>
    <x v="10"/>
    <x v="0"/>
    <s v="Dekar"/>
    <n v="4247"/>
  </r>
  <r>
    <x v="2"/>
    <x v="1"/>
    <s v="Lierne"/>
    <x v="10"/>
    <x v="0"/>
    <s v="Dekar"/>
    <n v="3385"/>
  </r>
  <r>
    <x v="3"/>
    <x v="1"/>
    <s v="Lierne"/>
    <x v="10"/>
    <x v="0"/>
    <s v="Dekar"/>
    <n v="255"/>
  </r>
  <r>
    <x v="4"/>
    <x v="1"/>
    <s v="Lierne"/>
    <x v="10"/>
    <x v="0"/>
    <s v="Dekar"/>
    <n v="5673"/>
  </r>
  <r>
    <x v="5"/>
    <x v="1"/>
    <s v="Lierne"/>
    <x v="10"/>
    <x v="0"/>
    <s v="Dekar"/>
    <n v="4628"/>
  </r>
  <r>
    <x v="6"/>
    <x v="1"/>
    <s v="Lierne"/>
    <x v="10"/>
    <x v="0"/>
    <s v="Dekar"/>
    <n v="3112"/>
  </r>
  <r>
    <x v="7"/>
    <x v="1"/>
    <s v="Lierne"/>
    <x v="10"/>
    <x v="0"/>
    <s v="Dekar"/>
    <n v="3855"/>
  </r>
  <r>
    <x v="8"/>
    <x v="1"/>
    <s v="Lierne"/>
    <x v="10"/>
    <x v="0"/>
    <s v="Dekar"/>
    <n v="2864"/>
  </r>
  <r>
    <x v="9"/>
    <x v="1"/>
    <s v="Lierne"/>
    <x v="10"/>
    <x v="0"/>
    <s v="Dekar"/>
    <n v="4403"/>
  </r>
  <r>
    <x v="10"/>
    <x v="1"/>
    <s v="Lierne"/>
    <x v="10"/>
    <x v="0"/>
    <s v="Dekar"/>
    <n v="1008"/>
  </r>
  <r>
    <x v="11"/>
    <x v="1"/>
    <s v="Lierne"/>
    <x v="10"/>
    <x v="0"/>
    <s v="Dekar"/>
    <n v="1918"/>
  </r>
  <r>
    <x v="12"/>
    <x v="1"/>
    <s v="Lierne"/>
    <x v="10"/>
    <x v="0"/>
    <s v="Dekar"/>
    <n v="1799"/>
  </r>
  <r>
    <x v="13"/>
    <x v="1"/>
    <s v="Lierne"/>
    <x v="10"/>
    <x v="0"/>
    <s v="Dekar"/>
    <n v="2013"/>
  </r>
  <r>
    <x v="14"/>
    <x v="1"/>
    <s v="Lierne"/>
    <x v="10"/>
    <x v="0"/>
    <s v="Dekar"/>
    <n v="3441"/>
  </r>
  <r>
    <x v="15"/>
    <x v="1"/>
    <s v="Lierne"/>
    <x v="10"/>
    <x v="0"/>
    <s v="Dekar"/>
    <n v="3361"/>
  </r>
  <r>
    <x v="16"/>
    <x v="1"/>
    <s v="Lierne"/>
    <x v="10"/>
    <x v="0"/>
    <s v="Dekar"/>
    <n v="3144"/>
  </r>
  <r>
    <x v="0"/>
    <x v="1"/>
    <s v="Røyrvik"/>
    <x v="11"/>
    <x v="0"/>
    <s v="Dekar"/>
    <n v="278"/>
  </r>
  <r>
    <x v="1"/>
    <x v="1"/>
    <s v="Røyrvik"/>
    <x v="11"/>
    <x v="0"/>
    <s v="Dekar"/>
    <n v="47"/>
  </r>
  <r>
    <x v="2"/>
    <x v="1"/>
    <s v="Røyrvik"/>
    <x v="11"/>
    <x v="0"/>
    <s v="Dekar"/>
    <n v="136"/>
  </r>
  <r>
    <x v="3"/>
    <x v="1"/>
    <s v="Røyrvik"/>
    <x v="11"/>
    <x v="0"/>
    <s v="Dekar"/>
    <n v="84"/>
  </r>
  <r>
    <x v="4"/>
    <x v="1"/>
    <s v="Røyrvik"/>
    <x v="11"/>
    <x v="0"/>
    <s v="Dekar"/>
    <n v="30"/>
  </r>
  <r>
    <x v="5"/>
    <x v="1"/>
    <s v="Røyrvik"/>
    <x v="11"/>
    <x v="0"/>
    <s v="Dekar"/>
    <n v="51"/>
  </r>
  <r>
    <x v="6"/>
    <x v="1"/>
    <s v="Røyrvik"/>
    <x v="11"/>
    <x v="0"/>
    <s v="Dekar"/>
    <n v="125"/>
  </r>
  <r>
    <x v="7"/>
    <x v="1"/>
    <s v="Røyrvik"/>
    <x v="11"/>
    <x v="0"/>
    <s v="Dekar"/>
    <n v="0"/>
  </r>
  <r>
    <x v="8"/>
    <x v="1"/>
    <s v="Røyrvik"/>
    <x v="11"/>
    <x v="0"/>
    <s v="Dekar"/>
    <n v="105"/>
  </r>
  <r>
    <x v="9"/>
    <x v="1"/>
    <s v="Røyrvik"/>
    <x v="11"/>
    <x v="0"/>
    <s v="Dekar"/>
    <n v="99"/>
  </r>
  <r>
    <x v="10"/>
    <x v="1"/>
    <s v="Røyrvik"/>
    <x v="11"/>
    <x v="0"/>
    <s v="Dekar"/>
    <n v="189"/>
  </r>
  <r>
    <x v="11"/>
    <x v="1"/>
    <s v="Røyrvik"/>
    <x v="11"/>
    <x v="0"/>
    <s v="Dekar"/>
    <n v="20"/>
  </r>
  <r>
    <x v="12"/>
    <x v="1"/>
    <s v="Røyrvik"/>
    <x v="11"/>
    <x v="0"/>
    <s v="Dekar"/>
    <n v="99"/>
  </r>
  <r>
    <x v="13"/>
    <x v="1"/>
    <s v="Røyrvik"/>
    <x v="11"/>
    <x v="0"/>
    <s v="Dekar"/>
    <n v="506"/>
  </r>
  <r>
    <x v="14"/>
    <x v="1"/>
    <s v="Røyrvik"/>
    <x v="11"/>
    <x v="0"/>
    <s v="Dekar"/>
    <n v="22"/>
  </r>
  <r>
    <x v="15"/>
    <x v="1"/>
    <s v="Røyrvik"/>
    <x v="11"/>
    <x v="0"/>
    <s v="Dekar"/>
    <n v="292"/>
  </r>
  <r>
    <x v="16"/>
    <x v="1"/>
    <s v="Røyrvik"/>
    <x v="11"/>
    <x v="0"/>
    <s v="Dekar"/>
    <n v="830"/>
  </r>
  <r>
    <x v="0"/>
    <x v="1"/>
    <s v="Namsskogan"/>
    <x v="12"/>
    <x v="0"/>
    <s v="Dekar"/>
    <n v="2706"/>
  </r>
  <r>
    <x v="1"/>
    <x v="1"/>
    <s v="Namsskogan"/>
    <x v="12"/>
    <x v="0"/>
    <s v="Dekar"/>
    <n v="1011"/>
  </r>
  <r>
    <x v="2"/>
    <x v="1"/>
    <s v="Namsskogan"/>
    <x v="12"/>
    <x v="0"/>
    <s v="Dekar"/>
    <n v="1661"/>
  </r>
  <r>
    <x v="3"/>
    <x v="1"/>
    <s v="Namsskogan"/>
    <x v="12"/>
    <x v="0"/>
    <s v="Dekar"/>
    <n v="45"/>
  </r>
  <r>
    <x v="4"/>
    <x v="1"/>
    <s v="Namsskogan"/>
    <x v="12"/>
    <x v="0"/>
    <s v="Dekar"/>
    <n v="383"/>
  </r>
  <r>
    <x v="5"/>
    <x v="1"/>
    <s v="Namsskogan"/>
    <x v="12"/>
    <x v="0"/>
    <s v="Dekar"/>
    <n v="342"/>
  </r>
  <r>
    <x v="6"/>
    <x v="1"/>
    <s v="Namsskogan"/>
    <x v="12"/>
    <x v="0"/>
    <s v="Dekar"/>
    <n v="318"/>
  </r>
  <r>
    <x v="7"/>
    <x v="1"/>
    <s v="Namsskogan"/>
    <x v="12"/>
    <x v="0"/>
    <s v="Dekar"/>
    <n v="444"/>
  </r>
  <r>
    <x v="8"/>
    <x v="1"/>
    <s v="Namsskogan"/>
    <x v="12"/>
    <x v="0"/>
    <s v="Dekar"/>
    <n v="128"/>
  </r>
  <r>
    <x v="9"/>
    <x v="1"/>
    <s v="Namsskogan"/>
    <x v="12"/>
    <x v="0"/>
    <s v="Dekar"/>
    <n v="230"/>
  </r>
  <r>
    <x v="10"/>
    <x v="1"/>
    <s v="Namsskogan"/>
    <x v="12"/>
    <x v="0"/>
    <s v="Dekar"/>
    <n v="245"/>
  </r>
  <r>
    <x v="11"/>
    <x v="1"/>
    <s v="Namsskogan"/>
    <x v="12"/>
    <x v="0"/>
    <s v="Dekar"/>
    <n v="276"/>
  </r>
  <r>
    <x v="12"/>
    <x v="1"/>
    <s v="Namsskogan"/>
    <x v="12"/>
    <x v="0"/>
    <s v="Dekar"/>
    <n v="583"/>
  </r>
  <r>
    <x v="13"/>
    <x v="1"/>
    <s v="Namsskogan"/>
    <x v="12"/>
    <x v="0"/>
    <s v="Dekar"/>
    <n v="259"/>
  </r>
  <r>
    <x v="14"/>
    <x v="1"/>
    <s v="Namsskogan"/>
    <x v="12"/>
    <x v="0"/>
    <s v="Dekar"/>
    <n v="215"/>
  </r>
  <r>
    <x v="15"/>
    <x v="1"/>
    <s v="Namsskogan"/>
    <x v="12"/>
    <x v="0"/>
    <s v="Dekar"/>
    <n v="584"/>
  </r>
  <r>
    <x v="16"/>
    <x v="1"/>
    <s v="Namsskogan"/>
    <x v="12"/>
    <x v="0"/>
    <s v="Dekar"/>
    <n v="556"/>
  </r>
  <r>
    <x v="0"/>
    <x v="1"/>
    <s v="Grong"/>
    <x v="13"/>
    <x v="0"/>
    <s v="Dekar"/>
    <n v="1449"/>
  </r>
  <r>
    <x v="1"/>
    <x v="1"/>
    <s v="Grong"/>
    <x v="13"/>
    <x v="0"/>
    <s v="Dekar"/>
    <n v="3001"/>
  </r>
  <r>
    <x v="2"/>
    <x v="1"/>
    <s v="Grong"/>
    <x v="13"/>
    <x v="0"/>
    <s v="Dekar"/>
    <n v="2045"/>
  </r>
  <r>
    <x v="3"/>
    <x v="1"/>
    <s v="Grong"/>
    <x v="13"/>
    <x v="0"/>
    <s v="Dekar"/>
    <n v="339"/>
  </r>
  <r>
    <x v="4"/>
    <x v="1"/>
    <s v="Grong"/>
    <x v="13"/>
    <x v="0"/>
    <s v="Dekar"/>
    <n v="852"/>
  </r>
  <r>
    <x v="5"/>
    <x v="1"/>
    <s v="Grong"/>
    <x v="13"/>
    <x v="0"/>
    <s v="Dekar"/>
    <n v="1056"/>
  </r>
  <r>
    <x v="6"/>
    <x v="1"/>
    <s v="Grong"/>
    <x v="13"/>
    <x v="0"/>
    <s v="Dekar"/>
    <n v="692"/>
  </r>
  <r>
    <x v="7"/>
    <x v="1"/>
    <s v="Grong"/>
    <x v="13"/>
    <x v="0"/>
    <s v="Dekar"/>
    <n v="1396"/>
  </r>
  <r>
    <x v="8"/>
    <x v="1"/>
    <s v="Grong"/>
    <x v="13"/>
    <x v="0"/>
    <s v="Dekar"/>
    <n v="1281"/>
  </r>
  <r>
    <x v="9"/>
    <x v="1"/>
    <s v="Grong"/>
    <x v="13"/>
    <x v="0"/>
    <s v="Dekar"/>
    <n v="1288"/>
  </r>
  <r>
    <x v="10"/>
    <x v="1"/>
    <s v="Grong"/>
    <x v="13"/>
    <x v="0"/>
    <s v="Dekar"/>
    <n v="626"/>
  </r>
  <r>
    <x v="11"/>
    <x v="1"/>
    <s v="Grong"/>
    <x v="13"/>
    <x v="0"/>
    <s v="Dekar"/>
    <n v="1183"/>
  </r>
  <r>
    <x v="12"/>
    <x v="1"/>
    <s v="Grong"/>
    <x v="13"/>
    <x v="0"/>
    <s v="Dekar"/>
    <n v="1519"/>
  </r>
  <r>
    <x v="13"/>
    <x v="1"/>
    <s v="Grong"/>
    <x v="13"/>
    <x v="0"/>
    <s v="Dekar"/>
    <n v="1584"/>
  </r>
  <r>
    <x v="14"/>
    <x v="1"/>
    <s v="Grong"/>
    <x v="13"/>
    <x v="0"/>
    <s v="Dekar"/>
    <n v="1396"/>
  </r>
  <r>
    <x v="15"/>
    <x v="1"/>
    <s v="Grong"/>
    <x v="13"/>
    <x v="0"/>
    <s v="Dekar"/>
    <n v="1010"/>
  </r>
  <r>
    <x v="16"/>
    <x v="1"/>
    <s v="Grong"/>
    <x v="13"/>
    <x v="0"/>
    <s v="Dekar"/>
    <n v="756"/>
  </r>
  <r>
    <x v="0"/>
    <x v="1"/>
    <s v="Høylandet"/>
    <x v="14"/>
    <x v="0"/>
    <s v="Dekar"/>
    <n v="638"/>
  </r>
  <r>
    <x v="1"/>
    <x v="1"/>
    <s v="Høylandet"/>
    <x v="14"/>
    <x v="0"/>
    <s v="Dekar"/>
    <n v="1578"/>
  </r>
  <r>
    <x v="2"/>
    <x v="1"/>
    <s v="Høylandet"/>
    <x v="14"/>
    <x v="0"/>
    <s v="Dekar"/>
    <n v="1057"/>
  </r>
  <r>
    <x v="3"/>
    <x v="1"/>
    <s v="Høylandet"/>
    <x v="14"/>
    <x v="0"/>
    <s v="Dekar"/>
    <n v="155"/>
  </r>
  <r>
    <x v="4"/>
    <x v="1"/>
    <s v="Høylandet"/>
    <x v="14"/>
    <x v="0"/>
    <s v="Dekar"/>
    <n v="615"/>
  </r>
  <r>
    <x v="5"/>
    <x v="1"/>
    <s v="Høylandet"/>
    <x v="14"/>
    <x v="0"/>
    <s v="Dekar"/>
    <n v="1248"/>
  </r>
  <r>
    <x v="6"/>
    <x v="1"/>
    <s v="Høylandet"/>
    <x v="14"/>
    <x v="0"/>
    <s v="Dekar"/>
    <n v="1086"/>
  </r>
  <r>
    <x v="7"/>
    <x v="1"/>
    <s v="Høylandet"/>
    <x v="14"/>
    <x v="0"/>
    <s v="Dekar"/>
    <n v="642"/>
  </r>
  <r>
    <x v="8"/>
    <x v="1"/>
    <s v="Høylandet"/>
    <x v="14"/>
    <x v="0"/>
    <s v="Dekar"/>
    <n v="1233"/>
  </r>
  <r>
    <x v="9"/>
    <x v="1"/>
    <s v="Høylandet"/>
    <x v="14"/>
    <x v="0"/>
    <s v="Dekar"/>
    <n v="1034"/>
  </r>
  <r>
    <x v="10"/>
    <x v="1"/>
    <s v="Høylandet"/>
    <x v="14"/>
    <x v="0"/>
    <s v="Dekar"/>
    <n v="1253"/>
  </r>
  <r>
    <x v="11"/>
    <x v="1"/>
    <s v="Høylandet"/>
    <x v="14"/>
    <x v="0"/>
    <s v="Dekar"/>
    <n v="1188"/>
  </r>
  <r>
    <x v="12"/>
    <x v="1"/>
    <s v="Høylandet"/>
    <x v="14"/>
    <x v="0"/>
    <s v="Dekar"/>
    <n v="1267"/>
  </r>
  <r>
    <x v="13"/>
    <x v="1"/>
    <s v="Høylandet"/>
    <x v="14"/>
    <x v="0"/>
    <s v="Dekar"/>
    <n v="674"/>
  </r>
  <r>
    <x v="14"/>
    <x v="1"/>
    <s v="Høylandet"/>
    <x v="14"/>
    <x v="0"/>
    <s v="Dekar"/>
    <n v="684"/>
  </r>
  <r>
    <x v="15"/>
    <x v="1"/>
    <s v="Høylandet"/>
    <x v="14"/>
    <x v="0"/>
    <s v="Dekar"/>
    <n v="785"/>
  </r>
  <r>
    <x v="16"/>
    <x v="1"/>
    <s v="Høylandet"/>
    <x v="14"/>
    <x v="0"/>
    <s v="Dekar"/>
    <n v="787"/>
  </r>
  <r>
    <x v="0"/>
    <x v="1"/>
    <s v="Overhalla"/>
    <x v="15"/>
    <x v="0"/>
    <s v="Dekar"/>
    <n v="1024"/>
  </r>
  <r>
    <x v="1"/>
    <x v="1"/>
    <s v="Overhalla"/>
    <x v="15"/>
    <x v="0"/>
    <s v="Dekar"/>
    <n v="1991"/>
  </r>
  <r>
    <x v="2"/>
    <x v="1"/>
    <s v="Overhalla"/>
    <x v="15"/>
    <x v="0"/>
    <s v="Dekar"/>
    <n v="2374"/>
  </r>
  <r>
    <x v="3"/>
    <x v="1"/>
    <s v="Overhalla"/>
    <x v="15"/>
    <x v="0"/>
    <s v="Dekar"/>
    <n v="31"/>
  </r>
  <r>
    <x v="4"/>
    <x v="1"/>
    <s v="Overhalla"/>
    <x v="15"/>
    <x v="0"/>
    <s v="Dekar"/>
    <n v="1641"/>
  </r>
  <r>
    <x v="5"/>
    <x v="1"/>
    <s v="Overhalla"/>
    <x v="15"/>
    <x v="0"/>
    <s v="Dekar"/>
    <n v="806"/>
  </r>
  <r>
    <x v="6"/>
    <x v="1"/>
    <s v="Overhalla"/>
    <x v="15"/>
    <x v="0"/>
    <s v="Dekar"/>
    <n v="1561"/>
  </r>
  <r>
    <x v="7"/>
    <x v="1"/>
    <s v="Overhalla"/>
    <x v="15"/>
    <x v="0"/>
    <s v="Dekar"/>
    <n v="722"/>
  </r>
  <r>
    <x v="8"/>
    <x v="1"/>
    <s v="Overhalla"/>
    <x v="15"/>
    <x v="0"/>
    <s v="Dekar"/>
    <n v="566"/>
  </r>
  <r>
    <x v="9"/>
    <x v="1"/>
    <s v="Overhalla"/>
    <x v="15"/>
    <x v="0"/>
    <s v="Dekar"/>
    <n v="707"/>
  </r>
  <r>
    <x v="10"/>
    <x v="1"/>
    <s v="Overhalla"/>
    <x v="15"/>
    <x v="0"/>
    <s v="Dekar"/>
    <n v="519"/>
  </r>
  <r>
    <x v="11"/>
    <x v="1"/>
    <s v="Overhalla"/>
    <x v="15"/>
    <x v="0"/>
    <s v="Dekar"/>
    <n v="812"/>
  </r>
  <r>
    <x v="12"/>
    <x v="1"/>
    <s v="Overhalla"/>
    <x v="15"/>
    <x v="0"/>
    <s v="Dekar"/>
    <n v="861"/>
  </r>
  <r>
    <x v="13"/>
    <x v="1"/>
    <s v="Overhalla"/>
    <x v="15"/>
    <x v="0"/>
    <s v="Dekar"/>
    <n v="846"/>
  </r>
  <r>
    <x v="14"/>
    <x v="1"/>
    <s v="Overhalla"/>
    <x v="15"/>
    <x v="0"/>
    <s v="Dekar"/>
    <n v="944"/>
  </r>
  <r>
    <x v="15"/>
    <x v="1"/>
    <s v="Overhalla"/>
    <x v="15"/>
    <x v="0"/>
    <s v="Dekar"/>
    <n v="1000"/>
  </r>
  <r>
    <x v="16"/>
    <x v="1"/>
    <s v="Overhalla"/>
    <x v="15"/>
    <x v="0"/>
    <s v="Dekar"/>
    <n v="123"/>
  </r>
  <r>
    <x v="0"/>
    <x v="1"/>
    <s v="Fosnes"/>
    <x v="16"/>
    <x v="0"/>
    <s v="Dekar"/>
    <n v="139"/>
  </r>
  <r>
    <x v="1"/>
    <x v="1"/>
    <s v="Fosnes"/>
    <x v="16"/>
    <x v="0"/>
    <s v="Dekar"/>
    <n v="314"/>
  </r>
  <r>
    <x v="2"/>
    <x v="1"/>
    <s v="Fosnes"/>
    <x v="16"/>
    <x v="0"/>
    <s v="Dekar"/>
    <n v="163"/>
  </r>
  <r>
    <x v="3"/>
    <x v="1"/>
    <s v="Fosnes"/>
    <x v="16"/>
    <x v="0"/>
    <s v="Dekar"/>
    <n v="0"/>
  </r>
  <r>
    <x v="4"/>
    <x v="1"/>
    <s v="Fosnes"/>
    <x v="16"/>
    <x v="0"/>
    <s v="Dekar"/>
    <n v="128"/>
  </r>
  <r>
    <x v="5"/>
    <x v="1"/>
    <s v="Fosnes"/>
    <x v="16"/>
    <x v="0"/>
    <s v="Dekar"/>
    <n v="36"/>
  </r>
  <r>
    <x v="6"/>
    <x v="1"/>
    <s v="Fosnes"/>
    <x v="16"/>
    <x v="0"/>
    <s v="Dekar"/>
    <n v="0"/>
  </r>
  <r>
    <x v="7"/>
    <x v="1"/>
    <s v="Fosnes"/>
    <x v="16"/>
    <x v="0"/>
    <s v="Dekar"/>
    <n v="214"/>
  </r>
  <r>
    <x v="8"/>
    <x v="1"/>
    <s v="Fosnes"/>
    <x v="16"/>
    <x v="0"/>
    <s v="Dekar"/>
    <n v="202"/>
  </r>
  <r>
    <x v="9"/>
    <x v="1"/>
    <s v="Fosnes"/>
    <x v="16"/>
    <x v="0"/>
    <s v="Dekar"/>
    <n v="30"/>
  </r>
  <r>
    <x v="10"/>
    <x v="1"/>
    <s v="Fosnes"/>
    <x v="16"/>
    <x v="0"/>
    <s v="Dekar"/>
    <n v="1718"/>
  </r>
  <r>
    <x v="11"/>
    <x v="1"/>
    <s v="Fosnes"/>
    <x v="16"/>
    <x v="0"/>
    <s v="Dekar"/>
    <n v="60"/>
  </r>
  <r>
    <x v="12"/>
    <x v="1"/>
    <s v="Fosnes"/>
    <x v="16"/>
    <x v="0"/>
    <s v="Dekar"/>
    <n v="200"/>
  </r>
  <r>
    <x v="13"/>
    <x v="1"/>
    <s v="Fosnes"/>
    <x v="16"/>
    <x v="0"/>
    <s v="Dekar"/>
    <n v="0"/>
  </r>
  <r>
    <x v="14"/>
    <x v="1"/>
    <s v="Fosnes"/>
    <x v="16"/>
    <x v="0"/>
    <s v="Dekar"/>
    <n v="0"/>
  </r>
  <r>
    <x v="15"/>
    <x v="1"/>
    <s v="Fosnes"/>
    <x v="16"/>
    <x v="0"/>
    <s v="Dekar"/>
    <n v="25"/>
  </r>
  <r>
    <x v="16"/>
    <x v="1"/>
    <s v="Fosnes"/>
    <x v="16"/>
    <x v="0"/>
    <s v="Dekar"/>
    <n v="0"/>
  </r>
  <r>
    <x v="0"/>
    <x v="1"/>
    <s v="Flatanger"/>
    <x v="17"/>
    <x v="0"/>
    <s v="Dekar"/>
    <n v="58"/>
  </r>
  <r>
    <x v="1"/>
    <x v="1"/>
    <s v="Flatanger"/>
    <x v="17"/>
    <x v="0"/>
    <s v="Dekar"/>
    <n v="90"/>
  </r>
  <r>
    <x v="2"/>
    <x v="1"/>
    <s v="Flatanger"/>
    <x v="17"/>
    <x v="0"/>
    <s v="Dekar"/>
    <n v="158"/>
  </r>
  <r>
    <x v="3"/>
    <x v="1"/>
    <s v="Flatanger"/>
    <x v="17"/>
    <x v="0"/>
    <s v="Dekar"/>
    <n v="0"/>
  </r>
  <r>
    <x v="4"/>
    <x v="1"/>
    <s v="Flatanger"/>
    <x v="17"/>
    <x v="0"/>
    <s v="Dekar"/>
    <n v="32"/>
  </r>
  <r>
    <x v="5"/>
    <x v="1"/>
    <s v="Flatanger"/>
    <x v="17"/>
    <x v="0"/>
    <s v="Dekar"/>
    <n v="0"/>
  </r>
  <r>
    <x v="6"/>
    <x v="1"/>
    <s v="Flatanger"/>
    <x v="17"/>
    <x v="0"/>
    <s v="Dekar"/>
    <n v="20"/>
  </r>
  <r>
    <x v="7"/>
    <x v="1"/>
    <s v="Flatanger"/>
    <x v="17"/>
    <x v="0"/>
    <s v="Dekar"/>
    <n v="33"/>
  </r>
  <r>
    <x v="8"/>
    <x v="1"/>
    <s v="Flatanger"/>
    <x v="17"/>
    <x v="0"/>
    <s v="Dekar"/>
    <n v="102"/>
  </r>
  <r>
    <x v="9"/>
    <x v="1"/>
    <s v="Flatanger"/>
    <x v="17"/>
    <x v="0"/>
    <s v="Dekar"/>
    <n v="85"/>
  </r>
  <r>
    <x v="10"/>
    <x v="1"/>
    <s v="Flatanger"/>
    <x v="17"/>
    <x v="0"/>
    <s v="Dekar"/>
    <n v="72"/>
  </r>
  <r>
    <x v="11"/>
    <x v="1"/>
    <s v="Flatanger"/>
    <x v="17"/>
    <x v="0"/>
    <s v="Dekar"/>
    <n v="70"/>
  </r>
  <r>
    <x v="12"/>
    <x v="1"/>
    <s v="Flatanger"/>
    <x v="17"/>
    <x v="0"/>
    <s v="Dekar"/>
    <n v="0"/>
  </r>
  <r>
    <x v="13"/>
    <x v="1"/>
    <s v="Flatanger"/>
    <x v="17"/>
    <x v="0"/>
    <s v="Dekar"/>
    <n v="0"/>
  </r>
  <r>
    <x v="14"/>
    <x v="1"/>
    <s v="Flatanger"/>
    <x v="17"/>
    <x v="0"/>
    <s v="Dekar"/>
    <n v="49"/>
  </r>
  <r>
    <x v="15"/>
    <x v="1"/>
    <s v="Flatanger"/>
    <x v="17"/>
    <x v="0"/>
    <s v="Dekar"/>
    <n v="0"/>
  </r>
  <r>
    <x v="16"/>
    <x v="1"/>
    <s v="Flatanger"/>
    <x v="17"/>
    <x v="0"/>
    <s v="Dekar"/>
    <n v="35"/>
  </r>
  <r>
    <x v="0"/>
    <x v="1"/>
    <s v="Vikna"/>
    <x v="18"/>
    <x v="0"/>
    <s v="Dekar"/>
    <n v="57"/>
  </r>
  <r>
    <x v="1"/>
    <x v="1"/>
    <s v="Vikna"/>
    <x v="18"/>
    <x v="0"/>
    <s v="Dekar"/>
    <n v="14"/>
  </r>
  <r>
    <x v="2"/>
    <x v="1"/>
    <s v="Vikna"/>
    <x v="18"/>
    <x v="0"/>
    <s v="Dekar"/>
    <n v="49"/>
  </r>
  <r>
    <x v="3"/>
    <x v="1"/>
    <s v="Vikna"/>
    <x v="18"/>
    <x v="0"/>
    <s v="Dekar"/>
    <n v="0"/>
  </r>
  <r>
    <x v="4"/>
    <x v="1"/>
    <s v="Vikna"/>
    <x v="18"/>
    <x v="0"/>
    <s v="Dekar"/>
    <n v="0"/>
  </r>
  <r>
    <x v="5"/>
    <x v="1"/>
    <s v="Vikna"/>
    <x v="18"/>
    <x v="0"/>
    <s v="Dekar"/>
    <n v="0"/>
  </r>
  <r>
    <x v="6"/>
    <x v="1"/>
    <s v="Vikna"/>
    <x v="18"/>
    <x v="0"/>
    <s v="Dekar"/>
    <n v="0"/>
  </r>
  <r>
    <x v="7"/>
    <x v="1"/>
    <s v="Vikna"/>
    <x v="18"/>
    <x v="0"/>
    <s v="Dekar"/>
    <n v="30"/>
  </r>
  <r>
    <x v="8"/>
    <x v="1"/>
    <s v="Vikna"/>
    <x v="18"/>
    <x v="0"/>
    <s v="Dekar"/>
    <n v="0"/>
  </r>
  <r>
    <x v="9"/>
    <x v="1"/>
    <s v="Vikna"/>
    <x v="18"/>
    <x v="0"/>
    <s v="Dekar"/>
    <n v="0"/>
  </r>
  <r>
    <x v="10"/>
    <x v="1"/>
    <s v="Vikna"/>
    <x v="18"/>
    <x v="0"/>
    <s v="Dekar"/>
    <n v="0"/>
  </r>
  <r>
    <x v="11"/>
    <x v="1"/>
    <s v="Vikna"/>
    <x v="18"/>
    <x v="0"/>
    <s v="Dekar"/>
    <n v="0"/>
  </r>
  <r>
    <x v="12"/>
    <x v="1"/>
    <s v="Vikna"/>
    <x v="18"/>
    <x v="0"/>
    <s v="Dekar"/>
    <n v="0"/>
  </r>
  <r>
    <x v="13"/>
    <x v="1"/>
    <s v="Vikna"/>
    <x v="18"/>
    <x v="0"/>
    <s v="Dekar"/>
    <n v="0"/>
  </r>
  <r>
    <x v="14"/>
    <x v="1"/>
    <s v="Vikna"/>
    <x v="18"/>
    <x v="0"/>
    <s v="Dekar"/>
    <n v="0"/>
  </r>
  <r>
    <x v="15"/>
    <x v="1"/>
    <s v="Vikna"/>
    <x v="18"/>
    <x v="0"/>
    <s v="Dekar"/>
    <n v="0"/>
  </r>
  <r>
    <x v="16"/>
    <x v="1"/>
    <s v="Vikna"/>
    <x v="18"/>
    <x v="0"/>
    <s v="Dekar"/>
    <n v="0"/>
  </r>
  <r>
    <x v="0"/>
    <x v="1"/>
    <s v="Nærøy"/>
    <x v="19"/>
    <x v="0"/>
    <s v="Dekar"/>
    <n v="296"/>
  </r>
  <r>
    <x v="1"/>
    <x v="1"/>
    <s v="Nærøy"/>
    <x v="19"/>
    <x v="0"/>
    <s v="Dekar"/>
    <n v="485"/>
  </r>
  <r>
    <x v="2"/>
    <x v="1"/>
    <s v="Nærøy"/>
    <x v="19"/>
    <x v="0"/>
    <s v="Dekar"/>
    <n v="516"/>
  </r>
  <r>
    <x v="3"/>
    <x v="1"/>
    <s v="Nærøy"/>
    <x v="19"/>
    <x v="0"/>
    <s v="Dekar"/>
    <n v="147"/>
  </r>
  <r>
    <x v="4"/>
    <x v="1"/>
    <s v="Nærøy"/>
    <x v="19"/>
    <x v="0"/>
    <s v="Dekar"/>
    <n v="194"/>
  </r>
  <r>
    <x v="5"/>
    <x v="1"/>
    <s v="Nærøy"/>
    <x v="19"/>
    <x v="0"/>
    <s v="Dekar"/>
    <n v="135"/>
  </r>
  <r>
    <x v="6"/>
    <x v="1"/>
    <s v="Nærøy"/>
    <x v="19"/>
    <x v="0"/>
    <s v="Dekar"/>
    <n v="106"/>
  </r>
  <r>
    <x v="7"/>
    <x v="1"/>
    <s v="Nærøy"/>
    <x v="19"/>
    <x v="0"/>
    <s v="Dekar"/>
    <n v="323"/>
  </r>
  <r>
    <x v="8"/>
    <x v="1"/>
    <s v="Nærøy"/>
    <x v="19"/>
    <x v="0"/>
    <s v="Dekar"/>
    <n v="588"/>
  </r>
  <r>
    <x v="9"/>
    <x v="1"/>
    <s v="Nærøy"/>
    <x v="19"/>
    <x v="0"/>
    <s v="Dekar"/>
    <n v="326"/>
  </r>
  <r>
    <x v="10"/>
    <x v="1"/>
    <s v="Nærøy"/>
    <x v="19"/>
    <x v="0"/>
    <s v="Dekar"/>
    <n v="161"/>
  </r>
  <r>
    <x v="11"/>
    <x v="1"/>
    <s v="Nærøy"/>
    <x v="19"/>
    <x v="0"/>
    <s v="Dekar"/>
    <n v="73"/>
  </r>
  <r>
    <x v="12"/>
    <x v="1"/>
    <s v="Nærøy"/>
    <x v="19"/>
    <x v="0"/>
    <s v="Dekar"/>
    <n v="196"/>
  </r>
  <r>
    <x v="13"/>
    <x v="1"/>
    <s v="Nærøy"/>
    <x v="19"/>
    <x v="0"/>
    <s v="Dekar"/>
    <n v="336"/>
  </r>
  <r>
    <x v="14"/>
    <x v="1"/>
    <s v="Nærøy"/>
    <x v="19"/>
    <x v="0"/>
    <s v="Dekar"/>
    <n v="78"/>
  </r>
  <r>
    <x v="15"/>
    <x v="1"/>
    <s v="Nærøy"/>
    <x v="19"/>
    <x v="0"/>
    <s v="Dekar"/>
    <n v="358"/>
  </r>
  <r>
    <x v="16"/>
    <x v="1"/>
    <s v="Nærøy"/>
    <x v="19"/>
    <x v="0"/>
    <s v="Dekar"/>
    <n v="175"/>
  </r>
  <r>
    <x v="0"/>
    <x v="1"/>
    <s v="Leka"/>
    <x v="20"/>
    <x v="0"/>
    <s v="Dekar"/>
    <n v="0"/>
  </r>
  <r>
    <x v="1"/>
    <x v="1"/>
    <s v="Leka"/>
    <x v="20"/>
    <x v="0"/>
    <s v="Dekar"/>
    <n v="13"/>
  </r>
  <r>
    <x v="2"/>
    <x v="1"/>
    <s v="Leka"/>
    <x v="20"/>
    <x v="0"/>
    <s v="Dekar"/>
    <n v="7"/>
  </r>
  <r>
    <x v="3"/>
    <x v="1"/>
    <s v="Leka"/>
    <x v="20"/>
    <x v="0"/>
    <s v="Dekar"/>
    <n v="0"/>
  </r>
  <r>
    <x v="4"/>
    <x v="1"/>
    <s v="Leka"/>
    <x v="20"/>
    <x v="0"/>
    <s v="Dekar"/>
    <n v="0"/>
  </r>
  <r>
    <x v="5"/>
    <x v="1"/>
    <s v="Leka"/>
    <x v="20"/>
    <x v="0"/>
    <s v="Dekar"/>
    <n v="0"/>
  </r>
  <r>
    <x v="6"/>
    <x v="1"/>
    <s v="Leka"/>
    <x v="20"/>
    <x v="0"/>
    <s v="Dekar"/>
    <n v="0"/>
  </r>
  <r>
    <x v="7"/>
    <x v="1"/>
    <s v="Leka"/>
    <x v="20"/>
    <x v="0"/>
    <s v="Dekar"/>
    <n v="0"/>
  </r>
  <r>
    <x v="8"/>
    <x v="1"/>
    <s v="Leka"/>
    <x v="20"/>
    <x v="0"/>
    <s v="Dekar"/>
    <n v="0"/>
  </r>
  <r>
    <x v="9"/>
    <x v="1"/>
    <s v="Leka"/>
    <x v="20"/>
    <x v="0"/>
    <s v="Dekar"/>
    <n v="0"/>
  </r>
  <r>
    <x v="10"/>
    <x v="1"/>
    <s v="Leka"/>
    <x v="20"/>
    <x v="0"/>
    <s v="Dekar"/>
    <n v="0"/>
  </r>
  <r>
    <x v="11"/>
    <x v="1"/>
    <s v="Leka"/>
    <x v="20"/>
    <x v="0"/>
    <s v="Dekar"/>
    <n v="0"/>
  </r>
  <r>
    <x v="12"/>
    <x v="1"/>
    <s v="Leka"/>
    <x v="20"/>
    <x v="0"/>
    <s v="Dekar"/>
    <n v="0"/>
  </r>
  <r>
    <x v="13"/>
    <x v="1"/>
    <s v="Leka"/>
    <x v="20"/>
    <x v="0"/>
    <s v="Dekar"/>
    <n v="0"/>
  </r>
  <r>
    <x v="14"/>
    <x v="1"/>
    <s v="Leka"/>
    <x v="20"/>
    <x v="0"/>
    <s v="Dekar"/>
    <n v="0"/>
  </r>
  <r>
    <x v="15"/>
    <x v="1"/>
    <s v="Leka"/>
    <x v="20"/>
    <x v="0"/>
    <s v="Dekar"/>
    <n v="0"/>
  </r>
  <r>
    <x v="16"/>
    <x v="1"/>
    <s v="Leka"/>
    <x v="20"/>
    <x v="0"/>
    <s v="Dekar"/>
    <n v="0"/>
  </r>
  <r>
    <x v="0"/>
    <x v="0"/>
    <s v="Inderøy"/>
    <x v="21"/>
    <x v="0"/>
    <s v="Dekar"/>
    <n v="2652"/>
  </r>
  <r>
    <x v="1"/>
    <x v="0"/>
    <s v="Inderøy"/>
    <x v="21"/>
    <x v="0"/>
    <s v="Dekar"/>
    <n v="2476"/>
  </r>
  <r>
    <x v="2"/>
    <x v="0"/>
    <s v="Inderøy"/>
    <x v="21"/>
    <x v="0"/>
    <s v="Dekar"/>
    <n v="3068"/>
  </r>
  <r>
    <x v="3"/>
    <x v="0"/>
    <s v="Inderøy"/>
    <x v="21"/>
    <x v="0"/>
    <s v="Dekar"/>
    <n v="862"/>
  </r>
  <r>
    <x v="4"/>
    <x v="0"/>
    <s v="Inderøy"/>
    <x v="21"/>
    <x v="0"/>
    <s v="Dekar"/>
    <n v="1610"/>
  </r>
  <r>
    <x v="5"/>
    <x v="0"/>
    <s v="Inderøy"/>
    <x v="21"/>
    <x v="0"/>
    <s v="Dekar"/>
    <n v="962"/>
  </r>
  <r>
    <x v="6"/>
    <x v="0"/>
    <s v="Inderøy"/>
    <x v="21"/>
    <x v="0"/>
    <s v="Dekar"/>
    <n v="933"/>
  </r>
  <r>
    <x v="7"/>
    <x v="0"/>
    <s v="Inderøy"/>
    <x v="21"/>
    <x v="0"/>
    <s v="Dekar"/>
    <n v="1641"/>
  </r>
  <r>
    <x v="8"/>
    <x v="0"/>
    <s v="Inderøy"/>
    <x v="21"/>
    <x v="0"/>
    <s v="Dekar"/>
    <n v="1615"/>
  </r>
  <r>
    <x v="9"/>
    <x v="0"/>
    <s v="Inderøy"/>
    <x v="21"/>
    <x v="0"/>
    <s v="Dekar"/>
    <n v="2285"/>
  </r>
  <r>
    <x v="10"/>
    <x v="0"/>
    <s v="Inderøy"/>
    <x v="21"/>
    <x v="0"/>
    <s v="Dekar"/>
    <n v="1873"/>
  </r>
  <r>
    <x v="11"/>
    <x v="0"/>
    <s v="Inderøy"/>
    <x v="21"/>
    <x v="0"/>
    <s v="Dekar"/>
    <n v="1192"/>
  </r>
  <r>
    <x v="12"/>
    <x v="0"/>
    <s v="Inderøy"/>
    <x v="21"/>
    <x v="0"/>
    <s v="Dekar"/>
    <n v="2436"/>
  </r>
  <r>
    <x v="13"/>
    <x v="0"/>
    <s v="Inderøy"/>
    <x v="21"/>
    <x v="0"/>
    <s v="Dekar"/>
    <n v="1521"/>
  </r>
  <r>
    <x v="14"/>
    <x v="0"/>
    <s v="Inderøy"/>
    <x v="21"/>
    <x v="0"/>
    <s v="Dekar"/>
    <n v="1191"/>
  </r>
  <r>
    <x v="15"/>
    <x v="0"/>
    <s v="Inderøy"/>
    <x v="21"/>
    <x v="0"/>
    <s v="Dekar"/>
    <n v="2359"/>
  </r>
  <r>
    <x v="16"/>
    <x v="0"/>
    <s v="Inderøy"/>
    <x v="21"/>
    <x v="0"/>
    <s v="Dekar"/>
    <n v="2528"/>
  </r>
  <r>
    <x v="0"/>
    <x v="3"/>
    <s v="Indre Fosen"/>
    <x v="22"/>
    <x v="0"/>
    <s v="Dekar"/>
    <n v="880"/>
  </r>
  <r>
    <x v="1"/>
    <x v="3"/>
    <s v="Indre Fosen"/>
    <x v="22"/>
    <x v="0"/>
    <s v="Dekar"/>
    <n v="353"/>
  </r>
  <r>
    <x v="2"/>
    <x v="3"/>
    <s v="Indre Fosen"/>
    <x v="22"/>
    <x v="0"/>
    <s v="Dekar"/>
    <n v="902"/>
  </r>
  <r>
    <x v="3"/>
    <x v="3"/>
    <s v="Indre Fosen"/>
    <x v="22"/>
    <x v="0"/>
    <s v="Dekar"/>
    <n v="0"/>
  </r>
  <r>
    <x v="4"/>
    <x v="3"/>
    <s v="Indre Fosen"/>
    <x v="22"/>
    <x v="0"/>
    <s v="Dekar"/>
    <n v="726"/>
  </r>
  <r>
    <x v="5"/>
    <x v="3"/>
    <s v="Indre Fosen"/>
    <x v="22"/>
    <x v="0"/>
    <s v="Dekar"/>
    <n v="717"/>
  </r>
  <r>
    <x v="6"/>
    <x v="3"/>
    <s v="Indre Fosen"/>
    <x v="22"/>
    <x v="0"/>
    <s v="Dekar"/>
    <n v="858"/>
  </r>
  <r>
    <x v="7"/>
    <x v="3"/>
    <s v="Indre Fosen"/>
    <x v="22"/>
    <x v="0"/>
    <s v="Dekar"/>
    <n v="520"/>
  </r>
  <r>
    <x v="8"/>
    <x v="3"/>
    <s v="Indre Fosen"/>
    <x v="22"/>
    <x v="0"/>
    <s v="Dekar"/>
    <n v="522"/>
  </r>
  <r>
    <x v="9"/>
    <x v="3"/>
    <s v="Indre Fosen"/>
    <x v="22"/>
    <x v="0"/>
    <s v="Dekar"/>
    <n v="1113"/>
  </r>
  <r>
    <x v="10"/>
    <x v="3"/>
    <s v="Indre Fosen"/>
    <x v="22"/>
    <x v="0"/>
    <s v="Dekar"/>
    <n v="1017"/>
  </r>
  <r>
    <x v="11"/>
    <x v="3"/>
    <s v="Indre Fosen"/>
    <x v="22"/>
    <x v="0"/>
    <s v="Dekar"/>
    <n v="1266"/>
  </r>
  <r>
    <x v="12"/>
    <x v="3"/>
    <s v="Indre Fosen"/>
    <x v="22"/>
    <x v="0"/>
    <s v="Dekar"/>
    <n v="1336"/>
  </r>
  <r>
    <x v="13"/>
    <x v="3"/>
    <s v="Indre Fosen"/>
    <x v="22"/>
    <x v="0"/>
    <s v="Dekar"/>
    <n v="1213"/>
  </r>
  <r>
    <x v="14"/>
    <x v="3"/>
    <s v="Indre Fosen"/>
    <x v="22"/>
    <x v="0"/>
    <s v="Dekar"/>
    <n v="1810"/>
  </r>
  <r>
    <x v="15"/>
    <x v="3"/>
    <s v="Indre Fosen"/>
    <x v="22"/>
    <x v="0"/>
    <s v="Dekar"/>
    <n v="991"/>
  </r>
  <r>
    <x v="16"/>
    <x v="3"/>
    <s v="Indre Fosen"/>
    <x v="22"/>
    <x v="0"/>
    <s v="Dekar"/>
    <n v="691"/>
  </r>
  <r>
    <x v="0"/>
    <x v="2"/>
    <s v="Trondheim"/>
    <x v="23"/>
    <x v="0"/>
    <s v="Dekar"/>
    <n v="1670"/>
  </r>
  <r>
    <x v="1"/>
    <x v="2"/>
    <s v="Trondheim"/>
    <x v="23"/>
    <x v="0"/>
    <s v="Dekar"/>
    <n v="780"/>
  </r>
  <r>
    <x v="2"/>
    <x v="2"/>
    <s v="Trondheim"/>
    <x v="23"/>
    <x v="0"/>
    <s v="Dekar"/>
    <n v="805"/>
  </r>
  <r>
    <x v="3"/>
    <x v="2"/>
    <s v="Trondheim"/>
    <x v="23"/>
    <x v="0"/>
    <s v="Dekar"/>
    <n v="188"/>
  </r>
  <r>
    <x v="4"/>
    <x v="2"/>
    <s v="Trondheim"/>
    <x v="23"/>
    <x v="0"/>
    <s v="Dekar"/>
    <n v="329"/>
  </r>
  <r>
    <x v="5"/>
    <x v="2"/>
    <s v="Trondheim"/>
    <x v="23"/>
    <x v="0"/>
    <s v="Dekar"/>
    <n v="144"/>
  </r>
  <r>
    <x v="6"/>
    <x v="2"/>
    <s v="Trondheim"/>
    <x v="23"/>
    <x v="0"/>
    <s v="Dekar"/>
    <n v="443"/>
  </r>
  <r>
    <x v="7"/>
    <x v="2"/>
    <s v="Trondheim"/>
    <x v="23"/>
    <x v="0"/>
    <s v="Dekar"/>
    <n v="1356"/>
  </r>
  <r>
    <x v="8"/>
    <x v="2"/>
    <s v="Trondheim"/>
    <x v="23"/>
    <x v="0"/>
    <s v="Dekar"/>
    <n v="154"/>
  </r>
  <r>
    <x v="9"/>
    <x v="2"/>
    <s v="Trondheim"/>
    <x v="23"/>
    <x v="0"/>
    <s v="Dekar"/>
    <n v="874"/>
  </r>
  <r>
    <x v="10"/>
    <x v="2"/>
    <s v="Trondheim"/>
    <x v="23"/>
    <x v="0"/>
    <s v="Dekar"/>
    <n v="140"/>
  </r>
  <r>
    <x v="11"/>
    <x v="2"/>
    <s v="Trondheim"/>
    <x v="23"/>
    <x v="0"/>
    <s v="Dekar"/>
    <n v="523"/>
  </r>
  <r>
    <x v="12"/>
    <x v="2"/>
    <s v="Trondheim"/>
    <x v="23"/>
    <x v="0"/>
    <s v="Dekar"/>
    <n v="102"/>
  </r>
  <r>
    <x v="13"/>
    <x v="2"/>
    <s v="Trondheim"/>
    <x v="23"/>
    <x v="0"/>
    <s v="Dekar"/>
    <n v="786"/>
  </r>
  <r>
    <x v="14"/>
    <x v="2"/>
    <s v="Trondheim"/>
    <x v="23"/>
    <x v="0"/>
    <s v="Dekar"/>
    <n v="787"/>
  </r>
  <r>
    <x v="15"/>
    <x v="2"/>
    <s v="Trondheim"/>
    <x v="23"/>
    <x v="0"/>
    <s v="Dekar"/>
    <n v="946"/>
  </r>
  <r>
    <x v="16"/>
    <x v="2"/>
    <s v="Trondheim"/>
    <x v="23"/>
    <x v="0"/>
    <s v="Dekar"/>
    <n v="276"/>
  </r>
  <r>
    <x v="0"/>
    <x v="4"/>
    <s v="Hemne"/>
    <x v="24"/>
    <x v="0"/>
    <s v="Dekar"/>
    <n v="662"/>
  </r>
  <r>
    <x v="1"/>
    <x v="4"/>
    <s v="Hemne"/>
    <x v="24"/>
    <x v="0"/>
    <s v="Dekar"/>
    <n v="565"/>
  </r>
  <r>
    <x v="2"/>
    <x v="4"/>
    <s v="Hemne"/>
    <x v="24"/>
    <x v="0"/>
    <s v="Dekar"/>
    <n v="1131"/>
  </r>
  <r>
    <x v="0"/>
    <x v="2"/>
    <s v="Trondheim"/>
    <x v="23"/>
    <x v="0"/>
    <s v="Dekar"/>
    <m/>
  </r>
  <r>
    <x v="4"/>
    <x v="4"/>
    <s v="Hemne"/>
    <x v="24"/>
    <x v="0"/>
    <s v="Dekar"/>
    <n v="439"/>
  </r>
  <r>
    <x v="5"/>
    <x v="4"/>
    <s v="Hemne"/>
    <x v="24"/>
    <x v="0"/>
    <s v="Dekar"/>
    <n v="429"/>
  </r>
  <r>
    <x v="6"/>
    <x v="4"/>
    <s v="Hemne"/>
    <x v="24"/>
    <x v="0"/>
    <s v="Dekar"/>
    <n v="1085"/>
  </r>
  <r>
    <x v="1"/>
    <x v="2"/>
    <s v="Trondheim"/>
    <x v="23"/>
    <x v="0"/>
    <s v="Dekar"/>
    <m/>
  </r>
  <r>
    <x v="8"/>
    <x v="4"/>
    <s v="Hemne"/>
    <x v="24"/>
    <x v="0"/>
    <s v="Dekar"/>
    <n v="664"/>
  </r>
  <r>
    <x v="9"/>
    <x v="4"/>
    <s v="Hemne"/>
    <x v="24"/>
    <x v="0"/>
    <s v="Dekar"/>
    <n v="300"/>
  </r>
  <r>
    <x v="10"/>
    <x v="4"/>
    <s v="Hemne"/>
    <x v="24"/>
    <x v="0"/>
    <s v="Dekar"/>
    <n v="176"/>
  </r>
  <r>
    <x v="11"/>
    <x v="4"/>
    <s v="Hemne"/>
    <x v="24"/>
    <x v="0"/>
    <s v="Dekar"/>
    <n v="49"/>
  </r>
  <r>
    <x v="12"/>
    <x v="4"/>
    <s v="Hemne"/>
    <x v="24"/>
    <x v="0"/>
    <s v="Dekar"/>
    <n v="237"/>
  </r>
  <r>
    <x v="13"/>
    <x v="4"/>
    <s v="Hemne"/>
    <x v="24"/>
    <x v="0"/>
    <s v="Dekar"/>
    <n v="129"/>
  </r>
  <r>
    <x v="14"/>
    <x v="4"/>
    <s v="Hemne"/>
    <x v="24"/>
    <x v="0"/>
    <s v="Dekar"/>
    <n v="204"/>
  </r>
  <r>
    <x v="15"/>
    <x v="4"/>
    <s v="Hemne"/>
    <x v="24"/>
    <x v="0"/>
    <s v="Dekar"/>
    <n v="242"/>
  </r>
  <r>
    <x v="16"/>
    <x v="4"/>
    <s v="Hemne"/>
    <x v="24"/>
    <x v="0"/>
    <s v="Dekar"/>
    <n v="161"/>
  </r>
  <r>
    <x v="0"/>
    <x v="4"/>
    <s v="Snillfjord"/>
    <x v="25"/>
    <x v="0"/>
    <s v="Dekar"/>
    <n v="349"/>
  </r>
  <r>
    <x v="1"/>
    <x v="4"/>
    <s v="Snillfjord"/>
    <x v="25"/>
    <x v="0"/>
    <s v="Dekar"/>
    <n v="451"/>
  </r>
  <r>
    <x v="2"/>
    <x v="4"/>
    <s v="Snillfjord"/>
    <x v="25"/>
    <x v="0"/>
    <s v="Dekar"/>
    <n v="342"/>
  </r>
  <r>
    <x v="3"/>
    <x v="4"/>
    <s v="Snillfjord"/>
    <x v="25"/>
    <x v="0"/>
    <s v="Dekar"/>
    <n v="16"/>
  </r>
  <r>
    <x v="4"/>
    <x v="4"/>
    <s v="Snillfjord"/>
    <x v="25"/>
    <x v="0"/>
    <s v="Dekar"/>
    <n v="398"/>
  </r>
  <r>
    <x v="5"/>
    <x v="4"/>
    <s v="Snillfjord"/>
    <x v="25"/>
    <x v="0"/>
    <s v="Dekar"/>
    <n v="280"/>
  </r>
  <r>
    <x v="6"/>
    <x v="4"/>
    <s v="Snillfjord"/>
    <x v="25"/>
    <x v="0"/>
    <s v="Dekar"/>
    <n v="461"/>
  </r>
  <r>
    <x v="2"/>
    <x v="2"/>
    <s v="Trondheim"/>
    <x v="23"/>
    <x v="0"/>
    <s v="Dekar"/>
    <m/>
  </r>
  <r>
    <x v="8"/>
    <x v="4"/>
    <s v="Snillfjord"/>
    <x v="25"/>
    <x v="0"/>
    <s v="Dekar"/>
    <n v="94"/>
  </r>
  <r>
    <x v="9"/>
    <x v="4"/>
    <s v="Snillfjord"/>
    <x v="25"/>
    <x v="0"/>
    <s v="Dekar"/>
    <n v="33"/>
  </r>
  <r>
    <x v="10"/>
    <x v="4"/>
    <s v="Snillfjord"/>
    <x v="25"/>
    <x v="0"/>
    <s v="Dekar"/>
    <n v="13"/>
  </r>
  <r>
    <x v="3"/>
    <x v="2"/>
    <s v="Trondheim"/>
    <x v="23"/>
    <x v="0"/>
    <s v="Dekar"/>
    <m/>
  </r>
  <r>
    <x v="12"/>
    <x v="4"/>
    <s v="Snillfjord"/>
    <x v="25"/>
    <x v="0"/>
    <s v="Dekar"/>
    <n v="12"/>
  </r>
  <r>
    <x v="4"/>
    <x v="2"/>
    <s v="Trondheim"/>
    <x v="23"/>
    <x v="0"/>
    <s v="Dekar"/>
    <m/>
  </r>
  <r>
    <x v="14"/>
    <x v="4"/>
    <s v="Snillfjord"/>
    <x v="25"/>
    <x v="0"/>
    <s v="Dekar"/>
    <n v="95"/>
  </r>
  <r>
    <x v="15"/>
    <x v="4"/>
    <s v="Snillfjord"/>
    <x v="25"/>
    <x v="0"/>
    <s v="Dekar"/>
    <n v="17"/>
  </r>
  <r>
    <x v="16"/>
    <x v="4"/>
    <s v="Snillfjord"/>
    <x v="25"/>
    <x v="0"/>
    <s v="Dekar"/>
    <n v="101"/>
  </r>
  <r>
    <x v="1"/>
    <x v="3"/>
    <s v="Ørland"/>
    <x v="26"/>
    <x v="0"/>
    <s v="Dekar"/>
    <n v="10"/>
  </r>
  <r>
    <x v="0"/>
    <x v="5"/>
    <s v="Agdenes"/>
    <x v="27"/>
    <x v="0"/>
    <s v="Dekar"/>
    <n v="334"/>
  </r>
  <r>
    <x v="1"/>
    <x v="5"/>
    <s v="Agdenes"/>
    <x v="27"/>
    <x v="0"/>
    <s v="Dekar"/>
    <n v="316"/>
  </r>
  <r>
    <x v="2"/>
    <x v="5"/>
    <s v="Agdenes"/>
    <x v="27"/>
    <x v="0"/>
    <s v="Dekar"/>
    <n v="282"/>
  </r>
  <r>
    <x v="5"/>
    <x v="2"/>
    <s v="Trondheim"/>
    <x v="23"/>
    <x v="0"/>
    <s v="Dekar"/>
    <m/>
  </r>
  <r>
    <x v="4"/>
    <x v="5"/>
    <s v="Agdenes"/>
    <x v="27"/>
    <x v="0"/>
    <s v="Dekar"/>
    <n v="112"/>
  </r>
  <r>
    <x v="5"/>
    <x v="5"/>
    <s v="Agdenes"/>
    <x v="27"/>
    <x v="0"/>
    <s v="Dekar"/>
    <n v="53"/>
  </r>
  <r>
    <x v="6"/>
    <x v="5"/>
    <s v="Agdenes"/>
    <x v="27"/>
    <x v="0"/>
    <s v="Dekar"/>
    <n v="65"/>
  </r>
  <r>
    <x v="7"/>
    <x v="5"/>
    <s v="Agdenes"/>
    <x v="27"/>
    <x v="0"/>
    <s v="Dekar"/>
    <n v="228"/>
  </r>
  <r>
    <x v="8"/>
    <x v="5"/>
    <s v="Agdenes"/>
    <x v="27"/>
    <x v="0"/>
    <s v="Dekar"/>
    <n v="100"/>
  </r>
  <r>
    <x v="9"/>
    <x v="5"/>
    <s v="Agdenes"/>
    <x v="27"/>
    <x v="0"/>
    <s v="Dekar"/>
    <n v="150"/>
  </r>
  <r>
    <x v="10"/>
    <x v="5"/>
    <s v="Agdenes"/>
    <x v="27"/>
    <x v="0"/>
    <s v="Dekar"/>
    <n v="112"/>
  </r>
  <r>
    <x v="11"/>
    <x v="5"/>
    <s v="Agdenes"/>
    <x v="27"/>
    <x v="0"/>
    <s v="Dekar"/>
    <n v="336"/>
  </r>
  <r>
    <x v="12"/>
    <x v="5"/>
    <s v="Agdenes"/>
    <x v="27"/>
    <x v="0"/>
    <s v="Dekar"/>
    <n v="27"/>
  </r>
  <r>
    <x v="13"/>
    <x v="5"/>
    <s v="Agdenes"/>
    <x v="27"/>
    <x v="0"/>
    <s v="Dekar"/>
    <n v="119"/>
  </r>
  <r>
    <x v="14"/>
    <x v="5"/>
    <s v="Agdenes"/>
    <x v="27"/>
    <x v="0"/>
    <s v="Dekar"/>
    <n v="0"/>
  </r>
  <r>
    <x v="15"/>
    <x v="5"/>
    <s v="Agdenes"/>
    <x v="27"/>
    <x v="0"/>
    <s v="Dekar"/>
    <n v="218"/>
  </r>
  <r>
    <x v="16"/>
    <x v="5"/>
    <s v="Agdenes"/>
    <x v="27"/>
    <x v="0"/>
    <s v="Dekar"/>
    <n v="0"/>
  </r>
  <r>
    <x v="0"/>
    <x v="3"/>
    <s v="Bjugn"/>
    <x v="28"/>
    <x v="0"/>
    <s v="Dekar"/>
    <n v="234"/>
  </r>
  <r>
    <x v="1"/>
    <x v="3"/>
    <s v="Bjugn"/>
    <x v="28"/>
    <x v="0"/>
    <s v="Dekar"/>
    <n v="272"/>
  </r>
  <r>
    <x v="2"/>
    <x v="3"/>
    <s v="Bjugn"/>
    <x v="28"/>
    <x v="0"/>
    <s v="Dekar"/>
    <n v="510"/>
  </r>
  <r>
    <x v="3"/>
    <x v="3"/>
    <s v="Bjugn"/>
    <x v="28"/>
    <x v="0"/>
    <s v="Dekar"/>
    <n v="15"/>
  </r>
  <r>
    <x v="4"/>
    <x v="3"/>
    <s v="Bjugn"/>
    <x v="28"/>
    <x v="0"/>
    <s v="Dekar"/>
    <n v="85"/>
  </r>
  <r>
    <x v="5"/>
    <x v="3"/>
    <s v="Bjugn"/>
    <x v="28"/>
    <x v="0"/>
    <s v="Dekar"/>
    <n v="91"/>
  </r>
  <r>
    <x v="6"/>
    <x v="3"/>
    <s v="Bjugn"/>
    <x v="28"/>
    <x v="0"/>
    <s v="Dekar"/>
    <n v="109"/>
  </r>
  <r>
    <x v="7"/>
    <x v="3"/>
    <s v="Bjugn"/>
    <x v="28"/>
    <x v="0"/>
    <s v="Dekar"/>
    <n v="129"/>
  </r>
  <r>
    <x v="8"/>
    <x v="3"/>
    <s v="Bjugn"/>
    <x v="28"/>
    <x v="0"/>
    <s v="Dekar"/>
    <n v="112"/>
  </r>
  <r>
    <x v="9"/>
    <x v="3"/>
    <s v="Bjugn"/>
    <x v="28"/>
    <x v="0"/>
    <s v="Dekar"/>
    <n v="222"/>
  </r>
  <r>
    <x v="10"/>
    <x v="3"/>
    <s v="Bjugn"/>
    <x v="28"/>
    <x v="0"/>
    <s v="Dekar"/>
    <n v="58"/>
  </r>
  <r>
    <x v="11"/>
    <x v="3"/>
    <s v="Bjugn"/>
    <x v="28"/>
    <x v="0"/>
    <s v="Dekar"/>
    <n v="35"/>
  </r>
  <r>
    <x v="12"/>
    <x v="3"/>
    <s v="Bjugn"/>
    <x v="28"/>
    <x v="0"/>
    <s v="Dekar"/>
    <n v="135"/>
  </r>
  <r>
    <x v="13"/>
    <x v="3"/>
    <s v="Bjugn"/>
    <x v="28"/>
    <x v="0"/>
    <s v="Dekar"/>
    <n v="154"/>
  </r>
  <r>
    <x v="14"/>
    <x v="3"/>
    <s v="Bjugn"/>
    <x v="28"/>
    <x v="0"/>
    <s v="Dekar"/>
    <n v="77"/>
  </r>
  <r>
    <x v="15"/>
    <x v="3"/>
    <s v="Bjugn"/>
    <x v="28"/>
    <x v="0"/>
    <s v="Dekar"/>
    <n v="83"/>
  </r>
  <r>
    <x v="16"/>
    <x v="3"/>
    <s v="Bjugn"/>
    <x v="28"/>
    <x v="0"/>
    <s v="Dekar"/>
    <n v="162"/>
  </r>
  <r>
    <x v="0"/>
    <x v="3"/>
    <s v="Åfjord"/>
    <x v="29"/>
    <x v="0"/>
    <s v="Dekar"/>
    <n v="849"/>
  </r>
  <r>
    <x v="1"/>
    <x v="3"/>
    <s v="Åfjord"/>
    <x v="29"/>
    <x v="0"/>
    <s v="Dekar"/>
    <n v="767"/>
  </r>
  <r>
    <x v="2"/>
    <x v="3"/>
    <s v="Åfjord"/>
    <x v="29"/>
    <x v="0"/>
    <s v="Dekar"/>
    <n v="566"/>
  </r>
  <r>
    <x v="3"/>
    <x v="3"/>
    <s v="Åfjord"/>
    <x v="29"/>
    <x v="0"/>
    <s v="Dekar"/>
    <n v="5"/>
  </r>
  <r>
    <x v="4"/>
    <x v="3"/>
    <s v="Åfjord"/>
    <x v="29"/>
    <x v="0"/>
    <s v="Dekar"/>
    <n v="484"/>
  </r>
  <r>
    <x v="5"/>
    <x v="3"/>
    <s v="Åfjord"/>
    <x v="29"/>
    <x v="0"/>
    <s v="Dekar"/>
    <n v="308"/>
  </r>
  <r>
    <x v="6"/>
    <x v="3"/>
    <s v="Åfjord"/>
    <x v="29"/>
    <x v="0"/>
    <s v="Dekar"/>
    <n v="396"/>
  </r>
  <r>
    <x v="7"/>
    <x v="3"/>
    <s v="Åfjord"/>
    <x v="29"/>
    <x v="0"/>
    <s v="Dekar"/>
    <n v="306"/>
  </r>
  <r>
    <x v="8"/>
    <x v="3"/>
    <s v="Åfjord"/>
    <x v="29"/>
    <x v="0"/>
    <s v="Dekar"/>
    <n v="308"/>
  </r>
  <r>
    <x v="9"/>
    <x v="3"/>
    <s v="Åfjord"/>
    <x v="29"/>
    <x v="0"/>
    <s v="Dekar"/>
    <n v="721"/>
  </r>
  <r>
    <x v="10"/>
    <x v="3"/>
    <s v="Åfjord"/>
    <x v="29"/>
    <x v="0"/>
    <s v="Dekar"/>
    <n v="439"/>
  </r>
  <r>
    <x v="11"/>
    <x v="3"/>
    <s v="Åfjord"/>
    <x v="29"/>
    <x v="0"/>
    <s v="Dekar"/>
    <n v="231"/>
  </r>
  <r>
    <x v="12"/>
    <x v="3"/>
    <s v="Åfjord"/>
    <x v="29"/>
    <x v="0"/>
    <s v="Dekar"/>
    <n v="667"/>
  </r>
  <r>
    <x v="13"/>
    <x v="3"/>
    <s v="Åfjord"/>
    <x v="29"/>
    <x v="0"/>
    <s v="Dekar"/>
    <n v="334"/>
  </r>
  <r>
    <x v="14"/>
    <x v="3"/>
    <s v="Åfjord"/>
    <x v="29"/>
    <x v="0"/>
    <s v="Dekar"/>
    <n v="863"/>
  </r>
  <r>
    <x v="15"/>
    <x v="3"/>
    <s v="Åfjord"/>
    <x v="29"/>
    <x v="0"/>
    <s v="Dekar"/>
    <n v="356"/>
  </r>
  <r>
    <x v="16"/>
    <x v="3"/>
    <s v="Åfjord"/>
    <x v="29"/>
    <x v="0"/>
    <s v="Dekar"/>
    <n v="341"/>
  </r>
  <r>
    <x v="0"/>
    <x v="3"/>
    <s v="Roan"/>
    <x v="30"/>
    <x v="0"/>
    <s v="Dekar"/>
    <n v="68"/>
  </r>
  <r>
    <x v="1"/>
    <x v="3"/>
    <s v="Roan"/>
    <x v="30"/>
    <x v="0"/>
    <s v="Dekar"/>
    <n v="33"/>
  </r>
  <r>
    <x v="2"/>
    <x v="3"/>
    <s v="Roan"/>
    <x v="30"/>
    <x v="0"/>
    <s v="Dekar"/>
    <n v="27"/>
  </r>
  <r>
    <x v="3"/>
    <x v="3"/>
    <s v="Roan"/>
    <x v="30"/>
    <x v="0"/>
    <s v="Dekar"/>
    <n v="0"/>
  </r>
  <r>
    <x v="4"/>
    <x v="3"/>
    <s v="Roan"/>
    <x v="30"/>
    <x v="0"/>
    <s v="Dekar"/>
    <n v="52"/>
  </r>
  <r>
    <x v="5"/>
    <x v="3"/>
    <s v="Roan"/>
    <x v="30"/>
    <x v="0"/>
    <s v="Dekar"/>
    <n v="0"/>
  </r>
  <r>
    <x v="6"/>
    <x v="3"/>
    <s v="Roan"/>
    <x v="30"/>
    <x v="0"/>
    <s v="Dekar"/>
    <n v="0"/>
  </r>
  <r>
    <x v="7"/>
    <x v="3"/>
    <s v="Roan"/>
    <x v="30"/>
    <x v="0"/>
    <s v="Dekar"/>
    <n v="0"/>
  </r>
  <r>
    <x v="8"/>
    <x v="3"/>
    <s v="Roan"/>
    <x v="30"/>
    <x v="0"/>
    <s v="Dekar"/>
    <n v="0"/>
  </r>
  <r>
    <x v="9"/>
    <x v="3"/>
    <s v="Roan"/>
    <x v="30"/>
    <x v="0"/>
    <s v="Dekar"/>
    <n v="43"/>
  </r>
  <r>
    <x v="10"/>
    <x v="3"/>
    <s v="Roan"/>
    <x v="30"/>
    <x v="0"/>
    <s v="Dekar"/>
    <n v="0"/>
  </r>
  <r>
    <x v="11"/>
    <x v="3"/>
    <s v="Roan"/>
    <x v="30"/>
    <x v="0"/>
    <s v="Dekar"/>
    <n v="0"/>
  </r>
  <r>
    <x v="12"/>
    <x v="3"/>
    <s v="Roan"/>
    <x v="30"/>
    <x v="0"/>
    <s v="Dekar"/>
    <n v="0"/>
  </r>
  <r>
    <x v="13"/>
    <x v="3"/>
    <s v="Roan"/>
    <x v="30"/>
    <x v="0"/>
    <s v="Dekar"/>
    <n v="0"/>
  </r>
  <r>
    <x v="14"/>
    <x v="3"/>
    <s v="Roan"/>
    <x v="30"/>
    <x v="0"/>
    <s v="Dekar"/>
    <n v="14"/>
  </r>
  <r>
    <x v="15"/>
    <x v="3"/>
    <s v="Roan"/>
    <x v="30"/>
    <x v="0"/>
    <s v="Dekar"/>
    <n v="0"/>
  </r>
  <r>
    <x v="16"/>
    <x v="3"/>
    <s v="Roan"/>
    <x v="30"/>
    <x v="0"/>
    <s v="Dekar"/>
    <n v="0"/>
  </r>
  <r>
    <x v="0"/>
    <x v="3"/>
    <s v="Osen"/>
    <x v="31"/>
    <x v="0"/>
    <s v="Dekar"/>
    <n v="45"/>
  </r>
  <r>
    <x v="1"/>
    <x v="3"/>
    <s v="Osen"/>
    <x v="31"/>
    <x v="0"/>
    <s v="Dekar"/>
    <n v="74"/>
  </r>
  <r>
    <x v="2"/>
    <x v="3"/>
    <s v="Osen"/>
    <x v="31"/>
    <x v="0"/>
    <s v="Dekar"/>
    <n v="45"/>
  </r>
  <r>
    <x v="6"/>
    <x v="2"/>
    <s v="Trondheim"/>
    <x v="23"/>
    <x v="0"/>
    <s v="Dekar"/>
    <m/>
  </r>
  <r>
    <x v="4"/>
    <x v="3"/>
    <s v="Osen"/>
    <x v="31"/>
    <x v="0"/>
    <s v="Dekar"/>
    <n v="268"/>
  </r>
  <r>
    <x v="5"/>
    <x v="3"/>
    <s v="Osen"/>
    <x v="31"/>
    <x v="0"/>
    <s v="Dekar"/>
    <n v="105"/>
  </r>
  <r>
    <x v="6"/>
    <x v="3"/>
    <s v="Osen"/>
    <x v="31"/>
    <x v="0"/>
    <s v="Dekar"/>
    <n v="12"/>
  </r>
  <r>
    <x v="7"/>
    <x v="3"/>
    <s v="Osen"/>
    <x v="31"/>
    <x v="0"/>
    <s v="Dekar"/>
    <n v="10"/>
  </r>
  <r>
    <x v="8"/>
    <x v="3"/>
    <s v="Osen"/>
    <x v="31"/>
    <x v="0"/>
    <s v="Dekar"/>
    <n v="92"/>
  </r>
  <r>
    <x v="9"/>
    <x v="3"/>
    <s v="Osen"/>
    <x v="31"/>
    <x v="0"/>
    <s v="Dekar"/>
    <n v="228"/>
  </r>
  <r>
    <x v="10"/>
    <x v="3"/>
    <s v="Osen"/>
    <x v="31"/>
    <x v="0"/>
    <s v="Dekar"/>
    <n v="150"/>
  </r>
  <r>
    <x v="11"/>
    <x v="3"/>
    <s v="Osen"/>
    <x v="31"/>
    <x v="0"/>
    <s v="Dekar"/>
    <n v="82"/>
  </r>
  <r>
    <x v="12"/>
    <x v="3"/>
    <s v="Osen"/>
    <x v="31"/>
    <x v="0"/>
    <s v="Dekar"/>
    <n v="35"/>
  </r>
  <r>
    <x v="13"/>
    <x v="3"/>
    <s v="Osen"/>
    <x v="31"/>
    <x v="0"/>
    <s v="Dekar"/>
    <n v="231"/>
  </r>
  <r>
    <x v="14"/>
    <x v="3"/>
    <s v="Osen"/>
    <x v="31"/>
    <x v="0"/>
    <s v="Dekar"/>
    <n v="154"/>
  </r>
  <r>
    <x v="15"/>
    <x v="3"/>
    <s v="Osen"/>
    <x v="31"/>
    <x v="0"/>
    <s v="Dekar"/>
    <n v="50"/>
  </r>
  <r>
    <x v="16"/>
    <x v="3"/>
    <s v="Osen"/>
    <x v="31"/>
    <x v="0"/>
    <s v="Dekar"/>
    <n v="5"/>
  </r>
  <r>
    <x v="0"/>
    <x v="6"/>
    <s v="Oppdal"/>
    <x v="32"/>
    <x v="0"/>
    <s v="Dekar"/>
    <n v="125"/>
  </r>
  <r>
    <x v="1"/>
    <x v="6"/>
    <s v="Oppdal"/>
    <x v="32"/>
    <x v="0"/>
    <s v="Dekar"/>
    <n v="82"/>
  </r>
  <r>
    <x v="2"/>
    <x v="6"/>
    <s v="Oppdal"/>
    <x v="32"/>
    <x v="0"/>
    <s v="Dekar"/>
    <n v="182"/>
  </r>
  <r>
    <x v="7"/>
    <x v="2"/>
    <s v="Trondheim"/>
    <x v="23"/>
    <x v="0"/>
    <s v="Dekar"/>
    <m/>
  </r>
  <r>
    <x v="4"/>
    <x v="6"/>
    <s v="Oppdal"/>
    <x v="32"/>
    <x v="0"/>
    <s v="Dekar"/>
    <n v="143"/>
  </r>
  <r>
    <x v="5"/>
    <x v="6"/>
    <s v="Oppdal"/>
    <x v="32"/>
    <x v="0"/>
    <s v="Dekar"/>
    <n v="102"/>
  </r>
  <r>
    <x v="6"/>
    <x v="6"/>
    <s v="Oppdal"/>
    <x v="32"/>
    <x v="0"/>
    <s v="Dekar"/>
    <n v="9"/>
  </r>
  <r>
    <x v="7"/>
    <x v="6"/>
    <s v="Oppdal"/>
    <x v="32"/>
    <x v="0"/>
    <s v="Dekar"/>
    <n v="34"/>
  </r>
  <r>
    <x v="8"/>
    <x v="6"/>
    <s v="Oppdal"/>
    <x v="32"/>
    <x v="0"/>
    <s v="Dekar"/>
    <n v="87"/>
  </r>
  <r>
    <x v="9"/>
    <x v="6"/>
    <s v="Oppdal"/>
    <x v="32"/>
    <x v="0"/>
    <s v="Dekar"/>
    <n v="106"/>
  </r>
  <r>
    <x v="10"/>
    <x v="6"/>
    <s v="Oppdal"/>
    <x v="32"/>
    <x v="0"/>
    <s v="Dekar"/>
    <n v="138"/>
  </r>
  <r>
    <x v="11"/>
    <x v="6"/>
    <s v="Oppdal"/>
    <x v="32"/>
    <x v="0"/>
    <s v="Dekar"/>
    <n v="26"/>
  </r>
  <r>
    <x v="12"/>
    <x v="6"/>
    <s v="Oppdal"/>
    <x v="32"/>
    <x v="0"/>
    <s v="Dekar"/>
    <n v="39"/>
  </r>
  <r>
    <x v="13"/>
    <x v="6"/>
    <s v="Oppdal"/>
    <x v="32"/>
    <x v="0"/>
    <s v="Dekar"/>
    <n v="103"/>
  </r>
  <r>
    <x v="14"/>
    <x v="6"/>
    <s v="Oppdal"/>
    <x v="32"/>
    <x v="0"/>
    <s v="Dekar"/>
    <n v="23"/>
  </r>
  <r>
    <x v="15"/>
    <x v="6"/>
    <s v="Oppdal"/>
    <x v="32"/>
    <x v="0"/>
    <s v="Dekar"/>
    <n v="0"/>
  </r>
  <r>
    <x v="16"/>
    <x v="6"/>
    <s v="Oppdal"/>
    <x v="32"/>
    <x v="0"/>
    <s v="Dekar"/>
    <n v="0"/>
  </r>
  <r>
    <x v="0"/>
    <x v="6"/>
    <s v="Rennebu"/>
    <x v="33"/>
    <x v="0"/>
    <s v="Dekar"/>
    <n v="685"/>
  </r>
  <r>
    <x v="1"/>
    <x v="6"/>
    <s v="Rennebu"/>
    <x v="33"/>
    <x v="0"/>
    <s v="Dekar"/>
    <n v="739"/>
  </r>
  <r>
    <x v="2"/>
    <x v="6"/>
    <s v="Rennebu"/>
    <x v="33"/>
    <x v="0"/>
    <s v="Dekar"/>
    <n v="622"/>
  </r>
  <r>
    <x v="3"/>
    <x v="6"/>
    <s v="Rennebu"/>
    <x v="33"/>
    <x v="0"/>
    <s v="Dekar"/>
    <n v="59"/>
  </r>
  <r>
    <x v="4"/>
    <x v="6"/>
    <s v="Rennebu"/>
    <x v="33"/>
    <x v="0"/>
    <s v="Dekar"/>
    <n v="191"/>
  </r>
  <r>
    <x v="5"/>
    <x v="6"/>
    <s v="Rennebu"/>
    <x v="33"/>
    <x v="0"/>
    <s v="Dekar"/>
    <n v="269"/>
  </r>
  <r>
    <x v="6"/>
    <x v="6"/>
    <s v="Rennebu"/>
    <x v="33"/>
    <x v="0"/>
    <s v="Dekar"/>
    <n v="488"/>
  </r>
  <r>
    <x v="7"/>
    <x v="6"/>
    <s v="Rennebu"/>
    <x v="33"/>
    <x v="0"/>
    <s v="Dekar"/>
    <n v="94"/>
  </r>
  <r>
    <x v="8"/>
    <x v="6"/>
    <s v="Rennebu"/>
    <x v="33"/>
    <x v="0"/>
    <s v="Dekar"/>
    <n v="155"/>
  </r>
  <r>
    <x v="9"/>
    <x v="6"/>
    <s v="Rennebu"/>
    <x v="33"/>
    <x v="0"/>
    <s v="Dekar"/>
    <n v="263"/>
  </r>
  <r>
    <x v="10"/>
    <x v="6"/>
    <s v="Rennebu"/>
    <x v="33"/>
    <x v="0"/>
    <s v="Dekar"/>
    <n v="548"/>
  </r>
  <r>
    <x v="11"/>
    <x v="6"/>
    <s v="Rennebu"/>
    <x v="33"/>
    <x v="0"/>
    <s v="Dekar"/>
    <n v="309"/>
  </r>
  <r>
    <x v="12"/>
    <x v="6"/>
    <s v="Rennebu"/>
    <x v="33"/>
    <x v="0"/>
    <s v="Dekar"/>
    <n v="399"/>
  </r>
  <r>
    <x v="13"/>
    <x v="6"/>
    <s v="Rennebu"/>
    <x v="33"/>
    <x v="0"/>
    <s v="Dekar"/>
    <n v="227"/>
  </r>
  <r>
    <x v="14"/>
    <x v="6"/>
    <s v="Rennebu"/>
    <x v="33"/>
    <x v="0"/>
    <s v="Dekar"/>
    <n v="225"/>
  </r>
  <r>
    <x v="15"/>
    <x v="6"/>
    <s v="Rennebu"/>
    <x v="33"/>
    <x v="0"/>
    <s v="Dekar"/>
    <n v="126"/>
  </r>
  <r>
    <x v="16"/>
    <x v="6"/>
    <s v="Rennebu"/>
    <x v="33"/>
    <x v="0"/>
    <s v="Dekar"/>
    <n v="263"/>
  </r>
  <r>
    <x v="0"/>
    <x v="5"/>
    <s v="Meldal"/>
    <x v="34"/>
    <x v="0"/>
    <s v="Dekar"/>
    <n v="1259"/>
  </r>
  <r>
    <x v="1"/>
    <x v="5"/>
    <s v="Meldal"/>
    <x v="34"/>
    <x v="0"/>
    <s v="Dekar"/>
    <n v="796"/>
  </r>
  <r>
    <x v="2"/>
    <x v="5"/>
    <s v="Meldal"/>
    <x v="34"/>
    <x v="0"/>
    <s v="Dekar"/>
    <n v="942"/>
  </r>
  <r>
    <x v="8"/>
    <x v="2"/>
    <s v="Trondheim"/>
    <x v="23"/>
    <x v="0"/>
    <s v="Dekar"/>
    <m/>
  </r>
  <r>
    <x v="4"/>
    <x v="5"/>
    <s v="Meldal"/>
    <x v="34"/>
    <x v="0"/>
    <s v="Dekar"/>
    <n v="194"/>
  </r>
  <r>
    <x v="5"/>
    <x v="5"/>
    <s v="Meldal"/>
    <x v="34"/>
    <x v="0"/>
    <s v="Dekar"/>
    <n v="354"/>
  </r>
  <r>
    <x v="6"/>
    <x v="5"/>
    <s v="Meldal"/>
    <x v="34"/>
    <x v="0"/>
    <s v="Dekar"/>
    <n v="155"/>
  </r>
  <r>
    <x v="7"/>
    <x v="5"/>
    <s v="Meldal"/>
    <x v="34"/>
    <x v="0"/>
    <s v="Dekar"/>
    <n v="287"/>
  </r>
  <r>
    <x v="8"/>
    <x v="5"/>
    <s v="Meldal"/>
    <x v="34"/>
    <x v="0"/>
    <s v="Dekar"/>
    <n v="218"/>
  </r>
  <r>
    <x v="9"/>
    <x v="5"/>
    <s v="Meldal"/>
    <x v="34"/>
    <x v="0"/>
    <s v="Dekar"/>
    <n v="978"/>
  </r>
  <r>
    <x v="10"/>
    <x v="5"/>
    <s v="Meldal"/>
    <x v="34"/>
    <x v="0"/>
    <s v="Dekar"/>
    <n v="229"/>
  </r>
  <r>
    <x v="11"/>
    <x v="5"/>
    <s v="Meldal"/>
    <x v="34"/>
    <x v="0"/>
    <s v="Dekar"/>
    <n v="474"/>
  </r>
  <r>
    <x v="12"/>
    <x v="5"/>
    <s v="Meldal"/>
    <x v="34"/>
    <x v="0"/>
    <s v="Dekar"/>
    <n v="468"/>
  </r>
  <r>
    <x v="13"/>
    <x v="5"/>
    <s v="Meldal"/>
    <x v="34"/>
    <x v="0"/>
    <s v="Dekar"/>
    <n v="286"/>
  </r>
  <r>
    <x v="14"/>
    <x v="5"/>
    <s v="Meldal"/>
    <x v="34"/>
    <x v="0"/>
    <s v="Dekar"/>
    <n v="552"/>
  </r>
  <r>
    <x v="15"/>
    <x v="5"/>
    <s v="Meldal"/>
    <x v="34"/>
    <x v="0"/>
    <s v="Dekar"/>
    <n v="395"/>
  </r>
  <r>
    <x v="16"/>
    <x v="5"/>
    <s v="Meldal"/>
    <x v="34"/>
    <x v="0"/>
    <s v="Dekar"/>
    <n v="492"/>
  </r>
  <r>
    <x v="0"/>
    <x v="5"/>
    <s v="Orkdal"/>
    <x v="35"/>
    <x v="0"/>
    <s v="Dekar"/>
    <n v="542"/>
  </r>
  <r>
    <x v="1"/>
    <x v="5"/>
    <s v="Orkdal"/>
    <x v="35"/>
    <x v="0"/>
    <s v="Dekar"/>
    <n v="405"/>
  </r>
  <r>
    <x v="2"/>
    <x v="5"/>
    <s v="Orkdal"/>
    <x v="35"/>
    <x v="0"/>
    <s v="Dekar"/>
    <n v="252"/>
  </r>
  <r>
    <x v="3"/>
    <x v="5"/>
    <s v="Orkdal"/>
    <x v="35"/>
    <x v="0"/>
    <s v="Dekar"/>
    <n v="98"/>
  </r>
  <r>
    <x v="4"/>
    <x v="5"/>
    <s v="Orkdal"/>
    <x v="35"/>
    <x v="0"/>
    <s v="Dekar"/>
    <n v="152"/>
  </r>
  <r>
    <x v="5"/>
    <x v="5"/>
    <s v="Orkdal"/>
    <x v="35"/>
    <x v="0"/>
    <s v="Dekar"/>
    <n v="226"/>
  </r>
  <r>
    <x v="6"/>
    <x v="5"/>
    <s v="Orkdal"/>
    <x v="35"/>
    <x v="0"/>
    <s v="Dekar"/>
    <n v="146"/>
  </r>
  <r>
    <x v="7"/>
    <x v="5"/>
    <s v="Orkdal"/>
    <x v="35"/>
    <x v="0"/>
    <s v="Dekar"/>
    <n v="173"/>
  </r>
  <r>
    <x v="8"/>
    <x v="5"/>
    <s v="Orkdal"/>
    <x v="35"/>
    <x v="0"/>
    <s v="Dekar"/>
    <n v="86"/>
  </r>
  <r>
    <x v="9"/>
    <x v="5"/>
    <s v="Orkdal"/>
    <x v="35"/>
    <x v="0"/>
    <s v="Dekar"/>
    <n v="145"/>
  </r>
  <r>
    <x v="10"/>
    <x v="5"/>
    <s v="Orkdal"/>
    <x v="35"/>
    <x v="0"/>
    <s v="Dekar"/>
    <n v="149"/>
  </r>
  <r>
    <x v="11"/>
    <x v="5"/>
    <s v="Orkdal"/>
    <x v="35"/>
    <x v="0"/>
    <s v="Dekar"/>
    <n v="135"/>
  </r>
  <r>
    <x v="12"/>
    <x v="5"/>
    <s v="Orkdal"/>
    <x v="35"/>
    <x v="0"/>
    <s v="Dekar"/>
    <n v="65"/>
  </r>
  <r>
    <x v="13"/>
    <x v="5"/>
    <s v="Orkdal"/>
    <x v="35"/>
    <x v="0"/>
    <s v="Dekar"/>
    <n v="473"/>
  </r>
  <r>
    <x v="14"/>
    <x v="5"/>
    <s v="Orkdal"/>
    <x v="35"/>
    <x v="0"/>
    <s v="Dekar"/>
    <n v="390"/>
  </r>
  <r>
    <x v="15"/>
    <x v="5"/>
    <s v="Orkdal"/>
    <x v="35"/>
    <x v="0"/>
    <s v="Dekar"/>
    <n v="645"/>
  </r>
  <r>
    <x v="16"/>
    <x v="5"/>
    <s v="Orkdal"/>
    <x v="35"/>
    <x v="0"/>
    <s v="Dekar"/>
    <n v="216"/>
  </r>
  <r>
    <x v="0"/>
    <x v="6"/>
    <s v="Røros"/>
    <x v="36"/>
    <x v="0"/>
    <s v="Dekar"/>
    <n v="70"/>
  </r>
  <r>
    <x v="1"/>
    <x v="6"/>
    <s v="Røros"/>
    <x v="36"/>
    <x v="0"/>
    <s v="Dekar"/>
    <n v="145"/>
  </r>
  <r>
    <x v="2"/>
    <x v="6"/>
    <s v="Røros"/>
    <x v="36"/>
    <x v="0"/>
    <s v="Dekar"/>
    <n v="208"/>
  </r>
  <r>
    <x v="3"/>
    <x v="6"/>
    <s v="Røros"/>
    <x v="36"/>
    <x v="0"/>
    <s v="Dekar"/>
    <n v="0"/>
  </r>
  <r>
    <x v="4"/>
    <x v="6"/>
    <s v="Røros"/>
    <x v="36"/>
    <x v="0"/>
    <s v="Dekar"/>
    <n v="92"/>
  </r>
  <r>
    <x v="5"/>
    <x v="6"/>
    <s v="Røros"/>
    <x v="36"/>
    <x v="0"/>
    <s v="Dekar"/>
    <n v="367"/>
  </r>
  <r>
    <x v="6"/>
    <x v="6"/>
    <s v="Røros"/>
    <x v="36"/>
    <x v="0"/>
    <s v="Dekar"/>
    <n v="0"/>
  </r>
  <r>
    <x v="7"/>
    <x v="6"/>
    <s v="Røros"/>
    <x v="36"/>
    <x v="0"/>
    <s v="Dekar"/>
    <n v="37"/>
  </r>
  <r>
    <x v="8"/>
    <x v="6"/>
    <s v="Røros"/>
    <x v="36"/>
    <x v="0"/>
    <s v="Dekar"/>
    <n v="27"/>
  </r>
  <r>
    <x v="9"/>
    <x v="6"/>
    <s v="Røros"/>
    <x v="36"/>
    <x v="0"/>
    <s v="Dekar"/>
    <n v="102"/>
  </r>
  <r>
    <x v="10"/>
    <x v="6"/>
    <s v="Røros"/>
    <x v="36"/>
    <x v="0"/>
    <s v="Dekar"/>
    <n v="81"/>
  </r>
  <r>
    <x v="11"/>
    <x v="6"/>
    <s v="Røros"/>
    <x v="36"/>
    <x v="0"/>
    <s v="Dekar"/>
    <n v="92"/>
  </r>
  <r>
    <x v="12"/>
    <x v="6"/>
    <s v="Røros"/>
    <x v="36"/>
    <x v="0"/>
    <s v="Dekar"/>
    <n v="52"/>
  </r>
  <r>
    <x v="13"/>
    <x v="6"/>
    <s v="Røros"/>
    <x v="36"/>
    <x v="0"/>
    <s v="Dekar"/>
    <n v="14"/>
  </r>
  <r>
    <x v="14"/>
    <x v="6"/>
    <s v="Røros"/>
    <x v="36"/>
    <x v="0"/>
    <s v="Dekar"/>
    <n v="90"/>
  </r>
  <r>
    <x v="15"/>
    <x v="6"/>
    <s v="Røros"/>
    <x v="36"/>
    <x v="0"/>
    <s v="Dekar"/>
    <n v="0"/>
  </r>
  <r>
    <x v="16"/>
    <x v="6"/>
    <s v="Røros"/>
    <x v="36"/>
    <x v="0"/>
    <s v="Dekar"/>
    <n v="0"/>
  </r>
  <r>
    <x v="0"/>
    <x v="6"/>
    <s v="Holtålen"/>
    <x v="37"/>
    <x v="0"/>
    <s v="Dekar"/>
    <n v="370"/>
  </r>
  <r>
    <x v="1"/>
    <x v="6"/>
    <s v="Holtålen"/>
    <x v="37"/>
    <x v="0"/>
    <s v="Dekar"/>
    <n v="15"/>
  </r>
  <r>
    <x v="2"/>
    <x v="6"/>
    <s v="Holtålen"/>
    <x v="37"/>
    <x v="0"/>
    <s v="Dekar"/>
    <n v="74"/>
  </r>
  <r>
    <x v="3"/>
    <x v="6"/>
    <s v="Holtålen"/>
    <x v="37"/>
    <x v="0"/>
    <s v="Dekar"/>
    <n v="88"/>
  </r>
  <r>
    <x v="4"/>
    <x v="6"/>
    <s v="Holtålen"/>
    <x v="37"/>
    <x v="0"/>
    <s v="Dekar"/>
    <n v="41"/>
  </r>
  <r>
    <x v="5"/>
    <x v="6"/>
    <s v="Holtålen"/>
    <x v="37"/>
    <x v="0"/>
    <s v="Dekar"/>
    <n v="59"/>
  </r>
  <r>
    <x v="9"/>
    <x v="2"/>
    <s v="Trondheim"/>
    <x v="23"/>
    <x v="0"/>
    <s v="Dekar"/>
    <m/>
  </r>
  <r>
    <x v="7"/>
    <x v="6"/>
    <s v="Holtålen"/>
    <x v="37"/>
    <x v="0"/>
    <s v="Dekar"/>
    <n v="95"/>
  </r>
  <r>
    <x v="8"/>
    <x v="6"/>
    <s v="Holtålen"/>
    <x v="37"/>
    <x v="0"/>
    <s v="Dekar"/>
    <n v="15"/>
  </r>
  <r>
    <x v="9"/>
    <x v="6"/>
    <s v="Holtålen"/>
    <x v="37"/>
    <x v="0"/>
    <s v="Dekar"/>
    <n v="160"/>
  </r>
  <r>
    <x v="10"/>
    <x v="6"/>
    <s v="Holtålen"/>
    <x v="37"/>
    <x v="0"/>
    <s v="Dekar"/>
    <n v="286"/>
  </r>
  <r>
    <x v="11"/>
    <x v="6"/>
    <s v="Holtålen"/>
    <x v="37"/>
    <x v="0"/>
    <s v="Dekar"/>
    <n v="16"/>
  </r>
  <r>
    <x v="12"/>
    <x v="6"/>
    <s v="Holtålen"/>
    <x v="37"/>
    <x v="0"/>
    <s v="Dekar"/>
    <n v="102"/>
  </r>
  <r>
    <x v="13"/>
    <x v="6"/>
    <s v="Holtålen"/>
    <x v="37"/>
    <x v="0"/>
    <s v="Dekar"/>
    <n v="251"/>
  </r>
  <r>
    <x v="14"/>
    <x v="6"/>
    <s v="Holtålen"/>
    <x v="37"/>
    <x v="0"/>
    <s v="Dekar"/>
    <n v="229"/>
  </r>
  <r>
    <x v="15"/>
    <x v="6"/>
    <s v="Holtålen"/>
    <x v="37"/>
    <x v="0"/>
    <s v="Dekar"/>
    <n v="29"/>
  </r>
  <r>
    <x v="16"/>
    <x v="6"/>
    <s v="Holtålen"/>
    <x v="37"/>
    <x v="0"/>
    <s v="Dekar"/>
    <n v="14"/>
  </r>
  <r>
    <x v="0"/>
    <x v="6"/>
    <s v="Midtre-Gauldal"/>
    <x v="38"/>
    <x v="0"/>
    <s v="Dekar"/>
    <n v="2205"/>
  </r>
  <r>
    <x v="1"/>
    <x v="6"/>
    <s v="Midtre-Gauldal"/>
    <x v="38"/>
    <x v="0"/>
    <s v="Dekar"/>
    <n v="1294"/>
  </r>
  <r>
    <x v="2"/>
    <x v="6"/>
    <s v="Midtre-Gauldal"/>
    <x v="38"/>
    <x v="0"/>
    <s v="Dekar"/>
    <n v="765"/>
  </r>
  <r>
    <x v="3"/>
    <x v="6"/>
    <s v="Midtre-Gauldal"/>
    <x v="38"/>
    <x v="0"/>
    <s v="Dekar"/>
    <n v="47"/>
  </r>
  <r>
    <x v="4"/>
    <x v="6"/>
    <s v="Midtre-Gauldal"/>
    <x v="38"/>
    <x v="0"/>
    <s v="Dekar"/>
    <n v="384"/>
  </r>
  <r>
    <x v="5"/>
    <x v="6"/>
    <s v="Midtre-Gauldal"/>
    <x v="38"/>
    <x v="0"/>
    <s v="Dekar"/>
    <n v="336"/>
  </r>
  <r>
    <x v="6"/>
    <x v="6"/>
    <s v="Midtre-Gauldal"/>
    <x v="38"/>
    <x v="0"/>
    <s v="Dekar"/>
    <n v="214"/>
  </r>
  <r>
    <x v="7"/>
    <x v="6"/>
    <s v="Midtre-Gauldal"/>
    <x v="38"/>
    <x v="0"/>
    <s v="Dekar"/>
    <n v="356"/>
  </r>
  <r>
    <x v="8"/>
    <x v="6"/>
    <s v="Midtre-Gauldal"/>
    <x v="38"/>
    <x v="0"/>
    <s v="Dekar"/>
    <n v="609"/>
  </r>
  <r>
    <x v="9"/>
    <x v="6"/>
    <s v="Midtre-Gauldal"/>
    <x v="38"/>
    <x v="0"/>
    <s v="Dekar"/>
    <n v="1229"/>
  </r>
  <r>
    <x v="10"/>
    <x v="6"/>
    <s v="Midtre-Gauldal"/>
    <x v="38"/>
    <x v="0"/>
    <s v="Dekar"/>
    <n v="1380"/>
  </r>
  <r>
    <x v="11"/>
    <x v="6"/>
    <s v="Midtre-Gauldal"/>
    <x v="38"/>
    <x v="0"/>
    <s v="Dekar"/>
    <n v="1255"/>
  </r>
  <r>
    <x v="12"/>
    <x v="6"/>
    <s v="Midtre-Gauldal"/>
    <x v="38"/>
    <x v="0"/>
    <s v="Dekar"/>
    <n v="1466"/>
  </r>
  <r>
    <x v="13"/>
    <x v="6"/>
    <s v="Midtre-Gauldal"/>
    <x v="38"/>
    <x v="0"/>
    <s v="Dekar"/>
    <n v="319"/>
  </r>
  <r>
    <x v="14"/>
    <x v="6"/>
    <s v="Midtre-Gauldal"/>
    <x v="38"/>
    <x v="0"/>
    <s v="Dekar"/>
    <n v="684"/>
  </r>
  <r>
    <x v="15"/>
    <x v="6"/>
    <s v="Midtre-Gauldal"/>
    <x v="38"/>
    <x v="0"/>
    <s v="Dekar"/>
    <n v="414"/>
  </r>
  <r>
    <x v="16"/>
    <x v="6"/>
    <s v="Midtre-Gauldal"/>
    <x v="38"/>
    <x v="0"/>
    <s v="Dekar"/>
    <n v="714"/>
  </r>
  <r>
    <x v="0"/>
    <x v="6"/>
    <s v="Melhus"/>
    <x v="39"/>
    <x v="0"/>
    <s v="Dekar"/>
    <n v="2148"/>
  </r>
  <r>
    <x v="1"/>
    <x v="6"/>
    <s v="Melhus"/>
    <x v="39"/>
    <x v="0"/>
    <s v="Dekar"/>
    <n v="1219"/>
  </r>
  <r>
    <x v="2"/>
    <x v="6"/>
    <s v="Melhus"/>
    <x v="39"/>
    <x v="0"/>
    <s v="Dekar"/>
    <n v="1543"/>
  </r>
  <r>
    <x v="3"/>
    <x v="6"/>
    <s v="Melhus"/>
    <x v="39"/>
    <x v="0"/>
    <s v="Dekar"/>
    <n v="211"/>
  </r>
  <r>
    <x v="4"/>
    <x v="6"/>
    <s v="Melhus"/>
    <x v="39"/>
    <x v="0"/>
    <s v="Dekar"/>
    <n v="874"/>
  </r>
  <r>
    <x v="5"/>
    <x v="6"/>
    <s v="Melhus"/>
    <x v="39"/>
    <x v="0"/>
    <s v="Dekar"/>
    <n v="485"/>
  </r>
  <r>
    <x v="6"/>
    <x v="6"/>
    <s v="Melhus"/>
    <x v="39"/>
    <x v="0"/>
    <s v="Dekar"/>
    <n v="214"/>
  </r>
  <r>
    <x v="7"/>
    <x v="6"/>
    <s v="Melhus"/>
    <x v="39"/>
    <x v="0"/>
    <s v="Dekar"/>
    <n v="149"/>
  </r>
  <r>
    <x v="8"/>
    <x v="6"/>
    <s v="Melhus"/>
    <x v="39"/>
    <x v="0"/>
    <s v="Dekar"/>
    <n v="641"/>
  </r>
  <r>
    <x v="9"/>
    <x v="6"/>
    <s v="Melhus"/>
    <x v="39"/>
    <x v="0"/>
    <s v="Dekar"/>
    <n v="1261"/>
  </r>
  <r>
    <x v="10"/>
    <x v="6"/>
    <s v="Melhus"/>
    <x v="39"/>
    <x v="0"/>
    <s v="Dekar"/>
    <n v="1120"/>
  </r>
  <r>
    <x v="11"/>
    <x v="6"/>
    <s v="Melhus"/>
    <x v="39"/>
    <x v="0"/>
    <s v="Dekar"/>
    <n v="1183"/>
  </r>
  <r>
    <x v="12"/>
    <x v="6"/>
    <s v="Melhus"/>
    <x v="39"/>
    <x v="0"/>
    <s v="Dekar"/>
    <n v="803"/>
  </r>
  <r>
    <x v="13"/>
    <x v="6"/>
    <s v="Melhus"/>
    <x v="39"/>
    <x v="0"/>
    <s v="Dekar"/>
    <n v="396"/>
  </r>
  <r>
    <x v="14"/>
    <x v="6"/>
    <s v="Melhus"/>
    <x v="39"/>
    <x v="0"/>
    <s v="Dekar"/>
    <n v="183"/>
  </r>
  <r>
    <x v="15"/>
    <x v="6"/>
    <s v="Melhus"/>
    <x v="39"/>
    <x v="0"/>
    <s v="Dekar"/>
    <n v="333"/>
  </r>
  <r>
    <x v="16"/>
    <x v="6"/>
    <s v="Melhus"/>
    <x v="39"/>
    <x v="0"/>
    <s v="Dekar"/>
    <n v="318"/>
  </r>
  <r>
    <x v="0"/>
    <x v="5"/>
    <s v="Skaun"/>
    <x v="40"/>
    <x v="0"/>
    <s v="Dekar"/>
    <n v="495"/>
  </r>
  <r>
    <x v="1"/>
    <x v="5"/>
    <s v="Skaun"/>
    <x v="40"/>
    <x v="0"/>
    <s v="Dekar"/>
    <n v="1105"/>
  </r>
  <r>
    <x v="2"/>
    <x v="5"/>
    <s v="Skaun"/>
    <x v="40"/>
    <x v="0"/>
    <s v="Dekar"/>
    <n v="395"/>
  </r>
  <r>
    <x v="3"/>
    <x v="5"/>
    <s v="Skaun"/>
    <x v="40"/>
    <x v="0"/>
    <s v="Dekar"/>
    <n v="68"/>
  </r>
  <r>
    <x v="4"/>
    <x v="5"/>
    <s v="Skaun"/>
    <x v="40"/>
    <x v="0"/>
    <s v="Dekar"/>
    <n v="49"/>
  </r>
  <r>
    <x v="5"/>
    <x v="5"/>
    <s v="Skaun"/>
    <x v="40"/>
    <x v="0"/>
    <s v="Dekar"/>
    <n v="15"/>
  </r>
  <r>
    <x v="6"/>
    <x v="5"/>
    <s v="Skaun"/>
    <x v="40"/>
    <x v="0"/>
    <s v="Dekar"/>
    <n v="30"/>
  </r>
  <r>
    <x v="7"/>
    <x v="5"/>
    <s v="Skaun"/>
    <x v="40"/>
    <x v="0"/>
    <s v="Dekar"/>
    <n v="310"/>
  </r>
  <r>
    <x v="8"/>
    <x v="5"/>
    <s v="Skaun"/>
    <x v="40"/>
    <x v="0"/>
    <s v="Dekar"/>
    <n v="56"/>
  </r>
  <r>
    <x v="9"/>
    <x v="5"/>
    <s v="Skaun"/>
    <x v="40"/>
    <x v="0"/>
    <s v="Dekar"/>
    <n v="156"/>
  </r>
  <r>
    <x v="10"/>
    <x v="5"/>
    <s v="Skaun"/>
    <x v="40"/>
    <x v="0"/>
    <s v="Dekar"/>
    <n v="601"/>
  </r>
  <r>
    <x v="11"/>
    <x v="5"/>
    <s v="Skaun"/>
    <x v="40"/>
    <x v="0"/>
    <s v="Dekar"/>
    <n v="1055"/>
  </r>
  <r>
    <x v="12"/>
    <x v="5"/>
    <s v="Skaun"/>
    <x v="40"/>
    <x v="0"/>
    <s v="Dekar"/>
    <n v="621"/>
  </r>
  <r>
    <x v="13"/>
    <x v="5"/>
    <s v="Skaun"/>
    <x v="40"/>
    <x v="0"/>
    <s v="Dekar"/>
    <n v="314"/>
  </r>
  <r>
    <x v="14"/>
    <x v="5"/>
    <s v="Skaun"/>
    <x v="40"/>
    <x v="0"/>
    <s v="Dekar"/>
    <n v="432"/>
  </r>
  <r>
    <x v="15"/>
    <x v="5"/>
    <s v="Skaun"/>
    <x v="40"/>
    <x v="0"/>
    <s v="Dekar"/>
    <n v="301"/>
  </r>
  <r>
    <x v="16"/>
    <x v="5"/>
    <s v="Skaun"/>
    <x v="40"/>
    <x v="0"/>
    <s v="Dekar"/>
    <n v="112"/>
  </r>
  <r>
    <x v="0"/>
    <x v="2"/>
    <s v="Klæbu"/>
    <x v="41"/>
    <x v="0"/>
    <s v="Dekar"/>
    <n v="764"/>
  </r>
  <r>
    <x v="1"/>
    <x v="2"/>
    <s v="Klæbu"/>
    <x v="41"/>
    <x v="0"/>
    <s v="Dekar"/>
    <n v="382"/>
  </r>
  <r>
    <x v="2"/>
    <x v="2"/>
    <s v="Klæbu"/>
    <x v="41"/>
    <x v="0"/>
    <s v="Dekar"/>
    <n v="380"/>
  </r>
  <r>
    <x v="3"/>
    <x v="2"/>
    <s v="Klæbu"/>
    <x v="41"/>
    <x v="0"/>
    <s v="Dekar"/>
    <n v="15"/>
  </r>
  <r>
    <x v="4"/>
    <x v="2"/>
    <s v="Klæbu"/>
    <x v="41"/>
    <x v="0"/>
    <s v="Dekar"/>
    <n v="148"/>
  </r>
  <r>
    <x v="5"/>
    <x v="2"/>
    <s v="Klæbu"/>
    <x v="41"/>
    <x v="0"/>
    <s v="Dekar"/>
    <n v="361"/>
  </r>
  <r>
    <x v="6"/>
    <x v="2"/>
    <s v="Klæbu"/>
    <x v="41"/>
    <x v="0"/>
    <s v="Dekar"/>
    <n v="410"/>
  </r>
  <r>
    <x v="7"/>
    <x v="2"/>
    <s v="Klæbu"/>
    <x v="41"/>
    <x v="0"/>
    <s v="Dekar"/>
    <n v="121"/>
  </r>
  <r>
    <x v="8"/>
    <x v="2"/>
    <s v="Klæbu"/>
    <x v="41"/>
    <x v="0"/>
    <s v="Dekar"/>
    <n v="131"/>
  </r>
  <r>
    <x v="9"/>
    <x v="2"/>
    <s v="Klæbu"/>
    <x v="41"/>
    <x v="0"/>
    <s v="Dekar"/>
    <n v="409"/>
  </r>
  <r>
    <x v="10"/>
    <x v="2"/>
    <s v="Klæbu"/>
    <x v="41"/>
    <x v="0"/>
    <s v="Dekar"/>
    <n v="82"/>
  </r>
  <r>
    <x v="11"/>
    <x v="2"/>
    <s v="Klæbu"/>
    <x v="41"/>
    <x v="0"/>
    <s v="Dekar"/>
    <n v="328"/>
  </r>
  <r>
    <x v="12"/>
    <x v="2"/>
    <s v="Klæbu"/>
    <x v="41"/>
    <x v="0"/>
    <s v="Dekar"/>
    <n v="120"/>
  </r>
  <r>
    <x v="13"/>
    <x v="2"/>
    <s v="Klæbu"/>
    <x v="41"/>
    <x v="0"/>
    <s v="Dekar"/>
    <n v="34"/>
  </r>
  <r>
    <x v="14"/>
    <x v="2"/>
    <s v="Klæbu"/>
    <x v="41"/>
    <x v="0"/>
    <s v="Dekar"/>
    <n v="109"/>
  </r>
  <r>
    <x v="15"/>
    <x v="2"/>
    <s v="Klæbu"/>
    <x v="41"/>
    <x v="0"/>
    <s v="Dekar"/>
    <n v="269"/>
  </r>
  <r>
    <x v="16"/>
    <x v="2"/>
    <s v="Klæbu"/>
    <x v="41"/>
    <x v="0"/>
    <s v="Dekar"/>
    <n v="256"/>
  </r>
  <r>
    <x v="0"/>
    <x v="2"/>
    <s v="Malvik"/>
    <x v="42"/>
    <x v="0"/>
    <s v="Dekar"/>
    <n v="796"/>
  </r>
  <r>
    <x v="1"/>
    <x v="2"/>
    <s v="Malvik"/>
    <x v="42"/>
    <x v="0"/>
    <s v="Dekar"/>
    <n v="542"/>
  </r>
  <r>
    <x v="2"/>
    <x v="2"/>
    <s v="Malvik"/>
    <x v="42"/>
    <x v="0"/>
    <s v="Dekar"/>
    <n v="1577"/>
  </r>
  <r>
    <x v="3"/>
    <x v="2"/>
    <s v="Malvik"/>
    <x v="42"/>
    <x v="0"/>
    <s v="Dekar"/>
    <n v="908"/>
  </r>
  <r>
    <x v="4"/>
    <x v="2"/>
    <s v="Malvik"/>
    <x v="42"/>
    <x v="0"/>
    <s v="Dekar"/>
    <n v="0"/>
  </r>
  <r>
    <x v="5"/>
    <x v="2"/>
    <s v="Malvik"/>
    <x v="42"/>
    <x v="0"/>
    <s v="Dekar"/>
    <n v="536"/>
  </r>
  <r>
    <x v="6"/>
    <x v="2"/>
    <s v="Malvik"/>
    <x v="42"/>
    <x v="0"/>
    <s v="Dekar"/>
    <n v="202"/>
  </r>
  <r>
    <x v="7"/>
    <x v="2"/>
    <s v="Malvik"/>
    <x v="42"/>
    <x v="0"/>
    <s v="Dekar"/>
    <n v="275"/>
  </r>
  <r>
    <x v="8"/>
    <x v="2"/>
    <s v="Malvik"/>
    <x v="42"/>
    <x v="0"/>
    <s v="Dekar"/>
    <n v="185"/>
  </r>
  <r>
    <x v="9"/>
    <x v="2"/>
    <s v="Malvik"/>
    <x v="42"/>
    <x v="0"/>
    <s v="Dekar"/>
    <n v="841"/>
  </r>
  <r>
    <x v="10"/>
    <x v="2"/>
    <s v="Malvik"/>
    <x v="42"/>
    <x v="0"/>
    <s v="Dekar"/>
    <n v="1155"/>
  </r>
  <r>
    <x v="11"/>
    <x v="2"/>
    <s v="Malvik"/>
    <x v="42"/>
    <x v="0"/>
    <s v="Dekar"/>
    <n v="355"/>
  </r>
  <r>
    <x v="12"/>
    <x v="2"/>
    <s v="Malvik"/>
    <x v="42"/>
    <x v="0"/>
    <s v="Dekar"/>
    <n v="1134"/>
  </r>
  <r>
    <x v="13"/>
    <x v="2"/>
    <s v="Malvik"/>
    <x v="42"/>
    <x v="0"/>
    <s v="Dekar"/>
    <n v="372"/>
  </r>
  <r>
    <x v="14"/>
    <x v="2"/>
    <s v="Malvik"/>
    <x v="42"/>
    <x v="0"/>
    <s v="Dekar"/>
    <n v="815"/>
  </r>
  <r>
    <x v="15"/>
    <x v="2"/>
    <s v="Malvik"/>
    <x v="42"/>
    <x v="0"/>
    <s v="Dekar"/>
    <n v="414"/>
  </r>
  <r>
    <x v="16"/>
    <x v="2"/>
    <s v="Malvik"/>
    <x v="42"/>
    <x v="0"/>
    <s v="Dekar"/>
    <n v="265"/>
  </r>
  <r>
    <x v="0"/>
    <x v="2"/>
    <s v="Selbu"/>
    <x v="43"/>
    <x v="0"/>
    <s v="Dekar"/>
    <n v="1690"/>
  </r>
  <r>
    <x v="1"/>
    <x v="2"/>
    <s v="Selbu"/>
    <x v="43"/>
    <x v="0"/>
    <s v="Dekar"/>
    <n v="1869"/>
  </r>
  <r>
    <x v="2"/>
    <x v="2"/>
    <s v="Selbu"/>
    <x v="43"/>
    <x v="0"/>
    <s v="Dekar"/>
    <n v="2174"/>
  </r>
  <r>
    <x v="3"/>
    <x v="2"/>
    <s v="Selbu"/>
    <x v="43"/>
    <x v="0"/>
    <s v="Dekar"/>
    <n v="85"/>
  </r>
  <r>
    <x v="4"/>
    <x v="2"/>
    <s v="Selbu"/>
    <x v="43"/>
    <x v="0"/>
    <s v="Dekar"/>
    <n v="1393"/>
  </r>
  <r>
    <x v="5"/>
    <x v="2"/>
    <s v="Selbu"/>
    <x v="43"/>
    <x v="0"/>
    <s v="Dekar"/>
    <n v="1468"/>
  </r>
  <r>
    <x v="6"/>
    <x v="2"/>
    <s v="Selbu"/>
    <x v="43"/>
    <x v="0"/>
    <s v="Dekar"/>
    <n v="1395"/>
  </r>
  <r>
    <x v="7"/>
    <x v="2"/>
    <s v="Selbu"/>
    <x v="43"/>
    <x v="0"/>
    <s v="Dekar"/>
    <n v="2035"/>
  </r>
  <r>
    <x v="8"/>
    <x v="2"/>
    <s v="Selbu"/>
    <x v="43"/>
    <x v="0"/>
    <s v="Dekar"/>
    <n v="2205"/>
  </r>
  <r>
    <x v="9"/>
    <x v="2"/>
    <s v="Selbu"/>
    <x v="43"/>
    <x v="0"/>
    <s v="Dekar"/>
    <n v="3032"/>
  </r>
  <r>
    <x v="10"/>
    <x v="2"/>
    <s v="Selbu"/>
    <x v="43"/>
    <x v="0"/>
    <s v="Dekar"/>
    <n v="2078"/>
  </r>
  <r>
    <x v="11"/>
    <x v="2"/>
    <s v="Selbu"/>
    <x v="43"/>
    <x v="0"/>
    <s v="Dekar"/>
    <n v="2591"/>
  </r>
  <r>
    <x v="12"/>
    <x v="2"/>
    <s v="Selbu"/>
    <x v="43"/>
    <x v="0"/>
    <s v="Dekar"/>
    <n v="4157"/>
  </r>
  <r>
    <x v="13"/>
    <x v="2"/>
    <s v="Selbu"/>
    <x v="43"/>
    <x v="0"/>
    <s v="Dekar"/>
    <n v="3393"/>
  </r>
  <r>
    <x v="14"/>
    <x v="2"/>
    <s v="Selbu"/>
    <x v="43"/>
    <x v="0"/>
    <s v="Dekar"/>
    <n v="2896"/>
  </r>
  <r>
    <x v="15"/>
    <x v="2"/>
    <s v="Selbu"/>
    <x v="43"/>
    <x v="0"/>
    <s v="Dekar"/>
    <n v="2282"/>
  </r>
  <r>
    <x v="16"/>
    <x v="2"/>
    <s v="Selbu"/>
    <x v="43"/>
    <x v="0"/>
    <s v="Dekar"/>
    <n v="1649"/>
  </r>
  <r>
    <x v="0"/>
    <x v="2"/>
    <s v="Tydal"/>
    <x v="44"/>
    <x v="0"/>
    <s v="Dekar"/>
    <n v="378"/>
  </r>
  <r>
    <x v="1"/>
    <x v="2"/>
    <s v="Tydal"/>
    <x v="44"/>
    <x v="0"/>
    <s v="Dekar"/>
    <n v="178"/>
  </r>
  <r>
    <x v="2"/>
    <x v="2"/>
    <s v="Tydal"/>
    <x v="44"/>
    <x v="0"/>
    <s v="Dekar"/>
    <n v="171"/>
  </r>
  <r>
    <x v="3"/>
    <x v="2"/>
    <s v="Tydal"/>
    <x v="44"/>
    <x v="0"/>
    <s v="Dekar"/>
    <n v="84"/>
  </r>
  <r>
    <x v="4"/>
    <x v="2"/>
    <s v="Tydal"/>
    <x v="44"/>
    <x v="0"/>
    <s v="Dekar"/>
    <n v="590"/>
  </r>
  <r>
    <x v="5"/>
    <x v="2"/>
    <s v="Tydal"/>
    <x v="44"/>
    <x v="0"/>
    <s v="Dekar"/>
    <n v="382"/>
  </r>
  <r>
    <x v="6"/>
    <x v="2"/>
    <s v="Tydal"/>
    <x v="44"/>
    <x v="0"/>
    <s v="Dekar"/>
    <n v="586"/>
  </r>
  <r>
    <x v="7"/>
    <x v="2"/>
    <s v="Tydal"/>
    <x v="44"/>
    <x v="0"/>
    <s v="Dekar"/>
    <n v="327"/>
  </r>
  <r>
    <x v="8"/>
    <x v="2"/>
    <s v="Tydal"/>
    <x v="44"/>
    <x v="0"/>
    <s v="Dekar"/>
    <n v="493"/>
  </r>
  <r>
    <x v="9"/>
    <x v="2"/>
    <s v="Tydal"/>
    <x v="44"/>
    <x v="0"/>
    <s v="Dekar"/>
    <n v="233"/>
  </r>
  <r>
    <x v="10"/>
    <x v="2"/>
    <s v="Tydal"/>
    <x v="44"/>
    <x v="0"/>
    <s v="Dekar"/>
    <n v="148"/>
  </r>
  <r>
    <x v="11"/>
    <x v="2"/>
    <s v="Tydal"/>
    <x v="44"/>
    <x v="0"/>
    <s v="Dekar"/>
    <n v="489"/>
  </r>
  <r>
    <x v="12"/>
    <x v="2"/>
    <s v="Tydal"/>
    <x v="44"/>
    <x v="0"/>
    <s v="Dekar"/>
    <n v="629"/>
  </r>
  <r>
    <x v="13"/>
    <x v="2"/>
    <s v="Tydal"/>
    <x v="44"/>
    <x v="0"/>
    <s v="Dekar"/>
    <n v="568"/>
  </r>
  <r>
    <x v="14"/>
    <x v="2"/>
    <s v="Tydal"/>
    <x v="44"/>
    <x v="0"/>
    <s v="Dekar"/>
    <n v="961"/>
  </r>
  <r>
    <x v="15"/>
    <x v="2"/>
    <s v="Tydal"/>
    <x v="44"/>
    <x v="0"/>
    <s v="Dekar"/>
    <n v="418"/>
  </r>
  <r>
    <x v="16"/>
    <x v="2"/>
    <s v="Tydal"/>
    <x v="44"/>
    <x v="0"/>
    <s v="Dekar"/>
    <n v="667"/>
  </r>
  <r>
    <x v="0"/>
    <x v="3"/>
    <s v="Indre Fosen"/>
    <x v="22"/>
    <x v="0"/>
    <s v="Dekar"/>
    <n v="1670"/>
  </r>
  <r>
    <x v="1"/>
    <x v="3"/>
    <s v="Indre Fosen"/>
    <x v="22"/>
    <x v="0"/>
    <s v="Dekar"/>
    <n v="1764"/>
  </r>
  <r>
    <x v="2"/>
    <x v="3"/>
    <s v="Indre Fosen"/>
    <x v="22"/>
    <x v="0"/>
    <s v="Dekar"/>
    <n v="1768"/>
  </r>
  <r>
    <x v="3"/>
    <x v="3"/>
    <s v="Indre Fosen"/>
    <x v="22"/>
    <x v="0"/>
    <s v="Dekar"/>
    <n v="51"/>
  </r>
  <r>
    <x v="4"/>
    <x v="3"/>
    <s v="Indre Fosen"/>
    <x v="22"/>
    <x v="0"/>
    <s v="Dekar"/>
    <n v="1022"/>
  </r>
  <r>
    <x v="5"/>
    <x v="3"/>
    <s v="Indre Fosen"/>
    <x v="22"/>
    <x v="0"/>
    <s v="Dekar"/>
    <n v="1144"/>
  </r>
  <r>
    <x v="6"/>
    <x v="3"/>
    <s v="Indre Fosen"/>
    <x v="22"/>
    <x v="0"/>
    <s v="Dekar"/>
    <n v="1025"/>
  </r>
  <r>
    <x v="7"/>
    <x v="3"/>
    <s v="Indre Fosen"/>
    <x v="22"/>
    <x v="0"/>
    <s v="Dekar"/>
    <n v="1344"/>
  </r>
  <r>
    <x v="8"/>
    <x v="3"/>
    <s v="Indre Fosen"/>
    <x v="22"/>
    <x v="0"/>
    <s v="Dekar"/>
    <n v="761"/>
  </r>
  <r>
    <x v="9"/>
    <x v="3"/>
    <s v="Indre Fosen"/>
    <x v="22"/>
    <x v="0"/>
    <s v="Dekar"/>
    <n v="1033"/>
  </r>
  <r>
    <x v="10"/>
    <x v="3"/>
    <s v="Indre Fosen"/>
    <x v="22"/>
    <x v="0"/>
    <s v="Dekar"/>
    <n v="892"/>
  </r>
  <r>
    <x v="11"/>
    <x v="3"/>
    <s v="Indre Fosen"/>
    <x v="22"/>
    <x v="0"/>
    <s v="Dekar"/>
    <n v="748"/>
  </r>
  <r>
    <x v="12"/>
    <x v="3"/>
    <s v="Indre Fosen"/>
    <x v="22"/>
    <x v="0"/>
    <s v="Dekar"/>
    <n v="1279"/>
  </r>
  <r>
    <x v="13"/>
    <x v="3"/>
    <s v="Indre Fosen"/>
    <x v="22"/>
    <x v="0"/>
    <s v="Dekar"/>
    <n v="505"/>
  </r>
  <r>
    <x v="14"/>
    <x v="3"/>
    <s v="Indre Fosen"/>
    <x v="22"/>
    <x v="0"/>
    <s v="Dekar"/>
    <n v="1511"/>
  </r>
  <r>
    <x v="15"/>
    <x v="3"/>
    <s v="Indre Fosen"/>
    <x v="22"/>
    <x v="0"/>
    <s v="Dekar"/>
    <n v="390"/>
  </r>
  <r>
    <x v="16"/>
    <x v="3"/>
    <s v="Indre Fosen"/>
    <x v="22"/>
    <x v="0"/>
    <s v="Dekar"/>
    <n v="623"/>
  </r>
  <r>
    <x v="0"/>
    <x v="0"/>
    <s v="Steinkjer"/>
    <x v="0"/>
    <x v="1"/>
    <s v="stk"/>
    <n v="476540"/>
  </r>
  <r>
    <x v="1"/>
    <x v="0"/>
    <s v="Steinkjer"/>
    <x v="0"/>
    <x v="1"/>
    <s v="stk"/>
    <n v="646080"/>
  </r>
  <r>
    <x v="2"/>
    <x v="0"/>
    <s v="Steinkjer"/>
    <x v="0"/>
    <x v="1"/>
    <s v="stk"/>
    <n v="490435"/>
  </r>
  <r>
    <x v="3"/>
    <x v="0"/>
    <s v="Steinkjer"/>
    <x v="0"/>
    <x v="1"/>
    <s v="stk"/>
    <n v="298595"/>
  </r>
  <r>
    <x v="4"/>
    <x v="0"/>
    <s v="Steinkjer"/>
    <x v="0"/>
    <x v="1"/>
    <s v="stk"/>
    <n v="357140"/>
  </r>
  <r>
    <x v="5"/>
    <x v="0"/>
    <s v="Steinkjer"/>
    <x v="0"/>
    <x v="1"/>
    <s v="stk"/>
    <n v="288730"/>
  </r>
  <r>
    <x v="6"/>
    <x v="0"/>
    <s v="Steinkjer"/>
    <x v="0"/>
    <x v="1"/>
    <s v="stk"/>
    <n v="342150"/>
  </r>
  <r>
    <x v="7"/>
    <x v="0"/>
    <s v="Steinkjer"/>
    <x v="0"/>
    <x v="1"/>
    <s v="stk"/>
    <n v="390635"/>
  </r>
  <r>
    <x v="8"/>
    <x v="0"/>
    <s v="Steinkjer"/>
    <x v="0"/>
    <x v="1"/>
    <s v="stk"/>
    <n v="391040"/>
  </r>
  <r>
    <x v="9"/>
    <x v="0"/>
    <s v="Steinkjer"/>
    <x v="0"/>
    <x v="1"/>
    <s v="stk"/>
    <n v="411185"/>
  </r>
  <r>
    <x v="10"/>
    <x v="0"/>
    <s v="Steinkjer"/>
    <x v="0"/>
    <x v="1"/>
    <s v="stk"/>
    <n v="264090"/>
  </r>
  <r>
    <x v="11"/>
    <x v="0"/>
    <s v="Steinkjer"/>
    <x v="0"/>
    <x v="1"/>
    <s v="stk"/>
    <n v="414692"/>
  </r>
  <r>
    <x v="12"/>
    <x v="0"/>
    <s v="Steinkjer"/>
    <x v="0"/>
    <x v="1"/>
    <s v="stk"/>
    <n v="441955"/>
  </r>
  <r>
    <x v="13"/>
    <x v="0"/>
    <s v="Steinkjer"/>
    <x v="0"/>
    <x v="1"/>
    <s v="stk"/>
    <n v="405925"/>
  </r>
  <r>
    <x v="14"/>
    <x v="0"/>
    <s v="Steinkjer"/>
    <x v="0"/>
    <x v="1"/>
    <s v="stk"/>
    <n v="429115"/>
  </r>
  <r>
    <x v="15"/>
    <x v="0"/>
    <s v="Steinkjer"/>
    <x v="0"/>
    <x v="1"/>
    <s v="stk"/>
    <n v="466795"/>
  </r>
  <r>
    <x v="16"/>
    <x v="2"/>
    <s v="Trondheim"/>
    <x v="23"/>
    <x v="1"/>
    <s v="stk"/>
    <n v="80870"/>
  </r>
  <r>
    <x v="0"/>
    <x v="1"/>
    <s v="Namsos"/>
    <x v="1"/>
    <x v="1"/>
    <s v="stk"/>
    <n v="87300"/>
  </r>
  <r>
    <x v="1"/>
    <x v="1"/>
    <s v="Namsos"/>
    <x v="1"/>
    <x v="1"/>
    <s v="stk"/>
    <n v="85200"/>
  </r>
  <r>
    <x v="2"/>
    <x v="1"/>
    <s v="Namsos"/>
    <x v="1"/>
    <x v="1"/>
    <s v="stk"/>
    <n v="79970"/>
  </r>
  <r>
    <x v="3"/>
    <x v="1"/>
    <s v="Namsos"/>
    <x v="1"/>
    <x v="1"/>
    <s v="stk"/>
    <n v="31220"/>
  </r>
  <r>
    <x v="4"/>
    <x v="1"/>
    <s v="Namsos"/>
    <x v="1"/>
    <x v="1"/>
    <s v="stk"/>
    <n v="74400"/>
  </r>
  <r>
    <x v="5"/>
    <x v="1"/>
    <s v="Namsos"/>
    <x v="1"/>
    <x v="1"/>
    <s v="stk"/>
    <n v="24500"/>
  </r>
  <r>
    <x v="6"/>
    <x v="1"/>
    <s v="Namsos"/>
    <x v="1"/>
    <x v="1"/>
    <s v="stk"/>
    <n v="47525"/>
  </r>
  <r>
    <x v="7"/>
    <x v="1"/>
    <s v="Namsos"/>
    <x v="1"/>
    <x v="1"/>
    <s v="stk"/>
    <n v="60600"/>
  </r>
  <r>
    <x v="8"/>
    <x v="1"/>
    <s v="Namsos"/>
    <x v="1"/>
    <x v="1"/>
    <s v="stk"/>
    <n v="98510"/>
  </r>
  <r>
    <x v="9"/>
    <x v="1"/>
    <s v="Namsos"/>
    <x v="1"/>
    <x v="1"/>
    <s v="stk"/>
    <n v="57700"/>
  </r>
  <r>
    <x v="10"/>
    <x v="1"/>
    <s v="Namsos"/>
    <x v="1"/>
    <x v="1"/>
    <s v="stk"/>
    <n v="81550"/>
  </r>
  <r>
    <x v="11"/>
    <x v="1"/>
    <s v="Namsos"/>
    <x v="1"/>
    <x v="1"/>
    <s v="stk"/>
    <n v="126650"/>
  </r>
  <r>
    <x v="12"/>
    <x v="1"/>
    <s v="Namsos"/>
    <x v="1"/>
    <x v="1"/>
    <s v="stk"/>
    <n v="48930"/>
  </r>
  <r>
    <x v="13"/>
    <x v="1"/>
    <s v="Namsos"/>
    <x v="1"/>
    <x v="1"/>
    <s v="stk"/>
    <n v="115775"/>
  </r>
  <r>
    <x v="14"/>
    <x v="1"/>
    <s v="Namsos"/>
    <x v="1"/>
    <x v="1"/>
    <s v="stk"/>
    <n v="88550"/>
  </r>
  <r>
    <x v="15"/>
    <x v="1"/>
    <s v="Namsos"/>
    <x v="1"/>
    <x v="1"/>
    <s v="stk"/>
    <n v="89650"/>
  </r>
  <r>
    <x v="16"/>
    <x v="0"/>
    <s v="Steinkjer"/>
    <x v="0"/>
    <x v="1"/>
    <s v="stk"/>
    <n v="349750"/>
  </r>
  <r>
    <x v="0"/>
    <x v="2"/>
    <s v="Meråker"/>
    <x v="2"/>
    <x v="1"/>
    <s v="stk"/>
    <n v="160325"/>
  </r>
  <r>
    <x v="1"/>
    <x v="2"/>
    <s v="Meråker"/>
    <x v="2"/>
    <x v="1"/>
    <s v="stk"/>
    <n v="159150"/>
  </r>
  <r>
    <x v="2"/>
    <x v="2"/>
    <s v="Meråker"/>
    <x v="2"/>
    <x v="1"/>
    <s v="stk"/>
    <n v="140670"/>
  </r>
  <r>
    <x v="3"/>
    <x v="2"/>
    <s v="Meråker"/>
    <x v="2"/>
    <x v="1"/>
    <s v="stk"/>
    <n v="31650"/>
  </r>
  <r>
    <x v="4"/>
    <x v="2"/>
    <s v="Meråker"/>
    <x v="2"/>
    <x v="1"/>
    <s v="stk"/>
    <n v="20600"/>
  </r>
  <r>
    <x v="5"/>
    <x v="2"/>
    <s v="Meråker"/>
    <x v="2"/>
    <x v="1"/>
    <s v="stk"/>
    <n v="18500"/>
  </r>
  <r>
    <x v="6"/>
    <x v="2"/>
    <s v="Meråker"/>
    <x v="2"/>
    <x v="1"/>
    <s v="stk"/>
    <n v="15650"/>
  </r>
  <r>
    <x v="7"/>
    <x v="2"/>
    <s v="Meråker"/>
    <x v="2"/>
    <x v="1"/>
    <s v="stk"/>
    <n v="118200"/>
  </r>
  <r>
    <x v="8"/>
    <x v="2"/>
    <s v="Meråker"/>
    <x v="2"/>
    <x v="1"/>
    <s v="stk"/>
    <n v="80750"/>
  </r>
  <r>
    <x v="9"/>
    <x v="2"/>
    <s v="Meråker"/>
    <x v="2"/>
    <x v="1"/>
    <s v="stk"/>
    <n v="31400"/>
  </r>
  <r>
    <x v="10"/>
    <x v="2"/>
    <s v="Meråker"/>
    <x v="2"/>
    <x v="1"/>
    <s v="stk"/>
    <n v="62275"/>
  </r>
  <r>
    <x v="11"/>
    <x v="2"/>
    <s v="Meråker"/>
    <x v="2"/>
    <x v="1"/>
    <s v="stk"/>
    <n v="76600"/>
  </r>
  <r>
    <x v="12"/>
    <x v="2"/>
    <s v="Meråker"/>
    <x v="2"/>
    <x v="1"/>
    <s v="stk"/>
    <n v="69625"/>
  </r>
  <r>
    <x v="13"/>
    <x v="2"/>
    <s v="Meråker"/>
    <x v="2"/>
    <x v="1"/>
    <s v="stk"/>
    <n v="47994"/>
  </r>
  <r>
    <x v="14"/>
    <x v="2"/>
    <s v="Meråker"/>
    <x v="2"/>
    <x v="1"/>
    <s v="stk"/>
    <n v="56640"/>
  </r>
  <r>
    <x v="15"/>
    <x v="2"/>
    <s v="Meråker"/>
    <x v="2"/>
    <x v="1"/>
    <s v="stk"/>
    <n v="80204"/>
  </r>
  <r>
    <x v="16"/>
    <x v="1"/>
    <s v="Namsos"/>
    <x v="1"/>
    <x v="1"/>
    <s v="stk"/>
    <n v="92075"/>
  </r>
  <r>
    <x v="0"/>
    <x v="2"/>
    <s v="Stjørdal"/>
    <x v="3"/>
    <x v="1"/>
    <s v="stk"/>
    <n v="427795"/>
  </r>
  <r>
    <x v="1"/>
    <x v="2"/>
    <s v="Stjørdal"/>
    <x v="3"/>
    <x v="1"/>
    <s v="stk"/>
    <n v="408545"/>
  </r>
  <r>
    <x v="2"/>
    <x v="2"/>
    <s v="Stjørdal"/>
    <x v="3"/>
    <x v="1"/>
    <s v="stk"/>
    <n v="425235"/>
  </r>
  <r>
    <x v="3"/>
    <x v="2"/>
    <s v="Stjørdal"/>
    <x v="3"/>
    <x v="1"/>
    <s v="stk"/>
    <n v="281095"/>
  </r>
  <r>
    <x v="4"/>
    <x v="2"/>
    <s v="Stjørdal"/>
    <x v="3"/>
    <x v="1"/>
    <s v="stk"/>
    <n v="189495"/>
  </r>
  <r>
    <x v="5"/>
    <x v="2"/>
    <s v="Stjørdal"/>
    <x v="3"/>
    <x v="1"/>
    <s v="stk"/>
    <n v="148950"/>
  </r>
  <r>
    <x v="6"/>
    <x v="2"/>
    <s v="Stjørdal"/>
    <x v="3"/>
    <x v="1"/>
    <s v="stk"/>
    <n v="209300"/>
  </r>
  <r>
    <x v="7"/>
    <x v="2"/>
    <s v="Stjørdal"/>
    <x v="3"/>
    <x v="1"/>
    <s v="stk"/>
    <n v="185050"/>
  </r>
  <r>
    <x v="8"/>
    <x v="2"/>
    <s v="Stjørdal"/>
    <x v="3"/>
    <x v="1"/>
    <s v="stk"/>
    <n v="237745"/>
  </r>
  <r>
    <x v="9"/>
    <x v="2"/>
    <s v="Stjørdal"/>
    <x v="3"/>
    <x v="1"/>
    <s v="stk"/>
    <n v="193185"/>
  </r>
  <r>
    <x v="10"/>
    <x v="2"/>
    <s v="Stjørdal"/>
    <x v="3"/>
    <x v="1"/>
    <s v="stk"/>
    <n v="126970"/>
  </r>
  <r>
    <x v="11"/>
    <x v="2"/>
    <s v="Stjørdal"/>
    <x v="3"/>
    <x v="1"/>
    <s v="stk"/>
    <n v="244885"/>
  </r>
  <r>
    <x v="12"/>
    <x v="2"/>
    <s v="Stjørdal"/>
    <x v="3"/>
    <x v="1"/>
    <s v="stk"/>
    <n v="214275"/>
  </r>
  <r>
    <x v="13"/>
    <x v="2"/>
    <s v="Stjørdal"/>
    <x v="3"/>
    <x v="1"/>
    <s v="stk"/>
    <n v="206075"/>
  </r>
  <r>
    <x v="14"/>
    <x v="2"/>
    <s v="Stjørdal"/>
    <x v="3"/>
    <x v="1"/>
    <s v="stk"/>
    <n v="223310"/>
  </r>
  <r>
    <x v="15"/>
    <x v="2"/>
    <s v="Stjørdal"/>
    <x v="3"/>
    <x v="1"/>
    <s v="stk"/>
    <n v="280265"/>
  </r>
  <r>
    <x v="16"/>
    <x v="4"/>
    <s v="Hemne"/>
    <x v="24"/>
    <x v="1"/>
    <s v="stk"/>
    <n v="12850"/>
  </r>
  <r>
    <x v="0"/>
    <x v="0"/>
    <s v="Frosta"/>
    <x v="4"/>
    <x v="1"/>
    <s v="stk"/>
    <n v="20850"/>
  </r>
  <r>
    <x v="1"/>
    <x v="0"/>
    <s v="Frosta"/>
    <x v="4"/>
    <x v="1"/>
    <s v="stk"/>
    <n v="41070"/>
  </r>
  <r>
    <x v="2"/>
    <x v="0"/>
    <s v="Frosta"/>
    <x v="4"/>
    <x v="1"/>
    <s v="stk"/>
    <n v="35475"/>
  </r>
  <r>
    <x v="3"/>
    <x v="0"/>
    <s v="Frosta"/>
    <x v="4"/>
    <x v="1"/>
    <s v="stk"/>
    <n v="20775"/>
  </r>
  <r>
    <x v="4"/>
    <x v="0"/>
    <s v="Frosta"/>
    <x v="4"/>
    <x v="1"/>
    <s v="stk"/>
    <n v="34150"/>
  </r>
  <r>
    <x v="5"/>
    <x v="0"/>
    <s v="Frosta"/>
    <x v="4"/>
    <x v="1"/>
    <s v="stk"/>
    <n v="17650"/>
  </r>
  <r>
    <x v="6"/>
    <x v="0"/>
    <s v="Frosta"/>
    <x v="4"/>
    <x v="1"/>
    <s v="stk"/>
    <n v="44575"/>
  </r>
  <r>
    <x v="7"/>
    <x v="0"/>
    <s v="Frosta"/>
    <x v="4"/>
    <x v="1"/>
    <s v="stk"/>
    <n v="16050"/>
  </r>
  <r>
    <x v="8"/>
    <x v="0"/>
    <s v="Frosta"/>
    <x v="4"/>
    <x v="1"/>
    <s v="stk"/>
    <n v="39000"/>
  </r>
  <r>
    <x v="9"/>
    <x v="0"/>
    <s v="Frosta"/>
    <x v="4"/>
    <x v="1"/>
    <s v="stk"/>
    <n v="50675"/>
  </r>
  <r>
    <x v="10"/>
    <x v="0"/>
    <s v="Frosta"/>
    <x v="4"/>
    <x v="1"/>
    <s v="stk"/>
    <n v="22650"/>
  </r>
  <r>
    <x v="11"/>
    <x v="0"/>
    <s v="Frosta"/>
    <x v="4"/>
    <x v="1"/>
    <s v="stk"/>
    <n v="52100"/>
  </r>
  <r>
    <x v="12"/>
    <x v="0"/>
    <s v="Frosta"/>
    <x v="4"/>
    <x v="1"/>
    <s v="stk"/>
    <n v="28300"/>
  </r>
  <r>
    <x v="13"/>
    <x v="0"/>
    <s v="Frosta"/>
    <x v="4"/>
    <x v="1"/>
    <s v="stk"/>
    <n v="47075"/>
  </r>
  <r>
    <x v="14"/>
    <x v="0"/>
    <s v="Frosta"/>
    <x v="4"/>
    <x v="1"/>
    <s v="stk"/>
    <n v="31200"/>
  </r>
  <r>
    <x v="15"/>
    <x v="0"/>
    <s v="Frosta"/>
    <x v="4"/>
    <x v="1"/>
    <s v="stk"/>
    <n v="50400"/>
  </r>
  <r>
    <x v="16"/>
    <x v="4"/>
    <s v="Snillfjord"/>
    <x v="25"/>
    <x v="1"/>
    <s v="stk"/>
    <n v="6300"/>
  </r>
  <r>
    <x v="0"/>
    <x v="0"/>
    <s v="Levanger"/>
    <x v="5"/>
    <x v="1"/>
    <s v="stk"/>
    <n v="403115"/>
  </r>
  <r>
    <x v="1"/>
    <x v="0"/>
    <s v="Levanger"/>
    <x v="5"/>
    <x v="1"/>
    <s v="stk"/>
    <n v="301595"/>
  </r>
  <r>
    <x v="2"/>
    <x v="0"/>
    <s v="Levanger"/>
    <x v="5"/>
    <x v="1"/>
    <s v="stk"/>
    <n v="353610"/>
  </r>
  <r>
    <x v="3"/>
    <x v="0"/>
    <s v="Levanger"/>
    <x v="5"/>
    <x v="1"/>
    <s v="stk"/>
    <n v="156807"/>
  </r>
  <r>
    <x v="4"/>
    <x v="0"/>
    <s v="Levanger"/>
    <x v="5"/>
    <x v="1"/>
    <s v="stk"/>
    <n v="153345"/>
  </r>
  <r>
    <x v="5"/>
    <x v="0"/>
    <s v="Levanger"/>
    <x v="5"/>
    <x v="1"/>
    <s v="stk"/>
    <n v="146963"/>
  </r>
  <r>
    <x v="6"/>
    <x v="0"/>
    <s v="Levanger"/>
    <x v="5"/>
    <x v="1"/>
    <s v="stk"/>
    <n v="187490"/>
  </r>
  <r>
    <x v="7"/>
    <x v="0"/>
    <s v="Levanger"/>
    <x v="5"/>
    <x v="1"/>
    <s v="stk"/>
    <n v="145241"/>
  </r>
  <r>
    <x v="8"/>
    <x v="0"/>
    <s v="Levanger"/>
    <x v="5"/>
    <x v="1"/>
    <s v="stk"/>
    <n v="200329"/>
  </r>
  <r>
    <x v="9"/>
    <x v="0"/>
    <s v="Levanger"/>
    <x v="5"/>
    <x v="1"/>
    <s v="stk"/>
    <n v="139930"/>
  </r>
  <r>
    <x v="10"/>
    <x v="0"/>
    <s v="Levanger"/>
    <x v="5"/>
    <x v="1"/>
    <s v="stk"/>
    <n v="99545"/>
  </r>
  <r>
    <x v="11"/>
    <x v="0"/>
    <s v="Levanger"/>
    <x v="5"/>
    <x v="1"/>
    <s v="stk"/>
    <n v="125785"/>
  </r>
  <r>
    <x v="12"/>
    <x v="0"/>
    <s v="Levanger"/>
    <x v="5"/>
    <x v="1"/>
    <s v="stk"/>
    <n v="158375"/>
  </r>
  <r>
    <x v="13"/>
    <x v="0"/>
    <s v="Levanger"/>
    <x v="5"/>
    <x v="1"/>
    <s v="stk"/>
    <n v="264125"/>
  </r>
  <r>
    <x v="14"/>
    <x v="0"/>
    <s v="Levanger"/>
    <x v="5"/>
    <x v="1"/>
    <s v="stk"/>
    <n v="295390"/>
  </r>
  <r>
    <x v="15"/>
    <x v="0"/>
    <s v="Levanger"/>
    <x v="5"/>
    <x v="1"/>
    <s v="stk"/>
    <n v="195325"/>
  </r>
  <r>
    <x v="16"/>
    <x v="4"/>
    <s v="Hitra"/>
    <x v="45"/>
    <x v="1"/>
    <s v="stk"/>
    <m/>
  </r>
  <r>
    <x v="0"/>
    <x v="0"/>
    <s v="Verdal"/>
    <x v="6"/>
    <x v="1"/>
    <s v="stk"/>
    <n v="279355"/>
  </r>
  <r>
    <x v="1"/>
    <x v="0"/>
    <s v="Verdal"/>
    <x v="6"/>
    <x v="1"/>
    <s v="stk"/>
    <n v="388845"/>
  </r>
  <r>
    <x v="2"/>
    <x v="0"/>
    <s v="Verdal"/>
    <x v="6"/>
    <x v="1"/>
    <s v="stk"/>
    <n v="239965"/>
  </r>
  <r>
    <x v="3"/>
    <x v="0"/>
    <s v="Verdal"/>
    <x v="6"/>
    <x v="1"/>
    <s v="stk"/>
    <n v="174265"/>
  </r>
  <r>
    <x v="4"/>
    <x v="0"/>
    <s v="Verdal"/>
    <x v="6"/>
    <x v="1"/>
    <s v="stk"/>
    <n v="193945"/>
  </r>
  <r>
    <x v="5"/>
    <x v="0"/>
    <s v="Verdal"/>
    <x v="6"/>
    <x v="1"/>
    <s v="stk"/>
    <n v="44413"/>
  </r>
  <r>
    <x v="6"/>
    <x v="0"/>
    <s v="Verdal"/>
    <x v="6"/>
    <x v="1"/>
    <s v="stk"/>
    <n v="131225"/>
  </r>
  <r>
    <x v="7"/>
    <x v="0"/>
    <s v="Verdal"/>
    <x v="6"/>
    <x v="1"/>
    <s v="stk"/>
    <n v="105725"/>
  </r>
  <r>
    <x v="8"/>
    <x v="0"/>
    <s v="Verdal"/>
    <x v="6"/>
    <x v="1"/>
    <s v="stk"/>
    <n v="170710"/>
  </r>
  <r>
    <x v="9"/>
    <x v="0"/>
    <s v="Verdal"/>
    <x v="6"/>
    <x v="1"/>
    <s v="stk"/>
    <n v="179325"/>
  </r>
  <r>
    <x v="10"/>
    <x v="0"/>
    <s v="Verdal"/>
    <x v="6"/>
    <x v="1"/>
    <s v="stk"/>
    <n v="168855"/>
  </r>
  <r>
    <x v="11"/>
    <x v="0"/>
    <s v="Verdal"/>
    <x v="6"/>
    <x v="1"/>
    <s v="stk"/>
    <n v="143407"/>
  </r>
  <r>
    <x v="12"/>
    <x v="0"/>
    <s v="Verdal"/>
    <x v="6"/>
    <x v="1"/>
    <s v="stk"/>
    <n v="132165"/>
  </r>
  <r>
    <x v="13"/>
    <x v="0"/>
    <s v="Verdal"/>
    <x v="6"/>
    <x v="1"/>
    <s v="stk"/>
    <n v="84050"/>
  </r>
  <r>
    <x v="14"/>
    <x v="0"/>
    <s v="Verdal"/>
    <x v="6"/>
    <x v="1"/>
    <s v="stk"/>
    <n v="249425"/>
  </r>
  <r>
    <x v="15"/>
    <x v="0"/>
    <s v="Verdal"/>
    <x v="6"/>
    <x v="1"/>
    <s v="stk"/>
    <n v="96325"/>
  </r>
  <r>
    <x v="16"/>
    <x v="5"/>
    <s v="Agdenes"/>
    <x v="27"/>
    <x v="1"/>
    <s v="stk"/>
    <n v="4750"/>
  </r>
  <r>
    <x v="0"/>
    <x v="0"/>
    <s v="Verran"/>
    <x v="7"/>
    <x v="1"/>
    <s v="stk"/>
    <n v="65300"/>
  </r>
  <r>
    <x v="1"/>
    <x v="0"/>
    <s v="Verran"/>
    <x v="7"/>
    <x v="1"/>
    <s v="stk"/>
    <n v="116250"/>
  </r>
  <r>
    <x v="2"/>
    <x v="0"/>
    <s v="Verran"/>
    <x v="7"/>
    <x v="1"/>
    <s v="stk"/>
    <n v="72500"/>
  </r>
  <r>
    <x v="3"/>
    <x v="0"/>
    <s v="Verran"/>
    <x v="7"/>
    <x v="1"/>
    <s v="stk"/>
    <n v="35500"/>
  </r>
  <r>
    <x v="4"/>
    <x v="0"/>
    <s v="Verran"/>
    <x v="7"/>
    <x v="1"/>
    <s v="stk"/>
    <n v="58700"/>
  </r>
  <r>
    <x v="5"/>
    <x v="0"/>
    <s v="Verran"/>
    <x v="7"/>
    <x v="1"/>
    <s v="stk"/>
    <n v="38050"/>
  </r>
  <r>
    <x v="6"/>
    <x v="0"/>
    <s v="Verran"/>
    <x v="7"/>
    <x v="1"/>
    <s v="stk"/>
    <n v="31000"/>
  </r>
  <r>
    <x v="7"/>
    <x v="0"/>
    <s v="Verran"/>
    <x v="7"/>
    <x v="1"/>
    <s v="stk"/>
    <n v="44350"/>
  </r>
  <r>
    <x v="8"/>
    <x v="0"/>
    <s v="Verran"/>
    <x v="7"/>
    <x v="1"/>
    <s v="stk"/>
    <n v="29100"/>
  </r>
  <r>
    <x v="9"/>
    <x v="0"/>
    <s v="Verran"/>
    <x v="7"/>
    <x v="1"/>
    <s v="stk"/>
    <n v="120460"/>
  </r>
  <r>
    <x v="10"/>
    <x v="0"/>
    <s v="Verran"/>
    <x v="7"/>
    <x v="1"/>
    <s v="stk"/>
    <n v="41075"/>
  </r>
  <r>
    <x v="11"/>
    <x v="0"/>
    <s v="Verran"/>
    <x v="7"/>
    <x v="1"/>
    <s v="stk"/>
    <n v="105550"/>
  </r>
  <r>
    <x v="12"/>
    <x v="0"/>
    <s v="Verran"/>
    <x v="7"/>
    <x v="1"/>
    <s v="stk"/>
    <n v="46550"/>
  </r>
  <r>
    <x v="13"/>
    <x v="0"/>
    <s v="Verran"/>
    <x v="7"/>
    <x v="1"/>
    <s v="stk"/>
    <n v="43100"/>
  </r>
  <r>
    <x v="14"/>
    <x v="0"/>
    <s v="Verran"/>
    <x v="7"/>
    <x v="1"/>
    <s v="stk"/>
    <n v="11800"/>
  </r>
  <r>
    <x v="15"/>
    <x v="0"/>
    <s v="Verran"/>
    <x v="7"/>
    <x v="1"/>
    <s v="stk"/>
    <n v="31600"/>
  </r>
  <r>
    <x v="16"/>
    <x v="3"/>
    <s v="Bjugn"/>
    <x v="28"/>
    <x v="1"/>
    <s v="stk"/>
    <n v="11600"/>
  </r>
  <r>
    <x v="0"/>
    <x v="1"/>
    <s v="Namdalseid"/>
    <x v="8"/>
    <x v="1"/>
    <s v="stk"/>
    <n v="111950"/>
  </r>
  <r>
    <x v="1"/>
    <x v="1"/>
    <s v="Namdalseid"/>
    <x v="8"/>
    <x v="1"/>
    <s v="stk"/>
    <n v="85630"/>
  </r>
  <r>
    <x v="2"/>
    <x v="1"/>
    <s v="Namdalseid"/>
    <x v="8"/>
    <x v="1"/>
    <s v="stk"/>
    <n v="136410"/>
  </r>
  <r>
    <x v="3"/>
    <x v="1"/>
    <s v="Namdalseid"/>
    <x v="8"/>
    <x v="1"/>
    <s v="stk"/>
    <n v="56350"/>
  </r>
  <r>
    <x v="4"/>
    <x v="1"/>
    <s v="Namdalseid"/>
    <x v="8"/>
    <x v="1"/>
    <s v="stk"/>
    <n v="43400"/>
  </r>
  <r>
    <x v="5"/>
    <x v="1"/>
    <s v="Namdalseid"/>
    <x v="8"/>
    <x v="1"/>
    <s v="stk"/>
    <n v="47860"/>
  </r>
  <r>
    <x v="6"/>
    <x v="1"/>
    <s v="Namdalseid"/>
    <x v="8"/>
    <x v="1"/>
    <s v="stk"/>
    <n v="82166"/>
  </r>
  <r>
    <x v="7"/>
    <x v="1"/>
    <s v="Namdalseid"/>
    <x v="8"/>
    <x v="1"/>
    <s v="stk"/>
    <n v="59230"/>
  </r>
  <r>
    <x v="8"/>
    <x v="1"/>
    <s v="Namdalseid"/>
    <x v="8"/>
    <x v="1"/>
    <s v="stk"/>
    <n v="104420"/>
  </r>
  <r>
    <x v="9"/>
    <x v="1"/>
    <s v="Namdalseid"/>
    <x v="8"/>
    <x v="1"/>
    <s v="stk"/>
    <n v="63225"/>
  </r>
  <r>
    <x v="10"/>
    <x v="1"/>
    <s v="Namdalseid"/>
    <x v="8"/>
    <x v="1"/>
    <s v="stk"/>
    <n v="71600"/>
  </r>
  <r>
    <x v="11"/>
    <x v="1"/>
    <s v="Namdalseid"/>
    <x v="8"/>
    <x v="1"/>
    <s v="stk"/>
    <n v="55650"/>
  </r>
  <r>
    <x v="12"/>
    <x v="1"/>
    <s v="Namdalseid"/>
    <x v="8"/>
    <x v="1"/>
    <s v="stk"/>
    <n v="173550"/>
  </r>
  <r>
    <x v="13"/>
    <x v="1"/>
    <s v="Namdalseid"/>
    <x v="8"/>
    <x v="1"/>
    <s v="stk"/>
    <n v="184450"/>
  </r>
  <r>
    <x v="14"/>
    <x v="1"/>
    <s v="Namdalseid"/>
    <x v="8"/>
    <x v="1"/>
    <s v="stk"/>
    <n v="49800"/>
  </r>
  <r>
    <x v="15"/>
    <x v="1"/>
    <s v="Namdalseid"/>
    <x v="8"/>
    <x v="1"/>
    <s v="stk"/>
    <n v="47875"/>
  </r>
  <r>
    <x v="16"/>
    <x v="3"/>
    <s v="Åfjord"/>
    <x v="29"/>
    <x v="1"/>
    <s v="stk"/>
    <n v="59792"/>
  </r>
  <r>
    <x v="0"/>
    <x v="0"/>
    <s v="Snåsa"/>
    <x v="9"/>
    <x v="1"/>
    <s v="stk"/>
    <n v="285887"/>
  </r>
  <r>
    <x v="1"/>
    <x v="0"/>
    <s v="Snåsa"/>
    <x v="9"/>
    <x v="1"/>
    <s v="stk"/>
    <n v="224150"/>
  </r>
  <r>
    <x v="2"/>
    <x v="0"/>
    <s v="Snåsa"/>
    <x v="9"/>
    <x v="1"/>
    <s v="stk"/>
    <n v="214790"/>
  </r>
  <r>
    <x v="3"/>
    <x v="0"/>
    <s v="Snåsa"/>
    <x v="9"/>
    <x v="1"/>
    <s v="stk"/>
    <n v="154195"/>
  </r>
  <r>
    <x v="4"/>
    <x v="0"/>
    <s v="Snåsa"/>
    <x v="9"/>
    <x v="1"/>
    <s v="stk"/>
    <n v="283170"/>
  </r>
  <r>
    <x v="5"/>
    <x v="0"/>
    <s v="Snåsa"/>
    <x v="9"/>
    <x v="1"/>
    <s v="stk"/>
    <n v="157940"/>
  </r>
  <r>
    <x v="6"/>
    <x v="0"/>
    <s v="Snåsa"/>
    <x v="9"/>
    <x v="1"/>
    <s v="stk"/>
    <n v="246276"/>
  </r>
  <r>
    <x v="7"/>
    <x v="0"/>
    <s v="Snåsa"/>
    <x v="9"/>
    <x v="1"/>
    <s v="stk"/>
    <n v="248452"/>
  </r>
  <r>
    <x v="8"/>
    <x v="0"/>
    <s v="Snåsa"/>
    <x v="9"/>
    <x v="1"/>
    <s v="stk"/>
    <n v="423800"/>
  </r>
  <r>
    <x v="9"/>
    <x v="0"/>
    <s v="Snåsa"/>
    <x v="9"/>
    <x v="1"/>
    <s v="stk"/>
    <n v="315960"/>
  </r>
  <r>
    <x v="10"/>
    <x v="0"/>
    <s v="Snåsa"/>
    <x v="9"/>
    <x v="1"/>
    <s v="stk"/>
    <n v="222465"/>
  </r>
  <r>
    <x v="11"/>
    <x v="0"/>
    <s v="Snåsa"/>
    <x v="9"/>
    <x v="1"/>
    <s v="stk"/>
    <n v="198520"/>
  </r>
  <r>
    <x v="12"/>
    <x v="0"/>
    <s v="Snåsa"/>
    <x v="9"/>
    <x v="1"/>
    <s v="stk"/>
    <n v="221070"/>
  </r>
  <r>
    <x v="13"/>
    <x v="0"/>
    <s v="Snåsa"/>
    <x v="9"/>
    <x v="1"/>
    <s v="stk"/>
    <n v="245855"/>
  </r>
  <r>
    <x v="14"/>
    <x v="0"/>
    <s v="Snåsa"/>
    <x v="9"/>
    <x v="1"/>
    <s v="stk"/>
    <n v="195450"/>
  </r>
  <r>
    <x v="15"/>
    <x v="0"/>
    <s v="Snåsa"/>
    <x v="9"/>
    <x v="1"/>
    <s v="stk"/>
    <n v="205690"/>
  </r>
  <r>
    <x v="16"/>
    <x v="3"/>
    <s v="Roan"/>
    <x v="30"/>
    <x v="1"/>
    <s v="stk"/>
    <m/>
  </r>
  <r>
    <x v="0"/>
    <x v="1"/>
    <s v="Lierne"/>
    <x v="10"/>
    <x v="1"/>
    <s v="stk"/>
    <n v="409800"/>
  </r>
  <r>
    <x v="1"/>
    <x v="1"/>
    <s v="Lierne"/>
    <x v="10"/>
    <x v="1"/>
    <s v="stk"/>
    <n v="362344"/>
  </r>
  <r>
    <x v="2"/>
    <x v="1"/>
    <s v="Lierne"/>
    <x v="10"/>
    <x v="1"/>
    <s v="stk"/>
    <n v="339700"/>
  </r>
  <r>
    <x v="3"/>
    <x v="1"/>
    <s v="Lierne"/>
    <x v="10"/>
    <x v="1"/>
    <s v="stk"/>
    <n v="173850"/>
  </r>
  <r>
    <x v="4"/>
    <x v="1"/>
    <s v="Lierne"/>
    <x v="10"/>
    <x v="1"/>
    <s v="stk"/>
    <n v="320624"/>
  </r>
  <r>
    <x v="5"/>
    <x v="1"/>
    <s v="Lierne"/>
    <x v="10"/>
    <x v="1"/>
    <s v="stk"/>
    <n v="184575"/>
  </r>
  <r>
    <x v="6"/>
    <x v="1"/>
    <s v="Lierne"/>
    <x v="10"/>
    <x v="1"/>
    <s v="stk"/>
    <n v="247300"/>
  </r>
  <r>
    <x v="7"/>
    <x v="1"/>
    <s v="Lierne"/>
    <x v="10"/>
    <x v="1"/>
    <s v="stk"/>
    <n v="318184"/>
  </r>
  <r>
    <x v="8"/>
    <x v="1"/>
    <s v="Lierne"/>
    <x v="10"/>
    <x v="1"/>
    <s v="stk"/>
    <n v="252725"/>
  </r>
  <r>
    <x v="9"/>
    <x v="1"/>
    <s v="Lierne"/>
    <x v="10"/>
    <x v="1"/>
    <s v="stk"/>
    <n v="229615"/>
  </r>
  <r>
    <x v="10"/>
    <x v="1"/>
    <s v="Lierne"/>
    <x v="10"/>
    <x v="1"/>
    <s v="stk"/>
    <n v="205455"/>
  </r>
  <r>
    <x v="11"/>
    <x v="1"/>
    <s v="Lierne"/>
    <x v="10"/>
    <x v="1"/>
    <s v="stk"/>
    <n v="163911"/>
  </r>
  <r>
    <x v="12"/>
    <x v="1"/>
    <s v="Lierne"/>
    <x v="10"/>
    <x v="1"/>
    <s v="stk"/>
    <n v="145000"/>
  </r>
  <r>
    <x v="13"/>
    <x v="1"/>
    <s v="Lierne"/>
    <x v="10"/>
    <x v="1"/>
    <s v="stk"/>
    <n v="173950"/>
  </r>
  <r>
    <x v="14"/>
    <x v="1"/>
    <s v="Lierne"/>
    <x v="10"/>
    <x v="1"/>
    <s v="stk"/>
    <n v="200925"/>
  </r>
  <r>
    <x v="15"/>
    <x v="1"/>
    <s v="Lierne"/>
    <x v="10"/>
    <x v="1"/>
    <s v="stk"/>
    <n v="228850"/>
  </r>
  <r>
    <x v="16"/>
    <x v="3"/>
    <s v="Osen"/>
    <x v="31"/>
    <x v="1"/>
    <s v="stk"/>
    <n v="1000"/>
  </r>
  <r>
    <x v="0"/>
    <x v="1"/>
    <s v="Røyrvik"/>
    <x v="11"/>
    <x v="1"/>
    <s v="stk"/>
    <n v="54100"/>
  </r>
  <r>
    <x v="1"/>
    <x v="1"/>
    <s v="Røyrvik"/>
    <x v="11"/>
    <x v="1"/>
    <s v="stk"/>
    <n v="30040"/>
  </r>
  <r>
    <x v="2"/>
    <x v="1"/>
    <s v="Røyrvik"/>
    <x v="11"/>
    <x v="1"/>
    <s v="stk"/>
    <n v="27200"/>
  </r>
  <r>
    <x v="3"/>
    <x v="1"/>
    <s v="Røyrvik"/>
    <x v="11"/>
    <x v="1"/>
    <s v="stk"/>
    <n v="33340"/>
  </r>
  <r>
    <x v="4"/>
    <x v="1"/>
    <s v="Røyrvik"/>
    <x v="11"/>
    <x v="1"/>
    <s v="stk"/>
    <n v="14500"/>
  </r>
  <r>
    <x v="5"/>
    <x v="1"/>
    <s v="Røyrvik"/>
    <x v="11"/>
    <x v="1"/>
    <s v="stk"/>
    <n v="12325"/>
  </r>
  <r>
    <x v="6"/>
    <x v="1"/>
    <s v="Røyrvik"/>
    <x v="11"/>
    <x v="1"/>
    <s v="stk"/>
    <n v="21250"/>
  </r>
  <r>
    <x v="7"/>
    <x v="1"/>
    <s v="Røyrvik"/>
    <x v="11"/>
    <x v="1"/>
    <s v="stk"/>
    <n v="25500"/>
  </r>
  <r>
    <x v="8"/>
    <x v="1"/>
    <s v="Røyrvik"/>
    <x v="11"/>
    <x v="1"/>
    <s v="stk"/>
    <n v="28000"/>
  </r>
  <r>
    <x v="9"/>
    <x v="1"/>
    <s v="Røyrvik"/>
    <x v="11"/>
    <x v="1"/>
    <s v="stk"/>
    <n v="40550"/>
  </r>
  <r>
    <x v="10"/>
    <x v="1"/>
    <s v="Røyrvik"/>
    <x v="11"/>
    <x v="1"/>
    <s v="stk"/>
    <n v="63500"/>
  </r>
  <r>
    <x v="11"/>
    <x v="1"/>
    <s v="Røyrvik"/>
    <x v="11"/>
    <x v="1"/>
    <s v="stk"/>
    <n v="24300"/>
  </r>
  <r>
    <x v="12"/>
    <x v="1"/>
    <s v="Røyrvik"/>
    <x v="11"/>
    <x v="1"/>
    <s v="stk"/>
    <n v="48875"/>
  </r>
  <r>
    <x v="13"/>
    <x v="1"/>
    <s v="Røyrvik"/>
    <x v="11"/>
    <x v="1"/>
    <s v="stk"/>
    <n v="33000"/>
  </r>
  <r>
    <x v="14"/>
    <x v="1"/>
    <s v="Røyrvik"/>
    <x v="11"/>
    <x v="1"/>
    <s v="stk"/>
    <n v="4500"/>
  </r>
  <r>
    <x v="15"/>
    <x v="1"/>
    <s v="Røyrvik"/>
    <x v="11"/>
    <x v="1"/>
    <s v="stk"/>
    <n v="21000"/>
  </r>
  <r>
    <x v="16"/>
    <x v="6"/>
    <s v="Oppdal"/>
    <x v="32"/>
    <x v="1"/>
    <s v="stk"/>
    <n v="1800"/>
  </r>
  <r>
    <x v="0"/>
    <x v="1"/>
    <s v="Namsskogan"/>
    <x v="12"/>
    <x v="1"/>
    <s v="stk"/>
    <n v="124650"/>
  </r>
  <r>
    <x v="1"/>
    <x v="1"/>
    <s v="Namsskogan"/>
    <x v="12"/>
    <x v="1"/>
    <s v="stk"/>
    <n v="71625"/>
  </r>
  <r>
    <x v="2"/>
    <x v="1"/>
    <s v="Namsskogan"/>
    <x v="12"/>
    <x v="1"/>
    <s v="stk"/>
    <n v="102100"/>
  </r>
  <r>
    <x v="3"/>
    <x v="1"/>
    <s v="Namsskogan"/>
    <x v="12"/>
    <x v="1"/>
    <s v="stk"/>
    <n v="55650"/>
  </r>
  <r>
    <x v="4"/>
    <x v="1"/>
    <s v="Namsskogan"/>
    <x v="12"/>
    <x v="1"/>
    <s v="stk"/>
    <n v="16950"/>
  </r>
  <r>
    <x v="5"/>
    <x v="1"/>
    <s v="Namsskogan"/>
    <x v="12"/>
    <x v="1"/>
    <s v="stk"/>
    <n v="5500"/>
  </r>
  <r>
    <x v="6"/>
    <x v="1"/>
    <s v="Namsskogan"/>
    <x v="12"/>
    <x v="1"/>
    <s v="stk"/>
    <n v="19415"/>
  </r>
  <r>
    <x v="7"/>
    <x v="1"/>
    <s v="Namsskogan"/>
    <x v="12"/>
    <x v="1"/>
    <s v="stk"/>
    <n v="67450"/>
  </r>
  <r>
    <x v="8"/>
    <x v="1"/>
    <s v="Namsskogan"/>
    <x v="12"/>
    <x v="1"/>
    <s v="stk"/>
    <n v="44045"/>
  </r>
  <r>
    <x v="9"/>
    <x v="1"/>
    <s v="Namsskogan"/>
    <x v="12"/>
    <x v="1"/>
    <s v="stk"/>
    <n v="121950"/>
  </r>
  <r>
    <x v="10"/>
    <x v="1"/>
    <s v="Namsskogan"/>
    <x v="12"/>
    <x v="1"/>
    <s v="stk"/>
    <n v="42850"/>
  </r>
  <r>
    <x v="11"/>
    <x v="1"/>
    <s v="Namsskogan"/>
    <x v="12"/>
    <x v="1"/>
    <s v="stk"/>
    <n v="55040"/>
  </r>
  <r>
    <x v="12"/>
    <x v="1"/>
    <s v="Namsskogan"/>
    <x v="12"/>
    <x v="1"/>
    <s v="stk"/>
    <n v="54100"/>
  </r>
  <r>
    <x v="13"/>
    <x v="1"/>
    <s v="Namsskogan"/>
    <x v="12"/>
    <x v="1"/>
    <s v="stk"/>
    <n v="32700"/>
  </r>
  <r>
    <x v="14"/>
    <x v="1"/>
    <s v="Namsskogan"/>
    <x v="12"/>
    <x v="1"/>
    <s v="stk"/>
    <n v="81850"/>
  </r>
  <r>
    <x v="15"/>
    <x v="1"/>
    <s v="Namsskogan"/>
    <x v="12"/>
    <x v="1"/>
    <s v="stk"/>
    <n v="148970"/>
  </r>
  <r>
    <x v="16"/>
    <x v="6"/>
    <s v="Rennebu"/>
    <x v="33"/>
    <x v="1"/>
    <s v="stk"/>
    <n v="141125"/>
  </r>
  <r>
    <x v="0"/>
    <x v="1"/>
    <s v="Grong"/>
    <x v="13"/>
    <x v="1"/>
    <s v="stk"/>
    <n v="203225"/>
  </r>
  <r>
    <x v="1"/>
    <x v="1"/>
    <s v="Grong"/>
    <x v="13"/>
    <x v="1"/>
    <s v="stk"/>
    <n v="215700"/>
  </r>
  <r>
    <x v="2"/>
    <x v="1"/>
    <s v="Grong"/>
    <x v="13"/>
    <x v="1"/>
    <s v="stk"/>
    <n v="187273"/>
  </r>
  <r>
    <x v="3"/>
    <x v="1"/>
    <s v="Grong"/>
    <x v="13"/>
    <x v="1"/>
    <s v="stk"/>
    <n v="159325"/>
  </r>
  <r>
    <x v="4"/>
    <x v="1"/>
    <s v="Grong"/>
    <x v="13"/>
    <x v="1"/>
    <s v="stk"/>
    <n v="118050"/>
  </r>
  <r>
    <x v="5"/>
    <x v="1"/>
    <s v="Grong"/>
    <x v="13"/>
    <x v="1"/>
    <s v="stk"/>
    <n v="94665"/>
  </r>
  <r>
    <x v="6"/>
    <x v="1"/>
    <s v="Grong"/>
    <x v="13"/>
    <x v="1"/>
    <s v="stk"/>
    <n v="109534"/>
  </r>
  <r>
    <x v="7"/>
    <x v="1"/>
    <s v="Grong"/>
    <x v="13"/>
    <x v="1"/>
    <s v="stk"/>
    <n v="141925"/>
  </r>
  <r>
    <x v="8"/>
    <x v="1"/>
    <s v="Grong"/>
    <x v="13"/>
    <x v="1"/>
    <s v="stk"/>
    <n v="116835"/>
  </r>
  <r>
    <x v="9"/>
    <x v="1"/>
    <s v="Grong"/>
    <x v="13"/>
    <x v="1"/>
    <s v="stk"/>
    <n v="123175"/>
  </r>
  <r>
    <x v="10"/>
    <x v="1"/>
    <s v="Grong"/>
    <x v="13"/>
    <x v="1"/>
    <s v="stk"/>
    <n v="178025"/>
  </r>
  <r>
    <x v="11"/>
    <x v="1"/>
    <s v="Grong"/>
    <x v="13"/>
    <x v="1"/>
    <s v="stk"/>
    <n v="138605"/>
  </r>
  <r>
    <x v="12"/>
    <x v="1"/>
    <s v="Grong"/>
    <x v="13"/>
    <x v="1"/>
    <s v="stk"/>
    <n v="112850"/>
  </r>
  <r>
    <x v="13"/>
    <x v="1"/>
    <s v="Grong"/>
    <x v="13"/>
    <x v="1"/>
    <s v="stk"/>
    <n v="96700"/>
  </r>
  <r>
    <x v="14"/>
    <x v="1"/>
    <s v="Grong"/>
    <x v="13"/>
    <x v="1"/>
    <s v="stk"/>
    <n v="143640"/>
  </r>
  <r>
    <x v="15"/>
    <x v="1"/>
    <s v="Grong"/>
    <x v="13"/>
    <x v="1"/>
    <s v="stk"/>
    <n v="119250"/>
  </r>
  <r>
    <x v="16"/>
    <x v="5"/>
    <s v="Meldal"/>
    <x v="34"/>
    <x v="1"/>
    <s v="stk"/>
    <n v="91095"/>
  </r>
  <r>
    <x v="0"/>
    <x v="1"/>
    <s v="Høylandet"/>
    <x v="14"/>
    <x v="1"/>
    <s v="stk"/>
    <n v="191335"/>
  </r>
  <r>
    <x v="1"/>
    <x v="1"/>
    <s v="Høylandet"/>
    <x v="14"/>
    <x v="1"/>
    <s v="stk"/>
    <n v="235715"/>
  </r>
  <r>
    <x v="2"/>
    <x v="1"/>
    <s v="Høylandet"/>
    <x v="14"/>
    <x v="1"/>
    <s v="stk"/>
    <n v="153200"/>
  </r>
  <r>
    <x v="3"/>
    <x v="1"/>
    <s v="Høylandet"/>
    <x v="14"/>
    <x v="1"/>
    <s v="stk"/>
    <n v="106400"/>
  </r>
  <r>
    <x v="4"/>
    <x v="1"/>
    <s v="Høylandet"/>
    <x v="14"/>
    <x v="1"/>
    <s v="stk"/>
    <n v="98250"/>
  </r>
  <r>
    <x v="5"/>
    <x v="1"/>
    <s v="Høylandet"/>
    <x v="14"/>
    <x v="1"/>
    <s v="stk"/>
    <n v="51120"/>
  </r>
  <r>
    <x v="6"/>
    <x v="1"/>
    <s v="Høylandet"/>
    <x v="14"/>
    <x v="1"/>
    <s v="stk"/>
    <n v="84250"/>
  </r>
  <r>
    <x v="7"/>
    <x v="1"/>
    <s v="Høylandet"/>
    <x v="14"/>
    <x v="1"/>
    <s v="stk"/>
    <n v="114800"/>
  </r>
  <r>
    <x v="8"/>
    <x v="1"/>
    <s v="Høylandet"/>
    <x v="14"/>
    <x v="1"/>
    <s v="stk"/>
    <n v="166150"/>
  </r>
  <r>
    <x v="9"/>
    <x v="1"/>
    <s v="Høylandet"/>
    <x v="14"/>
    <x v="1"/>
    <s v="stk"/>
    <n v="109555"/>
  </r>
  <r>
    <x v="10"/>
    <x v="1"/>
    <s v="Høylandet"/>
    <x v="14"/>
    <x v="1"/>
    <s v="stk"/>
    <n v="52050"/>
  </r>
  <r>
    <x v="11"/>
    <x v="1"/>
    <s v="Høylandet"/>
    <x v="14"/>
    <x v="1"/>
    <s v="stk"/>
    <n v="155640"/>
  </r>
  <r>
    <x v="12"/>
    <x v="1"/>
    <s v="Høylandet"/>
    <x v="14"/>
    <x v="1"/>
    <s v="stk"/>
    <n v="112750"/>
  </r>
  <r>
    <x v="13"/>
    <x v="1"/>
    <s v="Høylandet"/>
    <x v="14"/>
    <x v="1"/>
    <s v="stk"/>
    <n v="114775"/>
  </r>
  <r>
    <x v="14"/>
    <x v="1"/>
    <s v="Høylandet"/>
    <x v="14"/>
    <x v="1"/>
    <s v="stk"/>
    <n v="54700"/>
  </r>
  <r>
    <x v="15"/>
    <x v="1"/>
    <s v="Høylandet"/>
    <x v="14"/>
    <x v="1"/>
    <s v="stk"/>
    <n v="104430"/>
  </r>
  <r>
    <x v="16"/>
    <x v="5"/>
    <s v="Orkdal"/>
    <x v="35"/>
    <x v="1"/>
    <s v="stk"/>
    <n v="184900"/>
  </r>
  <r>
    <x v="0"/>
    <x v="1"/>
    <s v="Overhalla"/>
    <x v="15"/>
    <x v="1"/>
    <s v="stk"/>
    <n v="167045"/>
  </r>
  <r>
    <x v="1"/>
    <x v="1"/>
    <s v="Overhalla"/>
    <x v="15"/>
    <x v="1"/>
    <s v="stk"/>
    <n v="124275"/>
  </r>
  <r>
    <x v="2"/>
    <x v="1"/>
    <s v="Overhalla"/>
    <x v="15"/>
    <x v="1"/>
    <s v="stk"/>
    <n v="175405"/>
  </r>
  <r>
    <x v="3"/>
    <x v="1"/>
    <s v="Overhalla"/>
    <x v="15"/>
    <x v="1"/>
    <s v="stk"/>
    <n v="90950"/>
  </r>
  <r>
    <x v="4"/>
    <x v="1"/>
    <s v="Overhalla"/>
    <x v="15"/>
    <x v="1"/>
    <s v="stk"/>
    <n v="79175"/>
  </r>
  <r>
    <x v="5"/>
    <x v="1"/>
    <s v="Overhalla"/>
    <x v="15"/>
    <x v="1"/>
    <s v="stk"/>
    <n v="31700"/>
  </r>
  <r>
    <x v="6"/>
    <x v="1"/>
    <s v="Overhalla"/>
    <x v="15"/>
    <x v="1"/>
    <s v="stk"/>
    <n v="72400"/>
  </r>
  <r>
    <x v="7"/>
    <x v="1"/>
    <s v="Overhalla"/>
    <x v="15"/>
    <x v="1"/>
    <s v="stk"/>
    <n v="77650"/>
  </r>
  <r>
    <x v="8"/>
    <x v="1"/>
    <s v="Overhalla"/>
    <x v="15"/>
    <x v="1"/>
    <s v="stk"/>
    <n v="82725"/>
  </r>
  <r>
    <x v="9"/>
    <x v="1"/>
    <s v="Overhalla"/>
    <x v="15"/>
    <x v="1"/>
    <s v="stk"/>
    <n v="162400"/>
  </r>
  <r>
    <x v="10"/>
    <x v="1"/>
    <s v="Overhalla"/>
    <x v="15"/>
    <x v="1"/>
    <s v="stk"/>
    <n v="105700"/>
  </r>
  <r>
    <x v="11"/>
    <x v="1"/>
    <s v="Overhalla"/>
    <x v="15"/>
    <x v="1"/>
    <s v="stk"/>
    <n v="145575"/>
  </r>
  <r>
    <x v="12"/>
    <x v="1"/>
    <s v="Overhalla"/>
    <x v="15"/>
    <x v="1"/>
    <s v="stk"/>
    <n v="61000"/>
  </r>
  <r>
    <x v="13"/>
    <x v="1"/>
    <s v="Overhalla"/>
    <x v="15"/>
    <x v="1"/>
    <s v="stk"/>
    <n v="81750"/>
  </r>
  <r>
    <x v="14"/>
    <x v="1"/>
    <s v="Overhalla"/>
    <x v="15"/>
    <x v="1"/>
    <s v="stk"/>
    <n v="211200"/>
  </r>
  <r>
    <x v="15"/>
    <x v="1"/>
    <s v="Overhalla"/>
    <x v="15"/>
    <x v="1"/>
    <s v="stk"/>
    <n v="88050"/>
  </r>
  <r>
    <x v="16"/>
    <x v="6"/>
    <s v="Røros"/>
    <x v="36"/>
    <x v="1"/>
    <s v="stk"/>
    <m/>
  </r>
  <r>
    <x v="0"/>
    <x v="1"/>
    <s v="Fosnes"/>
    <x v="16"/>
    <x v="1"/>
    <s v="stk"/>
    <n v="11350"/>
  </r>
  <r>
    <x v="1"/>
    <x v="1"/>
    <s v="Fosnes"/>
    <x v="16"/>
    <x v="1"/>
    <s v="stk"/>
    <n v="11000"/>
  </r>
  <r>
    <x v="2"/>
    <x v="1"/>
    <s v="Fosnes"/>
    <x v="16"/>
    <x v="1"/>
    <s v="stk"/>
    <m/>
  </r>
  <r>
    <x v="3"/>
    <x v="1"/>
    <s v="Fosnes"/>
    <x v="16"/>
    <x v="1"/>
    <s v="stk"/>
    <m/>
  </r>
  <r>
    <x v="4"/>
    <x v="1"/>
    <s v="Fosnes"/>
    <x v="16"/>
    <x v="1"/>
    <s v="stk"/>
    <n v="9350"/>
  </r>
  <r>
    <x v="5"/>
    <x v="1"/>
    <s v="Fosnes"/>
    <x v="16"/>
    <x v="1"/>
    <s v="stk"/>
    <m/>
  </r>
  <r>
    <x v="6"/>
    <x v="1"/>
    <s v="Fosnes"/>
    <x v="16"/>
    <x v="1"/>
    <s v="stk"/>
    <n v="4450"/>
  </r>
  <r>
    <x v="7"/>
    <x v="1"/>
    <s v="Fosnes"/>
    <x v="16"/>
    <x v="1"/>
    <s v="stk"/>
    <n v="600"/>
  </r>
  <r>
    <x v="8"/>
    <x v="1"/>
    <s v="Fosnes"/>
    <x v="16"/>
    <x v="1"/>
    <s v="stk"/>
    <n v="25500"/>
  </r>
  <r>
    <x v="9"/>
    <x v="1"/>
    <s v="Fosnes"/>
    <x v="16"/>
    <x v="1"/>
    <s v="stk"/>
    <n v="500"/>
  </r>
  <r>
    <x v="10"/>
    <x v="1"/>
    <s v="Fosnes"/>
    <x v="16"/>
    <x v="1"/>
    <s v="stk"/>
    <n v="800"/>
  </r>
  <r>
    <x v="11"/>
    <x v="1"/>
    <s v="Fosnes"/>
    <x v="16"/>
    <x v="1"/>
    <s v="stk"/>
    <n v="17350"/>
  </r>
  <r>
    <x v="12"/>
    <x v="1"/>
    <s v="Fosnes"/>
    <x v="16"/>
    <x v="1"/>
    <s v="stk"/>
    <n v="1000"/>
  </r>
  <r>
    <x v="13"/>
    <x v="1"/>
    <s v="Fosnes"/>
    <x v="16"/>
    <x v="1"/>
    <s v="stk"/>
    <n v="15500"/>
  </r>
  <r>
    <x v="14"/>
    <x v="1"/>
    <s v="Fosnes"/>
    <x v="16"/>
    <x v="1"/>
    <s v="stk"/>
    <m/>
  </r>
  <r>
    <x v="15"/>
    <x v="1"/>
    <s v="Fosnes"/>
    <x v="16"/>
    <x v="1"/>
    <s v="stk"/>
    <m/>
  </r>
  <r>
    <x v="16"/>
    <x v="6"/>
    <s v="Holtålen"/>
    <x v="37"/>
    <x v="1"/>
    <s v="stk"/>
    <n v="52500"/>
  </r>
  <r>
    <x v="0"/>
    <x v="1"/>
    <s v="Flatanger"/>
    <x v="17"/>
    <x v="1"/>
    <s v="stk"/>
    <n v="6425"/>
  </r>
  <r>
    <x v="1"/>
    <x v="1"/>
    <s v="Flatanger"/>
    <x v="17"/>
    <x v="1"/>
    <s v="stk"/>
    <n v="10100"/>
  </r>
  <r>
    <x v="2"/>
    <x v="1"/>
    <s v="Flatanger"/>
    <x v="17"/>
    <x v="1"/>
    <s v="stk"/>
    <n v="3900"/>
  </r>
  <r>
    <x v="3"/>
    <x v="1"/>
    <s v="Flatanger"/>
    <x v="17"/>
    <x v="1"/>
    <s v="stk"/>
    <n v="1800"/>
  </r>
  <r>
    <x v="4"/>
    <x v="1"/>
    <s v="Flatanger"/>
    <x v="17"/>
    <x v="1"/>
    <s v="stk"/>
    <n v="1300"/>
  </r>
  <r>
    <x v="5"/>
    <x v="1"/>
    <s v="Flatanger"/>
    <x v="17"/>
    <x v="1"/>
    <s v="stk"/>
    <m/>
  </r>
  <r>
    <x v="6"/>
    <x v="1"/>
    <s v="Flatanger"/>
    <x v="17"/>
    <x v="1"/>
    <s v="stk"/>
    <m/>
  </r>
  <r>
    <x v="7"/>
    <x v="1"/>
    <s v="Flatanger"/>
    <x v="17"/>
    <x v="1"/>
    <s v="stk"/>
    <n v="3330"/>
  </r>
  <r>
    <x v="8"/>
    <x v="1"/>
    <s v="Flatanger"/>
    <x v="17"/>
    <x v="1"/>
    <s v="stk"/>
    <n v="1550"/>
  </r>
  <r>
    <x v="9"/>
    <x v="1"/>
    <s v="Flatanger"/>
    <x v="17"/>
    <x v="1"/>
    <s v="stk"/>
    <n v="15650"/>
  </r>
  <r>
    <x v="10"/>
    <x v="1"/>
    <s v="Flatanger"/>
    <x v="17"/>
    <x v="1"/>
    <s v="stk"/>
    <n v="2200"/>
  </r>
  <r>
    <x v="11"/>
    <x v="1"/>
    <s v="Flatanger"/>
    <x v="17"/>
    <x v="1"/>
    <s v="stk"/>
    <n v="805"/>
  </r>
  <r>
    <x v="12"/>
    <x v="1"/>
    <s v="Flatanger"/>
    <x v="17"/>
    <x v="1"/>
    <s v="stk"/>
    <n v="3350"/>
  </r>
  <r>
    <x v="13"/>
    <x v="1"/>
    <s v="Flatanger"/>
    <x v="17"/>
    <x v="1"/>
    <s v="stk"/>
    <n v="9300"/>
  </r>
  <r>
    <x v="14"/>
    <x v="1"/>
    <s v="Flatanger"/>
    <x v="17"/>
    <x v="1"/>
    <s v="stk"/>
    <n v="24700"/>
  </r>
  <r>
    <x v="15"/>
    <x v="1"/>
    <s v="Flatanger"/>
    <x v="17"/>
    <x v="1"/>
    <s v="stk"/>
    <n v="5200"/>
  </r>
  <r>
    <x v="16"/>
    <x v="6"/>
    <s v="Midtre-Gauldal"/>
    <x v="38"/>
    <x v="1"/>
    <s v="stk"/>
    <n v="126810"/>
  </r>
  <r>
    <x v="0"/>
    <x v="1"/>
    <s v="Vikna"/>
    <x v="18"/>
    <x v="1"/>
    <s v="stk"/>
    <n v="39100"/>
  </r>
  <r>
    <x v="1"/>
    <x v="1"/>
    <s v="Vikna"/>
    <x v="18"/>
    <x v="1"/>
    <s v="stk"/>
    <n v="7100"/>
  </r>
  <r>
    <x v="2"/>
    <x v="1"/>
    <s v="Vikna"/>
    <x v="18"/>
    <x v="1"/>
    <s v="stk"/>
    <n v="7800"/>
  </r>
  <r>
    <x v="3"/>
    <x v="1"/>
    <s v="Vikna"/>
    <x v="18"/>
    <x v="1"/>
    <s v="stk"/>
    <n v="1000"/>
  </r>
  <r>
    <x v="4"/>
    <x v="1"/>
    <s v="Vikna"/>
    <x v="18"/>
    <x v="1"/>
    <s v="stk"/>
    <m/>
  </r>
  <r>
    <x v="5"/>
    <x v="1"/>
    <s v="Vikna"/>
    <x v="18"/>
    <x v="1"/>
    <s v="stk"/>
    <m/>
  </r>
  <r>
    <x v="6"/>
    <x v="1"/>
    <s v="Vikna"/>
    <x v="18"/>
    <x v="1"/>
    <s v="stk"/>
    <n v="10600"/>
  </r>
  <r>
    <x v="7"/>
    <x v="1"/>
    <s v="Vikna"/>
    <x v="18"/>
    <x v="1"/>
    <s v="stk"/>
    <n v="1800"/>
  </r>
  <r>
    <x v="8"/>
    <x v="1"/>
    <s v="Vikna"/>
    <x v="18"/>
    <x v="1"/>
    <s v="stk"/>
    <n v="700"/>
  </r>
  <r>
    <x v="9"/>
    <x v="1"/>
    <s v="Vikna"/>
    <x v="18"/>
    <x v="1"/>
    <s v="stk"/>
    <n v="1000"/>
  </r>
  <r>
    <x v="10"/>
    <x v="1"/>
    <s v="Vikna"/>
    <x v="18"/>
    <x v="1"/>
    <s v="stk"/>
    <n v="1200"/>
  </r>
  <r>
    <x v="11"/>
    <x v="1"/>
    <s v="Vikna"/>
    <x v="18"/>
    <x v="1"/>
    <s v="stk"/>
    <m/>
  </r>
  <r>
    <x v="12"/>
    <x v="1"/>
    <s v="Vikna"/>
    <x v="18"/>
    <x v="1"/>
    <s v="stk"/>
    <n v="900"/>
  </r>
  <r>
    <x v="13"/>
    <x v="1"/>
    <s v="Vikna"/>
    <x v="18"/>
    <x v="1"/>
    <s v="stk"/>
    <m/>
  </r>
  <r>
    <x v="14"/>
    <x v="1"/>
    <s v="Vikna"/>
    <x v="18"/>
    <x v="1"/>
    <s v="stk"/>
    <m/>
  </r>
  <r>
    <x v="15"/>
    <x v="1"/>
    <s v="Vikna"/>
    <x v="18"/>
    <x v="1"/>
    <s v="stk"/>
    <n v="2090"/>
  </r>
  <r>
    <x v="16"/>
    <x v="6"/>
    <s v="Melhus"/>
    <x v="39"/>
    <x v="1"/>
    <s v="stk"/>
    <n v="379605"/>
  </r>
  <r>
    <x v="0"/>
    <x v="1"/>
    <s v="Nærøy"/>
    <x v="19"/>
    <x v="1"/>
    <s v="stk"/>
    <n v="67250"/>
  </r>
  <r>
    <x v="1"/>
    <x v="1"/>
    <s v="Nærøy"/>
    <x v="19"/>
    <x v="1"/>
    <s v="stk"/>
    <n v="42300"/>
  </r>
  <r>
    <x v="2"/>
    <x v="1"/>
    <s v="Nærøy"/>
    <x v="19"/>
    <x v="1"/>
    <s v="stk"/>
    <n v="52600"/>
  </r>
  <r>
    <x v="3"/>
    <x v="1"/>
    <s v="Nærøy"/>
    <x v="19"/>
    <x v="1"/>
    <s v="stk"/>
    <n v="23550"/>
  </r>
  <r>
    <x v="4"/>
    <x v="1"/>
    <s v="Nærøy"/>
    <x v="19"/>
    <x v="1"/>
    <s v="stk"/>
    <n v="65025"/>
  </r>
  <r>
    <x v="5"/>
    <x v="1"/>
    <s v="Nærøy"/>
    <x v="19"/>
    <x v="1"/>
    <s v="stk"/>
    <n v="71970"/>
  </r>
  <r>
    <x v="6"/>
    <x v="1"/>
    <s v="Nærøy"/>
    <x v="19"/>
    <x v="1"/>
    <s v="stk"/>
    <n v="86410"/>
  </r>
  <r>
    <x v="7"/>
    <x v="1"/>
    <s v="Nærøy"/>
    <x v="19"/>
    <x v="1"/>
    <s v="stk"/>
    <n v="29200"/>
  </r>
  <r>
    <x v="8"/>
    <x v="1"/>
    <s v="Nærøy"/>
    <x v="19"/>
    <x v="1"/>
    <s v="stk"/>
    <n v="40025"/>
  </r>
  <r>
    <x v="9"/>
    <x v="1"/>
    <s v="Nærøy"/>
    <x v="19"/>
    <x v="1"/>
    <s v="stk"/>
    <n v="62970"/>
  </r>
  <r>
    <x v="10"/>
    <x v="1"/>
    <s v="Nærøy"/>
    <x v="19"/>
    <x v="1"/>
    <s v="stk"/>
    <n v="28321"/>
  </r>
  <r>
    <x v="11"/>
    <x v="1"/>
    <s v="Nærøy"/>
    <x v="19"/>
    <x v="1"/>
    <s v="stk"/>
    <n v="18050"/>
  </r>
  <r>
    <x v="12"/>
    <x v="1"/>
    <s v="Nærøy"/>
    <x v="19"/>
    <x v="1"/>
    <s v="stk"/>
    <n v="46600"/>
  </r>
  <r>
    <x v="13"/>
    <x v="1"/>
    <s v="Nærøy"/>
    <x v="19"/>
    <x v="1"/>
    <s v="stk"/>
    <n v="25883"/>
  </r>
  <r>
    <x v="14"/>
    <x v="1"/>
    <s v="Nærøy"/>
    <x v="19"/>
    <x v="1"/>
    <s v="stk"/>
    <n v="21400"/>
  </r>
  <r>
    <x v="15"/>
    <x v="1"/>
    <s v="Nærøy"/>
    <x v="19"/>
    <x v="1"/>
    <s v="stk"/>
    <n v="32950"/>
  </r>
  <r>
    <x v="16"/>
    <x v="5"/>
    <s v="Skaun"/>
    <x v="40"/>
    <x v="1"/>
    <s v="stk"/>
    <n v="79250"/>
  </r>
  <r>
    <x v="0"/>
    <x v="1"/>
    <s v="Leka"/>
    <x v="20"/>
    <x v="1"/>
    <s v="stk"/>
    <n v="3500"/>
  </r>
  <r>
    <x v="1"/>
    <x v="1"/>
    <s v="Leka"/>
    <x v="20"/>
    <x v="1"/>
    <s v="stk"/>
    <n v="1550"/>
  </r>
  <r>
    <x v="2"/>
    <x v="1"/>
    <s v="Leka"/>
    <x v="20"/>
    <x v="1"/>
    <s v="stk"/>
    <n v="8500"/>
  </r>
  <r>
    <x v="3"/>
    <x v="1"/>
    <s v="Leka"/>
    <x v="20"/>
    <x v="1"/>
    <s v="stk"/>
    <m/>
  </r>
  <r>
    <x v="4"/>
    <x v="1"/>
    <s v="Leka"/>
    <x v="20"/>
    <x v="1"/>
    <s v="stk"/>
    <n v="4600"/>
  </r>
  <r>
    <x v="5"/>
    <x v="1"/>
    <s v="Leka"/>
    <x v="20"/>
    <x v="1"/>
    <s v="stk"/>
    <m/>
  </r>
  <r>
    <x v="6"/>
    <x v="1"/>
    <s v="Leka"/>
    <x v="20"/>
    <x v="1"/>
    <s v="stk"/>
    <n v="5500"/>
  </r>
  <r>
    <x v="7"/>
    <x v="1"/>
    <s v="Leka"/>
    <x v="20"/>
    <x v="1"/>
    <s v="stk"/>
    <n v="4000"/>
  </r>
  <r>
    <x v="8"/>
    <x v="1"/>
    <s v="Leka"/>
    <x v="20"/>
    <x v="1"/>
    <s v="stk"/>
    <m/>
  </r>
  <r>
    <x v="9"/>
    <x v="1"/>
    <s v="Leka"/>
    <x v="20"/>
    <x v="1"/>
    <s v="stk"/>
    <m/>
  </r>
  <r>
    <x v="10"/>
    <x v="1"/>
    <s v="Leka"/>
    <x v="20"/>
    <x v="1"/>
    <s v="stk"/>
    <m/>
  </r>
  <r>
    <x v="11"/>
    <x v="1"/>
    <s v="Leka"/>
    <x v="20"/>
    <x v="1"/>
    <s v="stk"/>
    <n v="350"/>
  </r>
  <r>
    <x v="12"/>
    <x v="1"/>
    <s v="Leka"/>
    <x v="20"/>
    <x v="1"/>
    <s v="stk"/>
    <m/>
  </r>
  <r>
    <x v="13"/>
    <x v="1"/>
    <s v="Leka"/>
    <x v="20"/>
    <x v="1"/>
    <s v="stk"/>
    <m/>
  </r>
  <r>
    <x v="14"/>
    <x v="1"/>
    <s v="Leka"/>
    <x v="20"/>
    <x v="1"/>
    <s v="stk"/>
    <m/>
  </r>
  <r>
    <x v="15"/>
    <x v="1"/>
    <s v="Leka"/>
    <x v="20"/>
    <x v="1"/>
    <s v="stk"/>
    <m/>
  </r>
  <r>
    <x v="16"/>
    <x v="2"/>
    <s v="Klæbu"/>
    <x v="41"/>
    <x v="1"/>
    <s v="stk"/>
    <n v="63600"/>
  </r>
  <r>
    <x v="0"/>
    <x v="0"/>
    <s v="Inderøy"/>
    <x v="21"/>
    <x v="1"/>
    <s v="stk"/>
    <n v="298669"/>
  </r>
  <r>
    <x v="1"/>
    <x v="0"/>
    <s v="Inderøy"/>
    <x v="21"/>
    <x v="1"/>
    <s v="stk"/>
    <n v="213875"/>
  </r>
  <r>
    <x v="2"/>
    <x v="0"/>
    <s v="Inderøy"/>
    <x v="21"/>
    <x v="1"/>
    <s v="stk"/>
    <n v="246055"/>
  </r>
  <r>
    <x v="3"/>
    <x v="0"/>
    <s v="Inderøy"/>
    <x v="21"/>
    <x v="1"/>
    <s v="stk"/>
    <n v="176405"/>
  </r>
  <r>
    <x v="4"/>
    <x v="0"/>
    <s v="Inderøy"/>
    <x v="21"/>
    <x v="1"/>
    <s v="stk"/>
    <n v="168000"/>
  </r>
  <r>
    <x v="5"/>
    <x v="0"/>
    <s v="Inderøy"/>
    <x v="21"/>
    <x v="1"/>
    <s v="stk"/>
    <n v="100100"/>
  </r>
  <r>
    <x v="6"/>
    <x v="0"/>
    <s v="Inderøy"/>
    <x v="21"/>
    <x v="1"/>
    <s v="stk"/>
    <n v="117150"/>
  </r>
  <r>
    <x v="7"/>
    <x v="0"/>
    <s v="Inderøy"/>
    <x v="21"/>
    <x v="1"/>
    <s v="stk"/>
    <n v="141350"/>
  </r>
  <r>
    <x v="8"/>
    <x v="0"/>
    <s v="Inderøy"/>
    <x v="21"/>
    <x v="1"/>
    <s v="stk"/>
    <n v="241372"/>
  </r>
  <r>
    <x v="9"/>
    <x v="0"/>
    <s v="Inderøy"/>
    <x v="21"/>
    <x v="1"/>
    <s v="stk"/>
    <n v="183875"/>
  </r>
  <r>
    <x v="10"/>
    <x v="0"/>
    <s v="Inderøy"/>
    <x v="21"/>
    <x v="1"/>
    <s v="stk"/>
    <n v="89050"/>
  </r>
  <r>
    <x v="11"/>
    <x v="0"/>
    <s v="Inderøy"/>
    <x v="21"/>
    <x v="1"/>
    <s v="stk"/>
    <n v="122660"/>
  </r>
  <r>
    <x v="12"/>
    <x v="0"/>
    <s v="Inderøy"/>
    <x v="21"/>
    <x v="1"/>
    <s v="stk"/>
    <n v="172950"/>
  </r>
  <r>
    <x v="13"/>
    <x v="0"/>
    <s v="Inderøy"/>
    <x v="21"/>
    <x v="1"/>
    <s v="stk"/>
    <n v="178875"/>
  </r>
  <r>
    <x v="14"/>
    <x v="0"/>
    <s v="Inderøy"/>
    <x v="21"/>
    <x v="1"/>
    <s v="stk"/>
    <n v="122075"/>
  </r>
  <r>
    <x v="15"/>
    <x v="0"/>
    <s v="Inderøy"/>
    <x v="21"/>
    <x v="1"/>
    <s v="stk"/>
    <n v="122225"/>
  </r>
  <r>
    <x v="16"/>
    <x v="2"/>
    <s v="Malvik"/>
    <x v="42"/>
    <x v="1"/>
    <s v="stk"/>
    <n v="67280"/>
  </r>
  <r>
    <x v="0"/>
    <x v="3"/>
    <s v="Indre Fosen"/>
    <x v="22"/>
    <x v="1"/>
    <s v="stk"/>
    <n v="154990"/>
  </r>
  <r>
    <x v="1"/>
    <x v="3"/>
    <s v="Indre Fosen"/>
    <x v="22"/>
    <x v="1"/>
    <s v="stk"/>
    <n v="253798"/>
  </r>
  <r>
    <x v="2"/>
    <x v="3"/>
    <s v="Indre Fosen"/>
    <x v="22"/>
    <x v="1"/>
    <s v="stk"/>
    <n v="219775"/>
  </r>
  <r>
    <x v="3"/>
    <x v="3"/>
    <s v="Indre Fosen"/>
    <x v="22"/>
    <x v="1"/>
    <s v="stk"/>
    <n v="155675"/>
  </r>
  <r>
    <x v="4"/>
    <x v="3"/>
    <s v="Indre Fosen"/>
    <x v="22"/>
    <x v="1"/>
    <s v="stk"/>
    <n v="52225"/>
  </r>
  <r>
    <x v="5"/>
    <x v="3"/>
    <s v="Indre Fosen"/>
    <x v="22"/>
    <x v="1"/>
    <s v="stk"/>
    <n v="23875"/>
  </r>
  <r>
    <x v="6"/>
    <x v="3"/>
    <s v="Indre Fosen"/>
    <x v="22"/>
    <x v="1"/>
    <s v="stk"/>
    <n v="74250"/>
  </r>
  <r>
    <x v="7"/>
    <x v="3"/>
    <s v="Indre Fosen"/>
    <x v="22"/>
    <x v="1"/>
    <s v="stk"/>
    <n v="79125"/>
  </r>
  <r>
    <x v="8"/>
    <x v="3"/>
    <s v="Indre Fosen"/>
    <x v="22"/>
    <x v="1"/>
    <s v="stk"/>
    <n v="129575"/>
  </r>
  <r>
    <x v="9"/>
    <x v="3"/>
    <s v="Indre Fosen"/>
    <x v="22"/>
    <x v="1"/>
    <s v="stk"/>
    <n v="87382"/>
  </r>
  <r>
    <x v="10"/>
    <x v="3"/>
    <s v="Indre Fosen"/>
    <x v="22"/>
    <x v="1"/>
    <s v="stk"/>
    <n v="106322"/>
  </r>
  <r>
    <x v="11"/>
    <x v="3"/>
    <s v="Indre Fosen"/>
    <x v="22"/>
    <x v="1"/>
    <s v="stk"/>
    <n v="79350"/>
  </r>
  <r>
    <x v="12"/>
    <x v="3"/>
    <s v="Indre Fosen"/>
    <x v="22"/>
    <x v="1"/>
    <s v="stk"/>
    <n v="68475"/>
  </r>
  <r>
    <x v="13"/>
    <x v="3"/>
    <s v="Indre Fosen"/>
    <x v="22"/>
    <x v="1"/>
    <s v="stk"/>
    <n v="43000"/>
  </r>
  <r>
    <x v="14"/>
    <x v="3"/>
    <s v="Indre Fosen"/>
    <x v="22"/>
    <x v="1"/>
    <s v="stk"/>
    <n v="57620"/>
  </r>
  <r>
    <x v="15"/>
    <x v="3"/>
    <s v="Indre Fosen"/>
    <x v="22"/>
    <x v="1"/>
    <s v="stk"/>
    <n v="136575"/>
  </r>
  <r>
    <x v="16"/>
    <x v="2"/>
    <s v="Selbu"/>
    <x v="43"/>
    <x v="1"/>
    <s v="stk"/>
    <n v="222615"/>
  </r>
  <r>
    <x v="0"/>
    <x v="2"/>
    <s v="Trondheim"/>
    <x v="23"/>
    <x v="1"/>
    <s v="stk"/>
    <n v="139445"/>
  </r>
  <r>
    <x v="1"/>
    <x v="2"/>
    <s v="Trondheim"/>
    <x v="23"/>
    <x v="1"/>
    <s v="stk"/>
    <n v="190705"/>
  </r>
  <r>
    <x v="2"/>
    <x v="2"/>
    <s v="Trondheim"/>
    <x v="23"/>
    <x v="1"/>
    <s v="stk"/>
    <n v="90910"/>
  </r>
  <r>
    <x v="3"/>
    <x v="2"/>
    <s v="Trondheim"/>
    <x v="23"/>
    <x v="1"/>
    <s v="stk"/>
    <n v="84435"/>
  </r>
  <r>
    <x v="4"/>
    <x v="2"/>
    <s v="Trondheim"/>
    <x v="23"/>
    <x v="1"/>
    <s v="stk"/>
    <n v="78780"/>
  </r>
  <r>
    <x v="5"/>
    <x v="2"/>
    <s v="Trondheim"/>
    <x v="23"/>
    <x v="1"/>
    <s v="stk"/>
    <n v="45820"/>
  </r>
  <r>
    <x v="6"/>
    <x v="2"/>
    <s v="Trondheim"/>
    <x v="23"/>
    <x v="1"/>
    <s v="stk"/>
    <n v="68610"/>
  </r>
  <r>
    <x v="7"/>
    <x v="2"/>
    <s v="Trondheim"/>
    <x v="23"/>
    <x v="1"/>
    <s v="stk"/>
    <n v="50760"/>
  </r>
  <r>
    <x v="8"/>
    <x v="2"/>
    <s v="Trondheim"/>
    <x v="23"/>
    <x v="1"/>
    <s v="stk"/>
    <n v="103285"/>
  </r>
  <r>
    <x v="9"/>
    <x v="2"/>
    <s v="Trondheim"/>
    <x v="23"/>
    <x v="1"/>
    <s v="stk"/>
    <n v="81750"/>
  </r>
  <r>
    <x v="10"/>
    <x v="2"/>
    <s v="Trondheim"/>
    <x v="23"/>
    <x v="1"/>
    <s v="stk"/>
    <n v="70875"/>
  </r>
  <r>
    <x v="11"/>
    <x v="2"/>
    <s v="Trondheim"/>
    <x v="23"/>
    <x v="1"/>
    <s v="stk"/>
    <n v="63570"/>
  </r>
  <r>
    <x v="12"/>
    <x v="2"/>
    <s v="Trondheim"/>
    <x v="23"/>
    <x v="1"/>
    <s v="stk"/>
    <n v="111180"/>
  </r>
  <r>
    <x v="13"/>
    <x v="2"/>
    <s v="Trondheim"/>
    <x v="23"/>
    <x v="1"/>
    <s v="stk"/>
    <n v="128275"/>
  </r>
  <r>
    <x v="14"/>
    <x v="2"/>
    <s v="Trondheim"/>
    <x v="23"/>
    <x v="1"/>
    <s v="stk"/>
    <n v="110285"/>
  </r>
  <r>
    <x v="15"/>
    <x v="2"/>
    <s v="Trondheim"/>
    <x v="23"/>
    <x v="1"/>
    <s v="stk"/>
    <n v="73650"/>
  </r>
  <r>
    <x v="16"/>
    <x v="2"/>
    <s v="Tydal"/>
    <x v="44"/>
    <x v="1"/>
    <s v="stk"/>
    <n v="63565"/>
  </r>
  <r>
    <x v="0"/>
    <x v="4"/>
    <s v="Hemne"/>
    <x v="24"/>
    <x v="1"/>
    <s v="stk"/>
    <n v="74510"/>
  </r>
  <r>
    <x v="1"/>
    <x v="4"/>
    <s v="Hemne"/>
    <x v="24"/>
    <x v="1"/>
    <s v="stk"/>
    <n v="74160"/>
  </r>
  <r>
    <x v="2"/>
    <x v="4"/>
    <s v="Hemne"/>
    <x v="24"/>
    <x v="1"/>
    <s v="stk"/>
    <n v="70660"/>
  </r>
  <r>
    <x v="3"/>
    <x v="4"/>
    <s v="Hemne"/>
    <x v="24"/>
    <x v="1"/>
    <s v="stk"/>
    <n v="15350"/>
  </r>
  <r>
    <x v="4"/>
    <x v="4"/>
    <s v="Hemne"/>
    <x v="24"/>
    <x v="1"/>
    <s v="stk"/>
    <n v="9480"/>
  </r>
  <r>
    <x v="5"/>
    <x v="4"/>
    <s v="Hemne"/>
    <x v="24"/>
    <x v="1"/>
    <s v="stk"/>
    <n v="4000"/>
  </r>
  <r>
    <x v="6"/>
    <x v="4"/>
    <s v="Hemne"/>
    <x v="24"/>
    <x v="1"/>
    <s v="stk"/>
    <n v="1000"/>
  </r>
  <r>
    <x v="7"/>
    <x v="4"/>
    <s v="Hemne"/>
    <x v="24"/>
    <x v="1"/>
    <s v="stk"/>
    <n v="58725"/>
  </r>
  <r>
    <x v="8"/>
    <x v="4"/>
    <s v="Hemne"/>
    <x v="24"/>
    <x v="1"/>
    <s v="stk"/>
    <n v="16055"/>
  </r>
  <r>
    <x v="9"/>
    <x v="4"/>
    <s v="Hemne"/>
    <x v="24"/>
    <x v="1"/>
    <s v="stk"/>
    <n v="14560"/>
  </r>
  <r>
    <x v="10"/>
    <x v="4"/>
    <s v="Hemne"/>
    <x v="24"/>
    <x v="1"/>
    <s v="stk"/>
    <n v="19550"/>
  </r>
  <r>
    <x v="11"/>
    <x v="4"/>
    <s v="Hemne"/>
    <x v="24"/>
    <x v="1"/>
    <s v="stk"/>
    <n v="26850"/>
  </r>
  <r>
    <x v="12"/>
    <x v="4"/>
    <s v="Hemne"/>
    <x v="24"/>
    <x v="1"/>
    <s v="stk"/>
    <n v="28150"/>
  </r>
  <r>
    <x v="13"/>
    <x v="4"/>
    <s v="Hemne"/>
    <x v="24"/>
    <x v="1"/>
    <s v="stk"/>
    <n v="14600"/>
  </r>
  <r>
    <x v="14"/>
    <x v="4"/>
    <s v="Hemne"/>
    <x v="24"/>
    <x v="1"/>
    <s v="stk"/>
    <n v="28775"/>
  </r>
  <r>
    <x v="15"/>
    <x v="4"/>
    <s v="Hemne"/>
    <x v="24"/>
    <x v="1"/>
    <s v="stk"/>
    <n v="17660"/>
  </r>
  <r>
    <x v="16"/>
    <x v="2"/>
    <s v="Meråker"/>
    <x v="2"/>
    <x v="1"/>
    <s v="stk"/>
    <n v="63300"/>
  </r>
  <r>
    <x v="0"/>
    <x v="4"/>
    <s v="Snillfjord"/>
    <x v="25"/>
    <x v="1"/>
    <s v="stk"/>
    <n v="36710"/>
  </r>
  <r>
    <x v="1"/>
    <x v="4"/>
    <s v="Snillfjord"/>
    <x v="25"/>
    <x v="1"/>
    <s v="stk"/>
    <n v="31000"/>
  </r>
  <r>
    <x v="2"/>
    <x v="4"/>
    <s v="Snillfjord"/>
    <x v="25"/>
    <x v="1"/>
    <s v="stk"/>
    <n v="34500"/>
  </r>
  <r>
    <x v="3"/>
    <x v="4"/>
    <s v="Snillfjord"/>
    <x v="25"/>
    <x v="1"/>
    <s v="stk"/>
    <n v="5500"/>
  </r>
  <r>
    <x v="4"/>
    <x v="4"/>
    <s v="Snillfjord"/>
    <x v="25"/>
    <x v="1"/>
    <s v="stk"/>
    <n v="11600"/>
  </r>
  <r>
    <x v="5"/>
    <x v="4"/>
    <s v="Snillfjord"/>
    <x v="25"/>
    <x v="1"/>
    <s v="stk"/>
    <n v="1000"/>
  </r>
  <r>
    <x v="6"/>
    <x v="4"/>
    <s v="Snillfjord"/>
    <x v="25"/>
    <x v="1"/>
    <s v="stk"/>
    <m/>
  </r>
  <r>
    <x v="7"/>
    <x v="4"/>
    <s v="Snillfjord"/>
    <x v="25"/>
    <x v="1"/>
    <s v="stk"/>
    <n v="26800"/>
  </r>
  <r>
    <x v="8"/>
    <x v="4"/>
    <s v="Snillfjord"/>
    <x v="25"/>
    <x v="1"/>
    <s v="stk"/>
    <n v="9700"/>
  </r>
  <r>
    <x v="9"/>
    <x v="4"/>
    <s v="Snillfjord"/>
    <x v="25"/>
    <x v="1"/>
    <s v="stk"/>
    <n v="8490"/>
  </r>
  <r>
    <x v="10"/>
    <x v="4"/>
    <s v="Snillfjord"/>
    <x v="25"/>
    <x v="1"/>
    <s v="stk"/>
    <n v="7500"/>
  </r>
  <r>
    <x v="11"/>
    <x v="4"/>
    <s v="Snillfjord"/>
    <x v="25"/>
    <x v="1"/>
    <s v="stk"/>
    <n v="7750"/>
  </r>
  <r>
    <x v="12"/>
    <x v="4"/>
    <s v="Snillfjord"/>
    <x v="25"/>
    <x v="1"/>
    <s v="stk"/>
    <n v="17000"/>
  </r>
  <r>
    <x v="13"/>
    <x v="4"/>
    <s v="Snillfjord"/>
    <x v="25"/>
    <x v="1"/>
    <s v="stk"/>
    <n v="6000"/>
  </r>
  <r>
    <x v="14"/>
    <x v="4"/>
    <s v="Snillfjord"/>
    <x v="25"/>
    <x v="1"/>
    <s v="stk"/>
    <n v="9800"/>
  </r>
  <r>
    <x v="15"/>
    <x v="4"/>
    <s v="Snillfjord"/>
    <x v="25"/>
    <x v="1"/>
    <s v="stk"/>
    <n v="9500"/>
  </r>
  <r>
    <x v="16"/>
    <x v="2"/>
    <s v="Stjørdal"/>
    <x v="3"/>
    <x v="1"/>
    <s v="stk"/>
    <n v="239050"/>
  </r>
  <r>
    <x v="0"/>
    <x v="4"/>
    <s v="Hitra"/>
    <x v="45"/>
    <x v="1"/>
    <s v="stk"/>
    <n v="23280"/>
  </r>
  <r>
    <x v="1"/>
    <x v="4"/>
    <s v="Hitra"/>
    <x v="45"/>
    <x v="1"/>
    <s v="stk"/>
    <n v="11900"/>
  </r>
  <r>
    <x v="2"/>
    <x v="4"/>
    <s v="Hitra"/>
    <x v="45"/>
    <x v="1"/>
    <s v="stk"/>
    <n v="1000"/>
  </r>
  <r>
    <x v="3"/>
    <x v="4"/>
    <s v="Hitra"/>
    <x v="45"/>
    <x v="1"/>
    <s v="stk"/>
    <m/>
  </r>
  <r>
    <x v="4"/>
    <x v="4"/>
    <s v="Hitra"/>
    <x v="45"/>
    <x v="1"/>
    <s v="stk"/>
    <m/>
  </r>
  <r>
    <x v="5"/>
    <x v="4"/>
    <s v="Hitra"/>
    <x v="45"/>
    <x v="1"/>
    <s v="stk"/>
    <n v="1000"/>
  </r>
  <r>
    <x v="6"/>
    <x v="4"/>
    <s v="Hitra"/>
    <x v="45"/>
    <x v="1"/>
    <s v="stk"/>
    <m/>
  </r>
  <r>
    <x v="7"/>
    <x v="4"/>
    <s v="Hitra"/>
    <x v="45"/>
    <x v="1"/>
    <s v="stk"/>
    <n v="1000"/>
  </r>
  <r>
    <x v="8"/>
    <x v="4"/>
    <s v="Hitra"/>
    <x v="45"/>
    <x v="1"/>
    <s v="stk"/>
    <n v="2000"/>
  </r>
  <r>
    <x v="9"/>
    <x v="4"/>
    <s v="Hitra"/>
    <x v="45"/>
    <x v="1"/>
    <s v="stk"/>
    <m/>
  </r>
  <r>
    <x v="10"/>
    <x v="4"/>
    <s v="Hitra"/>
    <x v="45"/>
    <x v="1"/>
    <s v="stk"/>
    <n v="1000"/>
  </r>
  <r>
    <x v="11"/>
    <x v="4"/>
    <s v="Hitra"/>
    <x v="45"/>
    <x v="1"/>
    <s v="stk"/>
    <m/>
  </r>
  <r>
    <x v="12"/>
    <x v="4"/>
    <s v="Hitra"/>
    <x v="45"/>
    <x v="1"/>
    <s v="stk"/>
    <m/>
  </r>
  <r>
    <x v="13"/>
    <x v="4"/>
    <s v="Hitra"/>
    <x v="45"/>
    <x v="1"/>
    <s v="stk"/>
    <m/>
  </r>
  <r>
    <x v="14"/>
    <x v="4"/>
    <s v="Hitra"/>
    <x v="45"/>
    <x v="1"/>
    <s v="stk"/>
    <m/>
  </r>
  <r>
    <x v="15"/>
    <x v="4"/>
    <s v="Hitra"/>
    <x v="45"/>
    <x v="1"/>
    <s v="stk"/>
    <m/>
  </r>
  <r>
    <x v="16"/>
    <x v="0"/>
    <s v="Frosta"/>
    <x v="4"/>
    <x v="1"/>
    <s v="stk"/>
    <n v="25500"/>
  </r>
  <r>
    <x v="0"/>
    <x v="5"/>
    <s v="Agdenes"/>
    <x v="27"/>
    <x v="1"/>
    <s v="stk"/>
    <n v="53885"/>
  </r>
  <r>
    <x v="1"/>
    <x v="5"/>
    <s v="Agdenes"/>
    <x v="27"/>
    <x v="1"/>
    <s v="stk"/>
    <n v="46880"/>
  </r>
  <r>
    <x v="2"/>
    <x v="5"/>
    <s v="Agdenes"/>
    <x v="27"/>
    <x v="1"/>
    <s v="stk"/>
    <n v="24530"/>
  </r>
  <r>
    <x v="3"/>
    <x v="5"/>
    <s v="Agdenes"/>
    <x v="27"/>
    <x v="1"/>
    <s v="stk"/>
    <n v="5449"/>
  </r>
  <r>
    <x v="4"/>
    <x v="5"/>
    <s v="Agdenes"/>
    <x v="27"/>
    <x v="1"/>
    <s v="stk"/>
    <m/>
  </r>
  <r>
    <x v="5"/>
    <x v="5"/>
    <s v="Agdenes"/>
    <x v="27"/>
    <x v="1"/>
    <s v="stk"/>
    <n v="6200"/>
  </r>
  <r>
    <x v="6"/>
    <x v="5"/>
    <s v="Agdenes"/>
    <x v="27"/>
    <x v="1"/>
    <s v="stk"/>
    <n v="10725"/>
  </r>
  <r>
    <x v="7"/>
    <x v="5"/>
    <s v="Agdenes"/>
    <x v="27"/>
    <x v="1"/>
    <s v="stk"/>
    <n v="15450"/>
  </r>
  <r>
    <x v="8"/>
    <x v="5"/>
    <s v="Agdenes"/>
    <x v="27"/>
    <x v="1"/>
    <s v="stk"/>
    <n v="8880"/>
  </r>
  <r>
    <x v="9"/>
    <x v="5"/>
    <s v="Agdenes"/>
    <x v="27"/>
    <x v="1"/>
    <s v="stk"/>
    <n v="22800"/>
  </r>
  <r>
    <x v="10"/>
    <x v="5"/>
    <s v="Agdenes"/>
    <x v="27"/>
    <x v="1"/>
    <s v="stk"/>
    <n v="9860"/>
  </r>
  <r>
    <x v="11"/>
    <x v="5"/>
    <s v="Agdenes"/>
    <x v="27"/>
    <x v="1"/>
    <s v="stk"/>
    <n v="11520"/>
  </r>
  <r>
    <x v="12"/>
    <x v="5"/>
    <s v="Agdenes"/>
    <x v="27"/>
    <x v="1"/>
    <s v="stk"/>
    <n v="11050"/>
  </r>
  <r>
    <x v="13"/>
    <x v="5"/>
    <s v="Agdenes"/>
    <x v="27"/>
    <x v="1"/>
    <s v="stk"/>
    <n v="9850"/>
  </r>
  <r>
    <x v="14"/>
    <x v="5"/>
    <s v="Agdenes"/>
    <x v="27"/>
    <x v="1"/>
    <s v="stk"/>
    <n v="22500"/>
  </r>
  <r>
    <x v="15"/>
    <x v="5"/>
    <s v="Agdenes"/>
    <x v="27"/>
    <x v="1"/>
    <s v="stk"/>
    <n v="11400"/>
  </r>
  <r>
    <x v="16"/>
    <x v="0"/>
    <s v="Levanger"/>
    <x v="5"/>
    <x v="1"/>
    <s v="stk"/>
    <n v="318810"/>
  </r>
  <r>
    <x v="0"/>
    <x v="3"/>
    <s v="Bjugn"/>
    <x v="28"/>
    <x v="1"/>
    <s v="stk"/>
    <n v="33530"/>
  </r>
  <r>
    <x v="1"/>
    <x v="3"/>
    <s v="Bjugn"/>
    <x v="28"/>
    <x v="1"/>
    <s v="stk"/>
    <n v="29555"/>
  </r>
  <r>
    <x v="2"/>
    <x v="3"/>
    <s v="Bjugn"/>
    <x v="28"/>
    <x v="1"/>
    <s v="stk"/>
    <n v="21560"/>
  </r>
  <r>
    <x v="3"/>
    <x v="3"/>
    <s v="Bjugn"/>
    <x v="28"/>
    <x v="1"/>
    <s v="stk"/>
    <n v="1775"/>
  </r>
  <r>
    <x v="4"/>
    <x v="3"/>
    <s v="Bjugn"/>
    <x v="28"/>
    <x v="1"/>
    <s v="stk"/>
    <n v="1920"/>
  </r>
  <r>
    <x v="5"/>
    <x v="3"/>
    <s v="Bjugn"/>
    <x v="28"/>
    <x v="1"/>
    <s v="stk"/>
    <n v="2500"/>
  </r>
  <r>
    <x v="6"/>
    <x v="3"/>
    <s v="Bjugn"/>
    <x v="28"/>
    <x v="1"/>
    <s v="stk"/>
    <n v="10450"/>
  </r>
  <r>
    <x v="7"/>
    <x v="3"/>
    <s v="Bjugn"/>
    <x v="28"/>
    <x v="1"/>
    <s v="stk"/>
    <n v="10050"/>
  </r>
  <r>
    <x v="8"/>
    <x v="3"/>
    <s v="Bjugn"/>
    <x v="28"/>
    <x v="1"/>
    <s v="stk"/>
    <n v="9025"/>
  </r>
  <r>
    <x v="9"/>
    <x v="3"/>
    <s v="Bjugn"/>
    <x v="28"/>
    <x v="1"/>
    <s v="stk"/>
    <n v="7630"/>
  </r>
  <r>
    <x v="10"/>
    <x v="3"/>
    <s v="Bjugn"/>
    <x v="28"/>
    <x v="1"/>
    <s v="stk"/>
    <n v="14140"/>
  </r>
  <r>
    <x v="11"/>
    <x v="3"/>
    <s v="Bjugn"/>
    <x v="28"/>
    <x v="1"/>
    <s v="stk"/>
    <n v="9840"/>
  </r>
  <r>
    <x v="12"/>
    <x v="3"/>
    <s v="Bjugn"/>
    <x v="28"/>
    <x v="1"/>
    <s v="stk"/>
    <n v="5600"/>
  </r>
  <r>
    <x v="13"/>
    <x v="3"/>
    <s v="Bjugn"/>
    <x v="28"/>
    <x v="1"/>
    <s v="stk"/>
    <n v="2150"/>
  </r>
  <r>
    <x v="14"/>
    <x v="3"/>
    <s v="Bjugn"/>
    <x v="28"/>
    <x v="1"/>
    <s v="stk"/>
    <n v="5160"/>
  </r>
  <r>
    <x v="15"/>
    <x v="3"/>
    <s v="Bjugn"/>
    <x v="28"/>
    <x v="1"/>
    <s v="stk"/>
    <n v="6230"/>
  </r>
  <r>
    <x v="16"/>
    <x v="0"/>
    <s v="Verdal"/>
    <x v="6"/>
    <x v="1"/>
    <s v="stk"/>
    <n v="192175"/>
  </r>
  <r>
    <x v="0"/>
    <x v="3"/>
    <s v="Åfjord"/>
    <x v="29"/>
    <x v="1"/>
    <s v="stk"/>
    <n v="60627"/>
  </r>
  <r>
    <x v="1"/>
    <x v="3"/>
    <s v="Åfjord"/>
    <x v="29"/>
    <x v="1"/>
    <s v="stk"/>
    <n v="66000"/>
  </r>
  <r>
    <x v="2"/>
    <x v="3"/>
    <s v="Åfjord"/>
    <x v="29"/>
    <x v="1"/>
    <s v="stk"/>
    <n v="68873"/>
  </r>
  <r>
    <x v="3"/>
    <x v="3"/>
    <s v="Åfjord"/>
    <x v="29"/>
    <x v="1"/>
    <s v="stk"/>
    <n v="12630"/>
  </r>
  <r>
    <x v="4"/>
    <x v="3"/>
    <s v="Åfjord"/>
    <x v="29"/>
    <x v="1"/>
    <s v="stk"/>
    <n v="63171"/>
  </r>
  <r>
    <x v="5"/>
    <x v="3"/>
    <s v="Åfjord"/>
    <x v="29"/>
    <x v="1"/>
    <s v="stk"/>
    <n v="17345"/>
  </r>
  <r>
    <x v="6"/>
    <x v="3"/>
    <s v="Åfjord"/>
    <x v="29"/>
    <x v="1"/>
    <s v="stk"/>
    <n v="41725"/>
  </r>
  <r>
    <x v="7"/>
    <x v="3"/>
    <s v="Åfjord"/>
    <x v="29"/>
    <x v="1"/>
    <s v="stk"/>
    <n v="28855"/>
  </r>
  <r>
    <x v="8"/>
    <x v="3"/>
    <s v="Åfjord"/>
    <x v="29"/>
    <x v="1"/>
    <s v="stk"/>
    <n v="21675"/>
  </r>
  <r>
    <x v="9"/>
    <x v="3"/>
    <s v="Åfjord"/>
    <x v="29"/>
    <x v="1"/>
    <s v="stk"/>
    <n v="34200"/>
  </r>
  <r>
    <x v="10"/>
    <x v="3"/>
    <s v="Åfjord"/>
    <x v="29"/>
    <x v="1"/>
    <s v="stk"/>
    <n v="36740"/>
  </r>
  <r>
    <x v="11"/>
    <x v="3"/>
    <s v="Åfjord"/>
    <x v="29"/>
    <x v="1"/>
    <s v="stk"/>
    <n v="43960"/>
  </r>
  <r>
    <x v="12"/>
    <x v="3"/>
    <s v="Åfjord"/>
    <x v="29"/>
    <x v="1"/>
    <s v="stk"/>
    <n v="56836"/>
  </r>
  <r>
    <x v="13"/>
    <x v="3"/>
    <s v="Åfjord"/>
    <x v="29"/>
    <x v="1"/>
    <s v="stk"/>
    <n v="33700"/>
  </r>
  <r>
    <x v="14"/>
    <x v="3"/>
    <s v="Åfjord"/>
    <x v="29"/>
    <x v="1"/>
    <s v="stk"/>
    <n v="44859"/>
  </r>
  <r>
    <x v="15"/>
    <x v="3"/>
    <s v="Åfjord"/>
    <x v="29"/>
    <x v="1"/>
    <s v="stk"/>
    <n v="51556"/>
  </r>
  <r>
    <x v="16"/>
    <x v="0"/>
    <s v="Verran"/>
    <x v="7"/>
    <x v="1"/>
    <s v="stk"/>
    <n v="23500"/>
  </r>
  <r>
    <x v="0"/>
    <x v="3"/>
    <s v="Roan"/>
    <x v="30"/>
    <x v="1"/>
    <s v="stk"/>
    <n v="10865"/>
  </r>
  <r>
    <x v="1"/>
    <x v="3"/>
    <s v="Roan"/>
    <x v="30"/>
    <x v="1"/>
    <s v="stk"/>
    <n v="1800"/>
  </r>
  <r>
    <x v="2"/>
    <x v="3"/>
    <s v="Roan"/>
    <x v="30"/>
    <x v="1"/>
    <s v="stk"/>
    <n v="3750"/>
  </r>
  <r>
    <x v="3"/>
    <x v="3"/>
    <s v="Roan"/>
    <x v="30"/>
    <x v="1"/>
    <s v="stk"/>
    <n v="2400"/>
  </r>
  <r>
    <x v="4"/>
    <x v="3"/>
    <s v="Roan"/>
    <x v="30"/>
    <x v="1"/>
    <s v="stk"/>
    <n v="1800"/>
  </r>
  <r>
    <x v="5"/>
    <x v="3"/>
    <s v="Roan"/>
    <x v="30"/>
    <x v="1"/>
    <s v="stk"/>
    <m/>
  </r>
  <r>
    <x v="6"/>
    <x v="3"/>
    <s v="Roan"/>
    <x v="30"/>
    <x v="1"/>
    <s v="stk"/>
    <n v="8100"/>
  </r>
  <r>
    <x v="7"/>
    <x v="3"/>
    <s v="Roan"/>
    <x v="30"/>
    <x v="1"/>
    <s v="stk"/>
    <n v="500"/>
  </r>
  <r>
    <x v="8"/>
    <x v="3"/>
    <s v="Roan"/>
    <x v="30"/>
    <x v="1"/>
    <s v="stk"/>
    <n v="7600"/>
  </r>
  <r>
    <x v="9"/>
    <x v="3"/>
    <s v="Roan"/>
    <x v="30"/>
    <x v="1"/>
    <s v="stk"/>
    <n v="3975"/>
  </r>
  <r>
    <x v="10"/>
    <x v="3"/>
    <s v="Roan"/>
    <x v="30"/>
    <x v="1"/>
    <s v="stk"/>
    <m/>
  </r>
  <r>
    <x v="11"/>
    <x v="3"/>
    <s v="Roan"/>
    <x v="30"/>
    <x v="1"/>
    <s v="stk"/>
    <n v="800"/>
  </r>
  <r>
    <x v="12"/>
    <x v="3"/>
    <s v="Roan"/>
    <x v="30"/>
    <x v="1"/>
    <s v="stk"/>
    <m/>
  </r>
  <r>
    <x v="13"/>
    <x v="3"/>
    <s v="Roan"/>
    <x v="30"/>
    <x v="1"/>
    <s v="stk"/>
    <m/>
  </r>
  <r>
    <x v="14"/>
    <x v="3"/>
    <s v="Roan"/>
    <x v="30"/>
    <x v="1"/>
    <s v="stk"/>
    <n v="1300"/>
  </r>
  <r>
    <x v="15"/>
    <x v="3"/>
    <s v="Roan"/>
    <x v="30"/>
    <x v="1"/>
    <s v="stk"/>
    <n v="1400"/>
  </r>
  <r>
    <x v="16"/>
    <x v="1"/>
    <s v="Namdalseid"/>
    <x v="8"/>
    <x v="1"/>
    <s v="stk"/>
    <n v="116050"/>
  </r>
  <r>
    <x v="0"/>
    <x v="3"/>
    <s v="Osen"/>
    <x v="31"/>
    <x v="1"/>
    <s v="stk"/>
    <n v="17570"/>
  </r>
  <r>
    <x v="1"/>
    <x v="3"/>
    <s v="Osen"/>
    <x v="31"/>
    <x v="1"/>
    <s v="stk"/>
    <n v="15960"/>
  </r>
  <r>
    <x v="2"/>
    <x v="3"/>
    <s v="Osen"/>
    <x v="31"/>
    <x v="1"/>
    <s v="stk"/>
    <n v="5050"/>
  </r>
  <r>
    <x v="3"/>
    <x v="3"/>
    <s v="Osen"/>
    <x v="31"/>
    <x v="1"/>
    <s v="stk"/>
    <n v="5000"/>
  </r>
  <r>
    <x v="4"/>
    <x v="3"/>
    <s v="Osen"/>
    <x v="31"/>
    <x v="1"/>
    <s v="stk"/>
    <n v="8250"/>
  </r>
  <r>
    <x v="5"/>
    <x v="3"/>
    <s v="Osen"/>
    <x v="31"/>
    <x v="1"/>
    <s v="stk"/>
    <n v="5250"/>
  </r>
  <r>
    <x v="6"/>
    <x v="3"/>
    <s v="Osen"/>
    <x v="31"/>
    <x v="1"/>
    <s v="stk"/>
    <n v="11300"/>
  </r>
  <r>
    <x v="7"/>
    <x v="3"/>
    <s v="Osen"/>
    <x v="31"/>
    <x v="1"/>
    <s v="stk"/>
    <n v="16500"/>
  </r>
  <r>
    <x v="8"/>
    <x v="3"/>
    <s v="Osen"/>
    <x v="31"/>
    <x v="1"/>
    <s v="stk"/>
    <n v="24400"/>
  </r>
  <r>
    <x v="9"/>
    <x v="3"/>
    <s v="Osen"/>
    <x v="31"/>
    <x v="1"/>
    <s v="stk"/>
    <n v="19500"/>
  </r>
  <r>
    <x v="10"/>
    <x v="3"/>
    <s v="Osen"/>
    <x v="31"/>
    <x v="1"/>
    <s v="stk"/>
    <n v="4400"/>
  </r>
  <r>
    <x v="11"/>
    <x v="3"/>
    <s v="Osen"/>
    <x v="31"/>
    <x v="1"/>
    <s v="stk"/>
    <n v="10600"/>
  </r>
  <r>
    <x v="12"/>
    <x v="3"/>
    <s v="Osen"/>
    <x v="31"/>
    <x v="1"/>
    <s v="stk"/>
    <n v="14100"/>
  </r>
  <r>
    <x v="13"/>
    <x v="3"/>
    <s v="Osen"/>
    <x v="31"/>
    <x v="1"/>
    <s v="stk"/>
    <n v="15300"/>
  </r>
  <r>
    <x v="14"/>
    <x v="3"/>
    <s v="Osen"/>
    <x v="31"/>
    <x v="1"/>
    <s v="stk"/>
    <n v="32450"/>
  </r>
  <r>
    <x v="15"/>
    <x v="3"/>
    <s v="Osen"/>
    <x v="31"/>
    <x v="1"/>
    <s v="stk"/>
    <n v="8000"/>
  </r>
  <r>
    <x v="16"/>
    <x v="0"/>
    <s v="Snåsa"/>
    <x v="9"/>
    <x v="1"/>
    <s v="stk"/>
    <n v="147925"/>
  </r>
  <r>
    <x v="0"/>
    <x v="6"/>
    <s v="Oppdal"/>
    <x v="32"/>
    <x v="1"/>
    <s v="stk"/>
    <n v="10700"/>
  </r>
  <r>
    <x v="1"/>
    <x v="6"/>
    <s v="Oppdal"/>
    <x v="32"/>
    <x v="1"/>
    <s v="stk"/>
    <n v="10700"/>
  </r>
  <r>
    <x v="2"/>
    <x v="6"/>
    <s v="Oppdal"/>
    <x v="32"/>
    <x v="1"/>
    <s v="stk"/>
    <n v="16225"/>
  </r>
  <r>
    <x v="3"/>
    <x v="6"/>
    <s v="Oppdal"/>
    <x v="32"/>
    <x v="1"/>
    <s v="stk"/>
    <n v="5000"/>
  </r>
  <r>
    <x v="4"/>
    <x v="6"/>
    <s v="Oppdal"/>
    <x v="32"/>
    <x v="1"/>
    <s v="stk"/>
    <n v="4500"/>
  </r>
  <r>
    <x v="5"/>
    <x v="6"/>
    <s v="Oppdal"/>
    <x v="32"/>
    <x v="1"/>
    <s v="stk"/>
    <n v="800"/>
  </r>
  <r>
    <x v="6"/>
    <x v="6"/>
    <s v="Oppdal"/>
    <x v="32"/>
    <x v="1"/>
    <s v="stk"/>
    <n v="2200"/>
  </r>
  <r>
    <x v="7"/>
    <x v="6"/>
    <s v="Oppdal"/>
    <x v="32"/>
    <x v="1"/>
    <s v="stk"/>
    <n v="10200"/>
  </r>
  <r>
    <x v="8"/>
    <x v="6"/>
    <s v="Oppdal"/>
    <x v="32"/>
    <x v="1"/>
    <s v="stk"/>
    <n v="7085"/>
  </r>
  <r>
    <x v="9"/>
    <x v="6"/>
    <s v="Oppdal"/>
    <x v="32"/>
    <x v="1"/>
    <s v="stk"/>
    <n v="26400"/>
  </r>
  <r>
    <x v="10"/>
    <x v="6"/>
    <s v="Oppdal"/>
    <x v="32"/>
    <x v="1"/>
    <s v="stk"/>
    <n v="15000"/>
  </r>
  <r>
    <x v="11"/>
    <x v="6"/>
    <s v="Oppdal"/>
    <x v="32"/>
    <x v="1"/>
    <s v="stk"/>
    <n v="22500"/>
  </r>
  <r>
    <x v="12"/>
    <x v="6"/>
    <s v="Oppdal"/>
    <x v="32"/>
    <x v="1"/>
    <s v="stk"/>
    <n v="12800"/>
  </r>
  <r>
    <x v="13"/>
    <x v="6"/>
    <s v="Oppdal"/>
    <x v="32"/>
    <x v="1"/>
    <s v="stk"/>
    <n v="3575"/>
  </r>
  <r>
    <x v="14"/>
    <x v="6"/>
    <s v="Oppdal"/>
    <x v="32"/>
    <x v="1"/>
    <s v="stk"/>
    <n v="9050"/>
  </r>
  <r>
    <x v="15"/>
    <x v="6"/>
    <s v="Oppdal"/>
    <x v="32"/>
    <x v="1"/>
    <s v="stk"/>
    <n v="9050"/>
  </r>
  <r>
    <x v="16"/>
    <x v="1"/>
    <s v="Lierne"/>
    <x v="10"/>
    <x v="1"/>
    <s v="stk"/>
    <n v="219175"/>
  </r>
  <r>
    <x v="0"/>
    <x v="6"/>
    <s v="Rennebu"/>
    <x v="33"/>
    <x v="1"/>
    <s v="stk"/>
    <n v="103100"/>
  </r>
  <r>
    <x v="1"/>
    <x v="6"/>
    <s v="Rennebu"/>
    <x v="33"/>
    <x v="1"/>
    <s v="stk"/>
    <n v="75405"/>
  </r>
  <r>
    <x v="2"/>
    <x v="6"/>
    <s v="Rennebu"/>
    <x v="33"/>
    <x v="1"/>
    <s v="stk"/>
    <n v="98665"/>
  </r>
  <r>
    <x v="3"/>
    <x v="6"/>
    <s v="Rennebu"/>
    <x v="33"/>
    <x v="1"/>
    <s v="stk"/>
    <n v="53375"/>
  </r>
  <r>
    <x v="4"/>
    <x v="6"/>
    <s v="Rennebu"/>
    <x v="33"/>
    <x v="1"/>
    <s v="stk"/>
    <n v="54000"/>
  </r>
  <r>
    <x v="5"/>
    <x v="6"/>
    <s v="Rennebu"/>
    <x v="33"/>
    <x v="1"/>
    <s v="stk"/>
    <n v="23985"/>
  </r>
  <r>
    <x v="6"/>
    <x v="6"/>
    <s v="Rennebu"/>
    <x v="33"/>
    <x v="1"/>
    <s v="stk"/>
    <n v="63666"/>
  </r>
  <r>
    <x v="7"/>
    <x v="6"/>
    <s v="Rennebu"/>
    <x v="33"/>
    <x v="1"/>
    <s v="stk"/>
    <n v="91675"/>
  </r>
  <r>
    <x v="8"/>
    <x v="6"/>
    <s v="Rennebu"/>
    <x v="33"/>
    <x v="1"/>
    <s v="stk"/>
    <n v="62950"/>
  </r>
  <r>
    <x v="9"/>
    <x v="6"/>
    <s v="Rennebu"/>
    <x v="33"/>
    <x v="1"/>
    <s v="stk"/>
    <n v="45250"/>
  </r>
  <r>
    <x v="10"/>
    <x v="6"/>
    <s v="Rennebu"/>
    <x v="33"/>
    <x v="1"/>
    <s v="stk"/>
    <n v="35405"/>
  </r>
  <r>
    <x v="11"/>
    <x v="6"/>
    <s v="Rennebu"/>
    <x v="33"/>
    <x v="1"/>
    <s v="stk"/>
    <n v="89900"/>
  </r>
  <r>
    <x v="12"/>
    <x v="6"/>
    <s v="Rennebu"/>
    <x v="33"/>
    <x v="1"/>
    <s v="stk"/>
    <n v="56625"/>
  </r>
  <r>
    <x v="13"/>
    <x v="6"/>
    <s v="Rennebu"/>
    <x v="33"/>
    <x v="1"/>
    <s v="stk"/>
    <n v="64280"/>
  </r>
  <r>
    <x v="14"/>
    <x v="6"/>
    <s v="Rennebu"/>
    <x v="33"/>
    <x v="1"/>
    <s v="stk"/>
    <n v="48775"/>
  </r>
  <r>
    <x v="15"/>
    <x v="6"/>
    <s v="Rennebu"/>
    <x v="33"/>
    <x v="1"/>
    <s v="stk"/>
    <n v="45650"/>
  </r>
  <r>
    <x v="16"/>
    <x v="1"/>
    <s v="Røyrvik"/>
    <x v="11"/>
    <x v="1"/>
    <s v="stk"/>
    <n v="33152"/>
  </r>
  <r>
    <x v="0"/>
    <x v="5"/>
    <s v="Meldal"/>
    <x v="34"/>
    <x v="1"/>
    <s v="stk"/>
    <n v="144555"/>
  </r>
  <r>
    <x v="1"/>
    <x v="5"/>
    <s v="Meldal"/>
    <x v="34"/>
    <x v="1"/>
    <s v="stk"/>
    <n v="134145"/>
  </r>
  <r>
    <x v="2"/>
    <x v="5"/>
    <s v="Meldal"/>
    <x v="34"/>
    <x v="1"/>
    <s v="stk"/>
    <n v="123725"/>
  </r>
  <r>
    <x v="3"/>
    <x v="5"/>
    <s v="Meldal"/>
    <x v="34"/>
    <x v="1"/>
    <s v="stk"/>
    <n v="42845"/>
  </r>
  <r>
    <x v="4"/>
    <x v="5"/>
    <s v="Meldal"/>
    <x v="34"/>
    <x v="1"/>
    <s v="stk"/>
    <n v="45825"/>
  </r>
  <r>
    <x v="5"/>
    <x v="5"/>
    <s v="Meldal"/>
    <x v="34"/>
    <x v="1"/>
    <s v="stk"/>
    <n v="27225"/>
  </r>
  <r>
    <x v="6"/>
    <x v="5"/>
    <s v="Meldal"/>
    <x v="34"/>
    <x v="1"/>
    <s v="stk"/>
    <n v="35215"/>
  </r>
  <r>
    <x v="7"/>
    <x v="5"/>
    <s v="Meldal"/>
    <x v="34"/>
    <x v="1"/>
    <s v="stk"/>
    <n v="99420"/>
  </r>
  <r>
    <x v="8"/>
    <x v="5"/>
    <s v="Meldal"/>
    <x v="34"/>
    <x v="1"/>
    <s v="stk"/>
    <n v="123285"/>
  </r>
  <r>
    <x v="9"/>
    <x v="5"/>
    <s v="Meldal"/>
    <x v="34"/>
    <x v="1"/>
    <s v="stk"/>
    <n v="89480"/>
  </r>
  <r>
    <x v="10"/>
    <x v="5"/>
    <s v="Meldal"/>
    <x v="34"/>
    <x v="1"/>
    <s v="stk"/>
    <n v="43050"/>
  </r>
  <r>
    <x v="11"/>
    <x v="5"/>
    <s v="Meldal"/>
    <x v="34"/>
    <x v="1"/>
    <s v="stk"/>
    <n v="28400"/>
  </r>
  <r>
    <x v="12"/>
    <x v="5"/>
    <s v="Meldal"/>
    <x v="34"/>
    <x v="1"/>
    <s v="stk"/>
    <n v="63800"/>
  </r>
  <r>
    <x v="13"/>
    <x v="5"/>
    <s v="Meldal"/>
    <x v="34"/>
    <x v="1"/>
    <s v="stk"/>
    <n v="123900"/>
  </r>
  <r>
    <x v="14"/>
    <x v="5"/>
    <s v="Meldal"/>
    <x v="34"/>
    <x v="1"/>
    <s v="stk"/>
    <n v="129225"/>
  </r>
  <r>
    <x v="15"/>
    <x v="5"/>
    <s v="Meldal"/>
    <x v="34"/>
    <x v="1"/>
    <s v="stk"/>
    <n v="170150"/>
  </r>
  <r>
    <x v="16"/>
    <x v="1"/>
    <s v="Namsskogan"/>
    <x v="12"/>
    <x v="1"/>
    <s v="stk"/>
    <n v="109452"/>
  </r>
  <r>
    <x v="0"/>
    <x v="5"/>
    <s v="Orkdal"/>
    <x v="35"/>
    <x v="1"/>
    <s v="stk"/>
    <n v="242523"/>
  </r>
  <r>
    <x v="1"/>
    <x v="5"/>
    <s v="Orkdal"/>
    <x v="35"/>
    <x v="1"/>
    <s v="stk"/>
    <n v="187690"/>
  </r>
  <r>
    <x v="2"/>
    <x v="5"/>
    <s v="Orkdal"/>
    <x v="35"/>
    <x v="1"/>
    <s v="stk"/>
    <n v="114395"/>
  </r>
  <r>
    <x v="3"/>
    <x v="5"/>
    <s v="Orkdal"/>
    <x v="35"/>
    <x v="1"/>
    <s v="stk"/>
    <n v="52655"/>
  </r>
  <r>
    <x v="4"/>
    <x v="5"/>
    <s v="Orkdal"/>
    <x v="35"/>
    <x v="1"/>
    <s v="stk"/>
    <n v="49255"/>
  </r>
  <r>
    <x v="5"/>
    <x v="5"/>
    <s v="Orkdal"/>
    <x v="35"/>
    <x v="1"/>
    <s v="stk"/>
    <n v="45405"/>
  </r>
  <r>
    <x v="6"/>
    <x v="5"/>
    <s v="Orkdal"/>
    <x v="35"/>
    <x v="1"/>
    <s v="stk"/>
    <n v="42645"/>
  </r>
  <r>
    <x v="7"/>
    <x v="5"/>
    <s v="Orkdal"/>
    <x v="35"/>
    <x v="1"/>
    <s v="stk"/>
    <n v="66290"/>
  </r>
  <r>
    <x v="8"/>
    <x v="5"/>
    <s v="Orkdal"/>
    <x v="35"/>
    <x v="1"/>
    <s v="stk"/>
    <n v="111535"/>
  </r>
  <r>
    <x v="9"/>
    <x v="5"/>
    <s v="Orkdal"/>
    <x v="35"/>
    <x v="1"/>
    <s v="stk"/>
    <n v="199955"/>
  </r>
  <r>
    <x v="10"/>
    <x v="5"/>
    <s v="Orkdal"/>
    <x v="35"/>
    <x v="1"/>
    <s v="stk"/>
    <n v="65940"/>
  </r>
  <r>
    <x v="11"/>
    <x v="5"/>
    <s v="Orkdal"/>
    <x v="35"/>
    <x v="1"/>
    <s v="stk"/>
    <n v="149475"/>
  </r>
  <r>
    <x v="12"/>
    <x v="5"/>
    <s v="Orkdal"/>
    <x v="35"/>
    <x v="1"/>
    <s v="stk"/>
    <n v="135960"/>
  </r>
  <r>
    <x v="13"/>
    <x v="5"/>
    <s v="Orkdal"/>
    <x v="35"/>
    <x v="1"/>
    <s v="stk"/>
    <n v="157775"/>
  </r>
  <r>
    <x v="14"/>
    <x v="5"/>
    <s v="Orkdal"/>
    <x v="35"/>
    <x v="1"/>
    <s v="stk"/>
    <n v="112800"/>
  </r>
  <r>
    <x v="15"/>
    <x v="5"/>
    <s v="Orkdal"/>
    <x v="35"/>
    <x v="1"/>
    <s v="stk"/>
    <n v="166100"/>
  </r>
  <r>
    <x v="16"/>
    <x v="1"/>
    <s v="Grong"/>
    <x v="13"/>
    <x v="1"/>
    <s v="stk"/>
    <n v="96650"/>
  </r>
  <r>
    <x v="0"/>
    <x v="6"/>
    <s v="Røros"/>
    <x v="36"/>
    <x v="1"/>
    <s v="stk"/>
    <n v="4000"/>
  </r>
  <r>
    <x v="1"/>
    <x v="6"/>
    <s v="Røros"/>
    <x v="36"/>
    <x v="1"/>
    <s v="stk"/>
    <n v="10500"/>
  </r>
  <r>
    <x v="2"/>
    <x v="6"/>
    <s v="Røros"/>
    <x v="36"/>
    <x v="1"/>
    <s v="stk"/>
    <n v="8000"/>
  </r>
  <r>
    <x v="3"/>
    <x v="6"/>
    <s v="Røros"/>
    <x v="36"/>
    <x v="1"/>
    <s v="stk"/>
    <m/>
  </r>
  <r>
    <x v="4"/>
    <x v="6"/>
    <s v="Røros"/>
    <x v="36"/>
    <x v="1"/>
    <s v="stk"/>
    <m/>
  </r>
  <r>
    <x v="5"/>
    <x v="6"/>
    <s v="Røros"/>
    <x v="36"/>
    <x v="1"/>
    <s v="stk"/>
    <n v="2700"/>
  </r>
  <r>
    <x v="6"/>
    <x v="6"/>
    <s v="Røros"/>
    <x v="36"/>
    <x v="1"/>
    <s v="stk"/>
    <m/>
  </r>
  <r>
    <x v="7"/>
    <x v="6"/>
    <s v="Røros"/>
    <x v="36"/>
    <x v="1"/>
    <s v="stk"/>
    <m/>
  </r>
  <r>
    <x v="8"/>
    <x v="6"/>
    <s v="Røros"/>
    <x v="36"/>
    <x v="1"/>
    <s v="stk"/>
    <m/>
  </r>
  <r>
    <x v="9"/>
    <x v="6"/>
    <s v="Røros"/>
    <x v="36"/>
    <x v="1"/>
    <s v="stk"/>
    <m/>
  </r>
  <r>
    <x v="10"/>
    <x v="6"/>
    <s v="Røros"/>
    <x v="36"/>
    <x v="1"/>
    <s v="stk"/>
    <n v="7850"/>
  </r>
  <r>
    <x v="11"/>
    <x v="6"/>
    <s v="Røros"/>
    <x v="36"/>
    <x v="1"/>
    <s v="stk"/>
    <m/>
  </r>
  <r>
    <x v="12"/>
    <x v="6"/>
    <s v="Røros"/>
    <x v="36"/>
    <x v="1"/>
    <s v="stk"/>
    <n v="4820"/>
  </r>
  <r>
    <x v="13"/>
    <x v="6"/>
    <s v="Røros"/>
    <x v="36"/>
    <x v="1"/>
    <s v="stk"/>
    <m/>
  </r>
  <r>
    <x v="14"/>
    <x v="6"/>
    <s v="Røros"/>
    <x v="36"/>
    <x v="1"/>
    <s v="stk"/>
    <n v="2000"/>
  </r>
  <r>
    <x v="15"/>
    <x v="6"/>
    <s v="Røros"/>
    <x v="36"/>
    <x v="1"/>
    <s v="stk"/>
    <n v="21332"/>
  </r>
  <r>
    <x v="16"/>
    <x v="1"/>
    <s v="Høylandet"/>
    <x v="14"/>
    <x v="1"/>
    <s v="stk"/>
    <n v="79180"/>
  </r>
  <r>
    <x v="0"/>
    <x v="6"/>
    <s v="Holtålen"/>
    <x v="37"/>
    <x v="1"/>
    <s v="stk"/>
    <n v="34875"/>
  </r>
  <r>
    <x v="1"/>
    <x v="6"/>
    <s v="Holtålen"/>
    <x v="37"/>
    <x v="1"/>
    <s v="stk"/>
    <n v="38250"/>
  </r>
  <r>
    <x v="2"/>
    <x v="6"/>
    <s v="Holtålen"/>
    <x v="37"/>
    <x v="1"/>
    <s v="stk"/>
    <n v="18230"/>
  </r>
  <r>
    <x v="3"/>
    <x v="6"/>
    <s v="Holtålen"/>
    <x v="37"/>
    <x v="1"/>
    <s v="stk"/>
    <n v="13500"/>
  </r>
  <r>
    <x v="4"/>
    <x v="6"/>
    <s v="Holtålen"/>
    <x v="37"/>
    <x v="1"/>
    <s v="stk"/>
    <n v="7900"/>
  </r>
  <r>
    <x v="5"/>
    <x v="6"/>
    <s v="Holtålen"/>
    <x v="37"/>
    <x v="1"/>
    <s v="stk"/>
    <n v="4770"/>
  </r>
  <r>
    <x v="6"/>
    <x v="6"/>
    <s v="Holtålen"/>
    <x v="37"/>
    <x v="1"/>
    <s v="stk"/>
    <n v="18750"/>
  </r>
  <r>
    <x v="7"/>
    <x v="6"/>
    <s v="Holtålen"/>
    <x v="37"/>
    <x v="1"/>
    <s v="stk"/>
    <n v="20975"/>
  </r>
  <r>
    <x v="8"/>
    <x v="6"/>
    <s v="Holtålen"/>
    <x v="37"/>
    <x v="1"/>
    <s v="stk"/>
    <n v="27350"/>
  </r>
  <r>
    <x v="9"/>
    <x v="6"/>
    <s v="Holtålen"/>
    <x v="37"/>
    <x v="1"/>
    <s v="stk"/>
    <n v="32470"/>
  </r>
  <r>
    <x v="10"/>
    <x v="6"/>
    <s v="Holtålen"/>
    <x v="37"/>
    <x v="1"/>
    <s v="stk"/>
    <n v="3050"/>
  </r>
  <r>
    <x v="11"/>
    <x v="6"/>
    <s v="Holtålen"/>
    <x v="37"/>
    <x v="1"/>
    <s v="stk"/>
    <n v="28250"/>
  </r>
  <r>
    <x v="12"/>
    <x v="6"/>
    <s v="Holtålen"/>
    <x v="37"/>
    <x v="1"/>
    <s v="stk"/>
    <n v="43275"/>
  </r>
  <r>
    <x v="13"/>
    <x v="6"/>
    <s v="Holtålen"/>
    <x v="37"/>
    <x v="1"/>
    <s v="stk"/>
    <n v="44275"/>
  </r>
  <r>
    <x v="14"/>
    <x v="6"/>
    <s v="Holtålen"/>
    <x v="37"/>
    <x v="1"/>
    <s v="stk"/>
    <n v="19500"/>
  </r>
  <r>
    <x v="15"/>
    <x v="6"/>
    <s v="Holtålen"/>
    <x v="37"/>
    <x v="1"/>
    <s v="stk"/>
    <n v="24975"/>
  </r>
  <r>
    <x v="16"/>
    <x v="1"/>
    <s v="Overhalla"/>
    <x v="15"/>
    <x v="1"/>
    <s v="stk"/>
    <n v="100725"/>
  </r>
  <r>
    <x v="0"/>
    <x v="6"/>
    <s v="Midtre-Gauldal"/>
    <x v="38"/>
    <x v="1"/>
    <s v="stk"/>
    <n v="272908"/>
  </r>
  <r>
    <x v="1"/>
    <x v="6"/>
    <s v="Midtre-Gauldal"/>
    <x v="38"/>
    <x v="1"/>
    <s v="stk"/>
    <n v="215729"/>
  </r>
  <r>
    <x v="2"/>
    <x v="6"/>
    <s v="Midtre-Gauldal"/>
    <x v="38"/>
    <x v="1"/>
    <s v="stk"/>
    <n v="219585"/>
  </r>
  <r>
    <x v="3"/>
    <x v="6"/>
    <s v="Midtre-Gauldal"/>
    <x v="38"/>
    <x v="1"/>
    <s v="stk"/>
    <n v="99675"/>
  </r>
  <r>
    <x v="4"/>
    <x v="6"/>
    <s v="Midtre-Gauldal"/>
    <x v="38"/>
    <x v="1"/>
    <s v="stk"/>
    <n v="114795"/>
  </r>
  <r>
    <x v="5"/>
    <x v="6"/>
    <s v="Midtre-Gauldal"/>
    <x v="38"/>
    <x v="1"/>
    <s v="stk"/>
    <n v="50920"/>
  </r>
  <r>
    <x v="6"/>
    <x v="6"/>
    <s v="Midtre-Gauldal"/>
    <x v="38"/>
    <x v="1"/>
    <s v="stk"/>
    <n v="169787"/>
  </r>
  <r>
    <x v="7"/>
    <x v="6"/>
    <s v="Midtre-Gauldal"/>
    <x v="38"/>
    <x v="1"/>
    <s v="stk"/>
    <n v="131960"/>
  </r>
  <r>
    <x v="8"/>
    <x v="6"/>
    <s v="Midtre-Gauldal"/>
    <x v="38"/>
    <x v="1"/>
    <s v="stk"/>
    <n v="201010"/>
  </r>
  <r>
    <x v="9"/>
    <x v="6"/>
    <s v="Midtre-Gauldal"/>
    <x v="38"/>
    <x v="1"/>
    <s v="stk"/>
    <n v="168940"/>
  </r>
  <r>
    <x v="10"/>
    <x v="6"/>
    <s v="Midtre-Gauldal"/>
    <x v="38"/>
    <x v="1"/>
    <s v="stk"/>
    <n v="162595"/>
  </r>
  <r>
    <x v="11"/>
    <x v="6"/>
    <s v="Midtre-Gauldal"/>
    <x v="38"/>
    <x v="1"/>
    <s v="stk"/>
    <n v="145425"/>
  </r>
  <r>
    <x v="12"/>
    <x v="6"/>
    <s v="Midtre-Gauldal"/>
    <x v="38"/>
    <x v="1"/>
    <s v="stk"/>
    <n v="183928"/>
  </r>
  <r>
    <x v="13"/>
    <x v="6"/>
    <s v="Midtre-Gauldal"/>
    <x v="38"/>
    <x v="1"/>
    <s v="stk"/>
    <n v="70770"/>
  </r>
  <r>
    <x v="14"/>
    <x v="6"/>
    <s v="Midtre-Gauldal"/>
    <x v="38"/>
    <x v="1"/>
    <s v="stk"/>
    <n v="254985"/>
  </r>
  <r>
    <x v="15"/>
    <x v="6"/>
    <s v="Midtre-Gauldal"/>
    <x v="38"/>
    <x v="1"/>
    <s v="stk"/>
    <n v="168475"/>
  </r>
  <r>
    <x v="16"/>
    <x v="1"/>
    <s v="Fosnes"/>
    <x v="16"/>
    <x v="1"/>
    <s v="stk"/>
    <n v="4500"/>
  </r>
  <r>
    <x v="0"/>
    <x v="6"/>
    <s v="Melhus"/>
    <x v="39"/>
    <x v="1"/>
    <s v="stk"/>
    <n v="276680"/>
  </r>
  <r>
    <x v="1"/>
    <x v="6"/>
    <s v="Melhus"/>
    <x v="39"/>
    <x v="1"/>
    <s v="stk"/>
    <n v="236160"/>
  </r>
  <r>
    <x v="2"/>
    <x v="6"/>
    <s v="Melhus"/>
    <x v="39"/>
    <x v="1"/>
    <s v="stk"/>
    <n v="213565"/>
  </r>
  <r>
    <x v="3"/>
    <x v="6"/>
    <s v="Melhus"/>
    <x v="39"/>
    <x v="1"/>
    <s v="stk"/>
    <n v="91725"/>
  </r>
  <r>
    <x v="4"/>
    <x v="6"/>
    <s v="Melhus"/>
    <x v="39"/>
    <x v="1"/>
    <s v="stk"/>
    <n v="98951"/>
  </r>
  <r>
    <x v="5"/>
    <x v="6"/>
    <s v="Melhus"/>
    <x v="39"/>
    <x v="1"/>
    <s v="stk"/>
    <n v="82320"/>
  </r>
  <r>
    <x v="6"/>
    <x v="6"/>
    <s v="Melhus"/>
    <x v="39"/>
    <x v="1"/>
    <s v="stk"/>
    <n v="194885"/>
  </r>
  <r>
    <x v="7"/>
    <x v="6"/>
    <s v="Melhus"/>
    <x v="39"/>
    <x v="1"/>
    <s v="stk"/>
    <n v="229995"/>
  </r>
  <r>
    <x v="8"/>
    <x v="6"/>
    <s v="Melhus"/>
    <x v="39"/>
    <x v="1"/>
    <s v="stk"/>
    <n v="267460"/>
  </r>
  <r>
    <x v="9"/>
    <x v="6"/>
    <s v="Melhus"/>
    <x v="39"/>
    <x v="1"/>
    <s v="stk"/>
    <n v="238380"/>
  </r>
  <r>
    <x v="10"/>
    <x v="6"/>
    <s v="Melhus"/>
    <x v="39"/>
    <x v="1"/>
    <s v="stk"/>
    <n v="183669"/>
  </r>
  <r>
    <x v="11"/>
    <x v="6"/>
    <s v="Melhus"/>
    <x v="39"/>
    <x v="1"/>
    <s v="stk"/>
    <n v="141015"/>
  </r>
  <r>
    <x v="12"/>
    <x v="6"/>
    <s v="Melhus"/>
    <x v="39"/>
    <x v="1"/>
    <s v="stk"/>
    <n v="155075"/>
  </r>
  <r>
    <x v="13"/>
    <x v="6"/>
    <s v="Melhus"/>
    <x v="39"/>
    <x v="1"/>
    <s v="stk"/>
    <n v="228875"/>
  </r>
  <r>
    <x v="14"/>
    <x v="6"/>
    <s v="Melhus"/>
    <x v="39"/>
    <x v="1"/>
    <s v="stk"/>
    <n v="259080"/>
  </r>
  <r>
    <x v="15"/>
    <x v="6"/>
    <s v="Melhus"/>
    <x v="39"/>
    <x v="1"/>
    <s v="stk"/>
    <n v="325000"/>
  </r>
  <r>
    <x v="16"/>
    <x v="1"/>
    <s v="Flatanger"/>
    <x v="17"/>
    <x v="1"/>
    <s v="stk"/>
    <n v="8500"/>
  </r>
  <r>
    <x v="0"/>
    <x v="5"/>
    <s v="Skaun"/>
    <x v="40"/>
    <x v="1"/>
    <s v="stk"/>
    <n v="160360"/>
  </r>
  <r>
    <x v="1"/>
    <x v="5"/>
    <s v="Skaun"/>
    <x v="40"/>
    <x v="1"/>
    <s v="stk"/>
    <n v="201486"/>
  </r>
  <r>
    <x v="2"/>
    <x v="5"/>
    <s v="Skaun"/>
    <x v="40"/>
    <x v="1"/>
    <s v="stk"/>
    <n v="99995"/>
  </r>
  <r>
    <x v="3"/>
    <x v="5"/>
    <s v="Skaun"/>
    <x v="40"/>
    <x v="1"/>
    <s v="stk"/>
    <n v="58930"/>
  </r>
  <r>
    <x v="4"/>
    <x v="5"/>
    <s v="Skaun"/>
    <x v="40"/>
    <x v="1"/>
    <s v="stk"/>
    <n v="54755"/>
  </r>
  <r>
    <x v="5"/>
    <x v="5"/>
    <s v="Skaun"/>
    <x v="40"/>
    <x v="1"/>
    <s v="stk"/>
    <n v="25235"/>
  </r>
  <r>
    <x v="6"/>
    <x v="5"/>
    <s v="Skaun"/>
    <x v="40"/>
    <x v="1"/>
    <s v="stk"/>
    <n v="33910"/>
  </r>
  <r>
    <x v="7"/>
    <x v="5"/>
    <s v="Skaun"/>
    <x v="40"/>
    <x v="1"/>
    <s v="stk"/>
    <n v="89965"/>
  </r>
  <r>
    <x v="8"/>
    <x v="5"/>
    <s v="Skaun"/>
    <x v="40"/>
    <x v="1"/>
    <s v="stk"/>
    <n v="182075"/>
  </r>
  <r>
    <x v="9"/>
    <x v="5"/>
    <s v="Skaun"/>
    <x v="40"/>
    <x v="1"/>
    <s v="stk"/>
    <n v="141990"/>
  </r>
  <r>
    <x v="10"/>
    <x v="5"/>
    <s v="Skaun"/>
    <x v="40"/>
    <x v="1"/>
    <s v="stk"/>
    <n v="142960"/>
  </r>
  <r>
    <x v="11"/>
    <x v="5"/>
    <s v="Skaun"/>
    <x v="40"/>
    <x v="1"/>
    <s v="stk"/>
    <n v="118100"/>
  </r>
  <r>
    <x v="12"/>
    <x v="5"/>
    <s v="Skaun"/>
    <x v="40"/>
    <x v="1"/>
    <s v="stk"/>
    <n v="157100"/>
  </r>
  <r>
    <x v="13"/>
    <x v="5"/>
    <s v="Skaun"/>
    <x v="40"/>
    <x v="1"/>
    <s v="stk"/>
    <n v="99005"/>
  </r>
  <r>
    <x v="14"/>
    <x v="5"/>
    <s v="Skaun"/>
    <x v="40"/>
    <x v="1"/>
    <s v="stk"/>
    <n v="117020"/>
  </r>
  <r>
    <x v="15"/>
    <x v="5"/>
    <s v="Skaun"/>
    <x v="40"/>
    <x v="1"/>
    <s v="stk"/>
    <n v="172030"/>
  </r>
  <r>
    <x v="16"/>
    <x v="1"/>
    <s v="Vikna"/>
    <x v="18"/>
    <x v="1"/>
    <s v="stk"/>
    <m/>
  </r>
  <r>
    <x v="0"/>
    <x v="2"/>
    <s v="Klæbu"/>
    <x v="41"/>
    <x v="1"/>
    <s v="stk"/>
    <n v="86905"/>
  </r>
  <r>
    <x v="1"/>
    <x v="2"/>
    <s v="Klæbu"/>
    <x v="41"/>
    <x v="1"/>
    <s v="stk"/>
    <n v="54220"/>
  </r>
  <r>
    <x v="2"/>
    <x v="2"/>
    <s v="Klæbu"/>
    <x v="41"/>
    <x v="1"/>
    <s v="stk"/>
    <n v="61075"/>
  </r>
  <r>
    <x v="3"/>
    <x v="2"/>
    <s v="Klæbu"/>
    <x v="41"/>
    <x v="1"/>
    <s v="stk"/>
    <n v="43400"/>
  </r>
  <r>
    <x v="4"/>
    <x v="2"/>
    <s v="Klæbu"/>
    <x v="41"/>
    <x v="1"/>
    <s v="stk"/>
    <n v="31900"/>
  </r>
  <r>
    <x v="5"/>
    <x v="2"/>
    <s v="Klæbu"/>
    <x v="41"/>
    <x v="1"/>
    <s v="stk"/>
    <n v="44230"/>
  </r>
  <r>
    <x v="6"/>
    <x v="2"/>
    <s v="Klæbu"/>
    <x v="41"/>
    <x v="1"/>
    <s v="stk"/>
    <n v="47145"/>
  </r>
  <r>
    <x v="7"/>
    <x v="2"/>
    <s v="Klæbu"/>
    <x v="41"/>
    <x v="1"/>
    <s v="stk"/>
    <n v="42875"/>
  </r>
  <r>
    <x v="8"/>
    <x v="2"/>
    <s v="Klæbu"/>
    <x v="41"/>
    <x v="1"/>
    <s v="stk"/>
    <n v="45200"/>
  </r>
  <r>
    <x v="9"/>
    <x v="2"/>
    <s v="Klæbu"/>
    <x v="41"/>
    <x v="1"/>
    <s v="stk"/>
    <n v="46300"/>
  </r>
  <r>
    <x v="10"/>
    <x v="2"/>
    <s v="Klæbu"/>
    <x v="41"/>
    <x v="1"/>
    <s v="stk"/>
    <n v="47525"/>
  </r>
  <r>
    <x v="11"/>
    <x v="2"/>
    <s v="Klæbu"/>
    <x v="41"/>
    <x v="1"/>
    <s v="stk"/>
    <n v="46349"/>
  </r>
  <r>
    <x v="12"/>
    <x v="2"/>
    <s v="Klæbu"/>
    <x v="41"/>
    <x v="1"/>
    <s v="stk"/>
    <n v="43100"/>
  </r>
  <r>
    <x v="13"/>
    <x v="2"/>
    <s v="Klæbu"/>
    <x v="41"/>
    <x v="1"/>
    <s v="stk"/>
    <n v="65050"/>
  </r>
  <r>
    <x v="14"/>
    <x v="2"/>
    <s v="Klæbu"/>
    <x v="41"/>
    <x v="1"/>
    <s v="stk"/>
    <n v="44100"/>
  </r>
  <r>
    <x v="15"/>
    <x v="2"/>
    <s v="Klæbu"/>
    <x v="41"/>
    <x v="1"/>
    <s v="stk"/>
    <n v="41300"/>
  </r>
  <r>
    <x v="16"/>
    <x v="1"/>
    <s v="Nærøy"/>
    <x v="19"/>
    <x v="1"/>
    <s v="stk"/>
    <n v="26900"/>
  </r>
  <r>
    <x v="0"/>
    <x v="2"/>
    <s v="Malvik"/>
    <x v="42"/>
    <x v="1"/>
    <s v="stk"/>
    <n v="71605"/>
  </r>
  <r>
    <x v="1"/>
    <x v="2"/>
    <s v="Malvik"/>
    <x v="42"/>
    <x v="1"/>
    <s v="stk"/>
    <n v="83180"/>
  </r>
  <r>
    <x v="2"/>
    <x v="2"/>
    <s v="Malvik"/>
    <x v="42"/>
    <x v="1"/>
    <s v="stk"/>
    <n v="114260"/>
  </r>
  <r>
    <x v="3"/>
    <x v="2"/>
    <s v="Malvik"/>
    <x v="42"/>
    <x v="1"/>
    <s v="stk"/>
    <n v="37330"/>
  </r>
  <r>
    <x v="4"/>
    <x v="2"/>
    <s v="Malvik"/>
    <x v="42"/>
    <x v="1"/>
    <s v="stk"/>
    <n v="17600"/>
  </r>
  <r>
    <x v="5"/>
    <x v="2"/>
    <s v="Malvik"/>
    <x v="42"/>
    <x v="1"/>
    <s v="stk"/>
    <n v="30495"/>
  </r>
  <r>
    <x v="6"/>
    <x v="2"/>
    <s v="Malvik"/>
    <x v="42"/>
    <x v="1"/>
    <s v="stk"/>
    <n v="51910"/>
  </r>
  <r>
    <x v="7"/>
    <x v="2"/>
    <s v="Malvik"/>
    <x v="42"/>
    <x v="1"/>
    <s v="stk"/>
    <n v="66125"/>
  </r>
  <r>
    <x v="8"/>
    <x v="2"/>
    <s v="Malvik"/>
    <x v="42"/>
    <x v="1"/>
    <s v="stk"/>
    <n v="73775"/>
  </r>
  <r>
    <x v="9"/>
    <x v="2"/>
    <s v="Malvik"/>
    <x v="42"/>
    <x v="1"/>
    <s v="stk"/>
    <n v="40505"/>
  </r>
  <r>
    <x v="10"/>
    <x v="2"/>
    <s v="Malvik"/>
    <x v="42"/>
    <x v="1"/>
    <s v="stk"/>
    <n v="39175"/>
  </r>
  <r>
    <x v="11"/>
    <x v="2"/>
    <s v="Malvik"/>
    <x v="42"/>
    <x v="1"/>
    <s v="stk"/>
    <n v="37070"/>
  </r>
  <r>
    <x v="12"/>
    <x v="2"/>
    <s v="Malvik"/>
    <x v="42"/>
    <x v="1"/>
    <s v="stk"/>
    <n v="92390"/>
  </r>
  <r>
    <x v="13"/>
    <x v="2"/>
    <s v="Malvik"/>
    <x v="42"/>
    <x v="1"/>
    <s v="stk"/>
    <n v="82875"/>
  </r>
  <r>
    <x v="14"/>
    <x v="2"/>
    <s v="Malvik"/>
    <x v="42"/>
    <x v="1"/>
    <s v="stk"/>
    <n v="83900"/>
  </r>
  <r>
    <x v="15"/>
    <x v="2"/>
    <s v="Malvik"/>
    <x v="42"/>
    <x v="1"/>
    <s v="stk"/>
    <n v="170125"/>
  </r>
  <r>
    <x v="16"/>
    <x v="1"/>
    <s v="Leka"/>
    <x v="20"/>
    <x v="1"/>
    <s v="stk"/>
    <m/>
  </r>
  <r>
    <x v="0"/>
    <x v="2"/>
    <s v="Selbu"/>
    <x v="43"/>
    <x v="1"/>
    <s v="stk"/>
    <n v="434105"/>
  </r>
  <r>
    <x v="1"/>
    <x v="2"/>
    <s v="Selbu"/>
    <x v="43"/>
    <x v="1"/>
    <s v="stk"/>
    <n v="462810"/>
  </r>
  <r>
    <x v="2"/>
    <x v="2"/>
    <s v="Selbu"/>
    <x v="43"/>
    <x v="1"/>
    <s v="stk"/>
    <n v="396675"/>
  </r>
  <r>
    <x v="3"/>
    <x v="2"/>
    <s v="Selbu"/>
    <x v="43"/>
    <x v="1"/>
    <s v="stk"/>
    <n v="231200"/>
  </r>
  <r>
    <x v="4"/>
    <x v="2"/>
    <s v="Selbu"/>
    <x v="43"/>
    <x v="1"/>
    <s v="stk"/>
    <n v="314570"/>
  </r>
  <r>
    <x v="5"/>
    <x v="2"/>
    <s v="Selbu"/>
    <x v="43"/>
    <x v="1"/>
    <s v="stk"/>
    <n v="269010"/>
  </r>
  <r>
    <x v="6"/>
    <x v="2"/>
    <s v="Selbu"/>
    <x v="43"/>
    <x v="1"/>
    <s v="stk"/>
    <n v="310485"/>
  </r>
  <r>
    <x v="7"/>
    <x v="2"/>
    <s v="Selbu"/>
    <x v="43"/>
    <x v="1"/>
    <s v="stk"/>
    <n v="203540"/>
  </r>
  <r>
    <x v="8"/>
    <x v="2"/>
    <s v="Selbu"/>
    <x v="43"/>
    <x v="1"/>
    <s v="stk"/>
    <n v="285375"/>
  </r>
  <r>
    <x v="9"/>
    <x v="2"/>
    <s v="Selbu"/>
    <x v="43"/>
    <x v="1"/>
    <s v="stk"/>
    <n v="254775"/>
  </r>
  <r>
    <x v="10"/>
    <x v="2"/>
    <s v="Selbu"/>
    <x v="43"/>
    <x v="1"/>
    <s v="stk"/>
    <n v="241075"/>
  </r>
  <r>
    <x v="11"/>
    <x v="2"/>
    <s v="Selbu"/>
    <x v="43"/>
    <x v="1"/>
    <s v="stk"/>
    <n v="271815"/>
  </r>
  <r>
    <x v="12"/>
    <x v="2"/>
    <s v="Selbu"/>
    <x v="43"/>
    <x v="1"/>
    <s v="stk"/>
    <n v="214135"/>
  </r>
  <r>
    <x v="13"/>
    <x v="2"/>
    <s v="Selbu"/>
    <x v="43"/>
    <x v="1"/>
    <s v="stk"/>
    <n v="212050"/>
  </r>
  <r>
    <x v="14"/>
    <x v="2"/>
    <s v="Selbu"/>
    <x v="43"/>
    <x v="1"/>
    <s v="stk"/>
    <n v="146100"/>
  </r>
  <r>
    <x v="15"/>
    <x v="2"/>
    <s v="Selbu"/>
    <x v="43"/>
    <x v="1"/>
    <s v="stk"/>
    <n v="250015"/>
  </r>
  <r>
    <x v="16"/>
    <x v="0"/>
    <s v="Inderøy"/>
    <x v="21"/>
    <x v="1"/>
    <s v="stk"/>
    <n v="68150"/>
  </r>
  <r>
    <x v="0"/>
    <x v="2"/>
    <s v="Tydal"/>
    <x v="44"/>
    <x v="1"/>
    <s v="stk"/>
    <n v="172805"/>
  </r>
  <r>
    <x v="1"/>
    <x v="2"/>
    <s v="Tydal"/>
    <x v="44"/>
    <x v="1"/>
    <s v="stk"/>
    <n v="179535"/>
  </r>
  <r>
    <x v="2"/>
    <x v="2"/>
    <s v="Tydal"/>
    <x v="44"/>
    <x v="1"/>
    <s v="stk"/>
    <n v="85955"/>
  </r>
  <r>
    <x v="3"/>
    <x v="2"/>
    <s v="Tydal"/>
    <x v="44"/>
    <x v="1"/>
    <s v="stk"/>
    <n v="107515"/>
  </r>
  <r>
    <x v="4"/>
    <x v="2"/>
    <s v="Tydal"/>
    <x v="44"/>
    <x v="1"/>
    <s v="stk"/>
    <n v="65250"/>
  </r>
  <r>
    <x v="5"/>
    <x v="2"/>
    <s v="Tydal"/>
    <x v="44"/>
    <x v="1"/>
    <s v="stk"/>
    <n v="86085"/>
  </r>
  <r>
    <x v="6"/>
    <x v="2"/>
    <s v="Tydal"/>
    <x v="44"/>
    <x v="1"/>
    <s v="stk"/>
    <n v="66360"/>
  </r>
  <r>
    <x v="7"/>
    <x v="2"/>
    <s v="Tydal"/>
    <x v="44"/>
    <x v="1"/>
    <s v="stk"/>
    <n v="131850"/>
  </r>
  <r>
    <x v="8"/>
    <x v="2"/>
    <s v="Tydal"/>
    <x v="44"/>
    <x v="1"/>
    <s v="stk"/>
    <n v="103635"/>
  </r>
  <r>
    <x v="9"/>
    <x v="2"/>
    <s v="Tydal"/>
    <x v="44"/>
    <x v="1"/>
    <s v="stk"/>
    <n v="46125"/>
  </r>
  <r>
    <x v="10"/>
    <x v="2"/>
    <s v="Tydal"/>
    <x v="44"/>
    <x v="1"/>
    <s v="stk"/>
    <n v="73150"/>
  </r>
  <r>
    <x v="11"/>
    <x v="2"/>
    <s v="Tydal"/>
    <x v="44"/>
    <x v="1"/>
    <s v="stk"/>
    <n v="74900"/>
  </r>
  <r>
    <x v="12"/>
    <x v="2"/>
    <s v="Tydal"/>
    <x v="44"/>
    <x v="1"/>
    <s v="stk"/>
    <n v="96120"/>
  </r>
  <r>
    <x v="13"/>
    <x v="2"/>
    <s v="Tydal"/>
    <x v="44"/>
    <x v="1"/>
    <s v="stk"/>
    <n v="72100"/>
  </r>
  <r>
    <x v="14"/>
    <x v="2"/>
    <s v="Tydal"/>
    <x v="44"/>
    <x v="1"/>
    <s v="stk"/>
    <n v="72560"/>
  </r>
  <r>
    <x v="15"/>
    <x v="2"/>
    <s v="Tydal"/>
    <x v="44"/>
    <x v="1"/>
    <s v="stk"/>
    <n v="126600"/>
  </r>
  <r>
    <x v="16"/>
    <x v="3"/>
    <s v="Indre Fosen"/>
    <x v="22"/>
    <x v="1"/>
    <s v="stk"/>
    <n v="112811"/>
  </r>
  <r>
    <x v="0"/>
    <x v="3"/>
    <s v="Indre Fosen"/>
    <x v="22"/>
    <x v="1"/>
    <s v="stk"/>
    <n v="111750"/>
  </r>
  <r>
    <x v="1"/>
    <x v="3"/>
    <s v="Indre Fosen"/>
    <x v="22"/>
    <x v="1"/>
    <s v="stk"/>
    <n v="103495"/>
  </r>
  <r>
    <x v="2"/>
    <x v="3"/>
    <s v="Indre Fosen"/>
    <x v="22"/>
    <x v="1"/>
    <s v="stk"/>
    <n v="90181"/>
  </r>
  <r>
    <x v="3"/>
    <x v="3"/>
    <s v="Indre Fosen"/>
    <x v="22"/>
    <x v="1"/>
    <s v="stk"/>
    <n v="25845"/>
  </r>
  <r>
    <x v="4"/>
    <x v="3"/>
    <s v="Indre Fosen"/>
    <x v="22"/>
    <x v="1"/>
    <s v="stk"/>
    <n v="34190"/>
  </r>
  <r>
    <x v="5"/>
    <x v="3"/>
    <s v="Indre Fosen"/>
    <x v="22"/>
    <x v="1"/>
    <s v="stk"/>
    <n v="38570"/>
  </r>
  <r>
    <x v="6"/>
    <x v="3"/>
    <s v="Indre Fosen"/>
    <x v="22"/>
    <x v="1"/>
    <s v="stk"/>
    <n v="46565"/>
  </r>
  <r>
    <x v="7"/>
    <x v="3"/>
    <s v="Indre Fosen"/>
    <x v="22"/>
    <x v="1"/>
    <s v="stk"/>
    <n v="52980"/>
  </r>
  <r>
    <x v="8"/>
    <x v="3"/>
    <s v="Indre Fosen"/>
    <x v="22"/>
    <x v="1"/>
    <s v="stk"/>
    <n v="47075"/>
  </r>
  <r>
    <x v="9"/>
    <x v="3"/>
    <s v="Indre Fosen"/>
    <x v="22"/>
    <x v="1"/>
    <s v="stk"/>
    <n v="49700"/>
  </r>
  <r>
    <x v="10"/>
    <x v="3"/>
    <s v="Indre Fosen"/>
    <x v="22"/>
    <x v="1"/>
    <s v="stk"/>
    <n v="28200"/>
  </r>
  <r>
    <x v="11"/>
    <x v="3"/>
    <s v="Indre Fosen"/>
    <x v="22"/>
    <x v="1"/>
    <s v="stk"/>
    <n v="111410"/>
  </r>
  <r>
    <x v="12"/>
    <x v="3"/>
    <s v="Indre Fosen"/>
    <x v="22"/>
    <x v="1"/>
    <s v="stk"/>
    <n v="51525"/>
  </r>
  <r>
    <x v="13"/>
    <x v="3"/>
    <s v="Indre Fosen"/>
    <x v="22"/>
    <x v="1"/>
    <s v="stk"/>
    <n v="52855"/>
  </r>
  <r>
    <x v="14"/>
    <x v="3"/>
    <s v="Indre Fosen"/>
    <x v="22"/>
    <x v="1"/>
    <s v="stk"/>
    <n v="84375"/>
  </r>
  <r>
    <x v="15"/>
    <x v="3"/>
    <s v="Indre Fosen"/>
    <x v="22"/>
    <x v="1"/>
    <s v="stk"/>
    <n v="54790"/>
  </r>
  <r>
    <x v="16"/>
    <x v="3"/>
    <s v="Indre Fosen"/>
    <x v="22"/>
    <x v="1"/>
    <s v="stk"/>
    <n v="60350"/>
  </r>
  <r>
    <x v="0"/>
    <x v="3"/>
    <s v="Ørland"/>
    <x v="26"/>
    <x v="1"/>
    <s v="stk"/>
    <n v="3705"/>
  </r>
  <r>
    <x v="1"/>
    <x v="3"/>
    <s v="Ørland"/>
    <x v="26"/>
    <x v="1"/>
    <s v="stk"/>
    <n v="5180"/>
  </r>
  <r>
    <x v="2"/>
    <x v="3"/>
    <s v="Ørland"/>
    <x v="26"/>
    <x v="1"/>
    <s v="stk"/>
    <n v="1530"/>
  </r>
  <r>
    <x v="7"/>
    <x v="3"/>
    <s v="Ørland"/>
    <x v="26"/>
    <x v="1"/>
    <s v="stk"/>
    <n v="420"/>
  </r>
  <r>
    <x v="0"/>
    <x v="0"/>
    <s v="Steinkjer"/>
    <x v="0"/>
    <x v="2"/>
    <s v="m"/>
    <n v="2746"/>
  </r>
  <r>
    <x v="1"/>
    <x v="0"/>
    <s v="Steinkjer"/>
    <x v="0"/>
    <x v="2"/>
    <s v="m"/>
    <n v="0"/>
  </r>
  <r>
    <x v="2"/>
    <x v="0"/>
    <s v="Steinkjer"/>
    <x v="0"/>
    <x v="2"/>
    <s v="m"/>
    <n v="760"/>
  </r>
  <r>
    <x v="3"/>
    <x v="0"/>
    <s v="Steinkjer"/>
    <x v="0"/>
    <x v="2"/>
    <s v="m"/>
    <n v="450"/>
  </r>
  <r>
    <x v="4"/>
    <x v="0"/>
    <s v="Steinkjer"/>
    <x v="0"/>
    <x v="2"/>
    <s v="m"/>
    <n v="400"/>
  </r>
  <r>
    <x v="5"/>
    <x v="0"/>
    <s v="Steinkjer"/>
    <x v="0"/>
    <x v="2"/>
    <s v="m"/>
    <n v="450"/>
  </r>
  <r>
    <x v="6"/>
    <x v="0"/>
    <s v="Steinkjer"/>
    <x v="0"/>
    <x v="2"/>
    <s v="m"/>
    <n v="550"/>
  </r>
  <r>
    <x v="7"/>
    <x v="0"/>
    <s v="Steinkjer"/>
    <x v="0"/>
    <x v="2"/>
    <s v="m"/>
    <n v="686"/>
  </r>
  <r>
    <x v="8"/>
    <x v="0"/>
    <s v="Steinkjer"/>
    <x v="0"/>
    <x v="2"/>
    <s v="m"/>
    <n v="400"/>
  </r>
  <r>
    <x v="9"/>
    <x v="0"/>
    <s v="Steinkjer"/>
    <x v="0"/>
    <x v="2"/>
    <s v="m"/>
    <n v="1190"/>
  </r>
  <r>
    <x v="10"/>
    <x v="0"/>
    <s v="Steinkjer"/>
    <x v="0"/>
    <x v="2"/>
    <s v="m"/>
    <n v="400"/>
  </r>
  <r>
    <x v="11"/>
    <x v="0"/>
    <s v="Steinkjer"/>
    <x v="0"/>
    <x v="2"/>
    <s v="m"/>
    <n v="1250"/>
  </r>
  <r>
    <x v="12"/>
    <x v="0"/>
    <s v="Steinkjer"/>
    <x v="0"/>
    <x v="2"/>
    <s v="m"/>
    <n v="275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1200"/>
  </r>
  <r>
    <x v="16"/>
    <x v="0"/>
    <s v="Steinkjer"/>
    <x v="0"/>
    <x v="2"/>
    <s v="m"/>
    <n v="0"/>
  </r>
  <r>
    <x v="0"/>
    <x v="1"/>
    <s v="Namsos"/>
    <x v="1"/>
    <x v="2"/>
    <s v="m"/>
    <n v="1105"/>
  </r>
  <r>
    <x v="1"/>
    <x v="1"/>
    <s v="Namsos"/>
    <x v="1"/>
    <x v="2"/>
    <s v="m"/>
    <n v="1560"/>
  </r>
  <r>
    <x v="2"/>
    <x v="1"/>
    <s v="Namsos"/>
    <x v="1"/>
    <x v="2"/>
    <s v="m"/>
    <n v="3060"/>
  </r>
  <r>
    <x v="3"/>
    <x v="1"/>
    <s v="Namsos"/>
    <x v="1"/>
    <x v="2"/>
    <s v="m"/>
    <n v="1950"/>
  </r>
  <r>
    <x v="4"/>
    <x v="1"/>
    <s v="Namsos"/>
    <x v="1"/>
    <x v="2"/>
    <s v="m"/>
    <n v="1000"/>
  </r>
  <r>
    <x v="5"/>
    <x v="1"/>
    <s v="Namsos"/>
    <x v="1"/>
    <x v="2"/>
    <s v="m"/>
    <n v="1950"/>
  </r>
  <r>
    <x v="6"/>
    <x v="1"/>
    <s v="Namsos"/>
    <x v="1"/>
    <x v="2"/>
    <s v="m"/>
    <n v="900"/>
  </r>
  <r>
    <x v="7"/>
    <x v="1"/>
    <s v="Namsos"/>
    <x v="1"/>
    <x v="2"/>
    <s v="m"/>
    <n v="105"/>
  </r>
  <r>
    <x v="8"/>
    <x v="1"/>
    <s v="Namsos"/>
    <x v="1"/>
    <x v="2"/>
    <s v="m"/>
    <n v="0"/>
  </r>
  <r>
    <x v="9"/>
    <x v="1"/>
    <s v="Namsos"/>
    <x v="1"/>
    <x v="2"/>
    <s v="m"/>
    <n v="400"/>
  </r>
  <r>
    <x v="10"/>
    <x v="1"/>
    <s v="Namsos"/>
    <x v="1"/>
    <x v="2"/>
    <s v="m"/>
    <n v="65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20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1500"/>
  </r>
  <r>
    <x v="0"/>
    <x v="2"/>
    <s v="Meråker"/>
    <x v="2"/>
    <x v="2"/>
    <s v="m"/>
    <n v="0"/>
  </r>
  <r>
    <x v="1"/>
    <x v="2"/>
    <s v="Meråker"/>
    <x v="2"/>
    <x v="2"/>
    <s v="m"/>
    <n v="0"/>
  </r>
  <r>
    <x v="2"/>
    <x v="2"/>
    <s v="Meråker"/>
    <x v="2"/>
    <x v="2"/>
    <s v="m"/>
    <n v="0"/>
  </r>
  <r>
    <x v="3"/>
    <x v="2"/>
    <s v="Meråker"/>
    <x v="2"/>
    <x v="2"/>
    <s v="m"/>
    <n v="0"/>
  </r>
  <r>
    <x v="4"/>
    <x v="2"/>
    <s v="Meråker"/>
    <x v="2"/>
    <x v="2"/>
    <s v="m"/>
    <n v="0"/>
  </r>
  <r>
    <x v="5"/>
    <x v="2"/>
    <s v="Meråker"/>
    <x v="2"/>
    <x v="2"/>
    <s v="m"/>
    <n v="0"/>
  </r>
  <r>
    <x v="6"/>
    <x v="2"/>
    <s v="Meråker"/>
    <x v="2"/>
    <x v="2"/>
    <s v="m"/>
    <n v="0"/>
  </r>
  <r>
    <x v="7"/>
    <x v="2"/>
    <s v="Meråker"/>
    <x v="2"/>
    <x v="2"/>
    <s v="m"/>
    <n v="0"/>
  </r>
  <r>
    <x v="8"/>
    <x v="2"/>
    <s v="Meråker"/>
    <x v="2"/>
    <x v="2"/>
    <s v="m"/>
    <n v="0"/>
  </r>
  <r>
    <x v="9"/>
    <x v="2"/>
    <s v="Meråker"/>
    <x v="2"/>
    <x v="2"/>
    <s v="m"/>
    <n v="0"/>
  </r>
  <r>
    <x v="10"/>
    <x v="2"/>
    <s v="Meråker"/>
    <x v="2"/>
    <x v="2"/>
    <s v="m"/>
    <n v="0"/>
  </r>
  <r>
    <x v="11"/>
    <x v="2"/>
    <s v="Meråker"/>
    <x v="2"/>
    <x v="2"/>
    <s v="m"/>
    <n v="0"/>
  </r>
  <r>
    <x v="12"/>
    <x v="2"/>
    <s v="Meråker"/>
    <x v="2"/>
    <x v="2"/>
    <s v="m"/>
    <n v="0"/>
  </r>
  <r>
    <x v="13"/>
    <x v="2"/>
    <s v="Meråker"/>
    <x v="2"/>
    <x v="2"/>
    <s v="m"/>
    <n v="0"/>
  </r>
  <r>
    <x v="14"/>
    <x v="2"/>
    <s v="Meråker"/>
    <x v="2"/>
    <x v="2"/>
    <s v="m"/>
    <n v="0"/>
  </r>
  <r>
    <x v="15"/>
    <x v="2"/>
    <s v="Meråker"/>
    <x v="2"/>
    <x v="2"/>
    <s v="m"/>
    <n v="0"/>
  </r>
  <r>
    <x v="16"/>
    <x v="2"/>
    <s v="Meråker"/>
    <x v="2"/>
    <x v="2"/>
    <s v="m"/>
    <n v="0"/>
  </r>
  <r>
    <x v="0"/>
    <x v="2"/>
    <s v="Stjørdal"/>
    <x v="3"/>
    <x v="2"/>
    <s v="m"/>
    <n v="0"/>
  </r>
  <r>
    <x v="1"/>
    <x v="2"/>
    <s v="Stjørdal"/>
    <x v="3"/>
    <x v="2"/>
    <s v="m"/>
    <n v="0"/>
  </r>
  <r>
    <x v="2"/>
    <x v="2"/>
    <s v="Stjørdal"/>
    <x v="3"/>
    <x v="2"/>
    <s v="m"/>
    <n v="4355"/>
  </r>
  <r>
    <x v="3"/>
    <x v="2"/>
    <s v="Stjørdal"/>
    <x v="3"/>
    <x v="2"/>
    <s v="m"/>
    <n v="2200"/>
  </r>
  <r>
    <x v="4"/>
    <x v="2"/>
    <s v="Stjørdal"/>
    <x v="3"/>
    <x v="2"/>
    <s v="m"/>
    <n v="695"/>
  </r>
  <r>
    <x v="5"/>
    <x v="2"/>
    <s v="Stjørdal"/>
    <x v="3"/>
    <x v="2"/>
    <s v="m"/>
    <n v="2200"/>
  </r>
  <r>
    <x v="6"/>
    <x v="2"/>
    <s v="Stjørdal"/>
    <x v="3"/>
    <x v="2"/>
    <s v="m"/>
    <n v="1700"/>
  </r>
  <r>
    <x v="7"/>
    <x v="2"/>
    <s v="Stjørdal"/>
    <x v="3"/>
    <x v="2"/>
    <s v="m"/>
    <n v="200"/>
  </r>
  <r>
    <x v="8"/>
    <x v="2"/>
    <s v="Stjørdal"/>
    <x v="3"/>
    <x v="2"/>
    <s v="m"/>
    <n v="700"/>
  </r>
  <r>
    <x v="9"/>
    <x v="2"/>
    <s v="Stjørdal"/>
    <x v="3"/>
    <x v="2"/>
    <s v="m"/>
    <n v="2050"/>
  </r>
  <r>
    <x v="10"/>
    <x v="2"/>
    <s v="Stjørdal"/>
    <x v="3"/>
    <x v="2"/>
    <s v="m"/>
    <n v="1750"/>
  </r>
  <r>
    <x v="11"/>
    <x v="2"/>
    <s v="Stjørdal"/>
    <x v="3"/>
    <x v="2"/>
    <s v="m"/>
    <n v="0"/>
  </r>
  <r>
    <x v="12"/>
    <x v="2"/>
    <s v="Stjørdal"/>
    <x v="3"/>
    <x v="2"/>
    <s v="m"/>
    <n v="0"/>
  </r>
  <r>
    <x v="13"/>
    <x v="2"/>
    <s v="Stjørdal"/>
    <x v="3"/>
    <x v="2"/>
    <s v="m"/>
    <n v="1700"/>
  </r>
  <r>
    <x v="14"/>
    <x v="2"/>
    <s v="Stjørdal"/>
    <x v="3"/>
    <x v="2"/>
    <s v="m"/>
    <n v="0"/>
  </r>
  <r>
    <x v="15"/>
    <x v="2"/>
    <s v="Stjørdal"/>
    <x v="3"/>
    <x v="2"/>
    <s v="m"/>
    <n v="0"/>
  </r>
  <r>
    <x v="16"/>
    <x v="2"/>
    <s v="Stjørdal"/>
    <x v="3"/>
    <x v="2"/>
    <s v="m"/>
    <n v="800"/>
  </r>
  <r>
    <x v="0"/>
    <x v="0"/>
    <s v="Frosta"/>
    <x v="4"/>
    <x v="2"/>
    <s v="m"/>
    <n v="0"/>
  </r>
  <r>
    <x v="1"/>
    <x v="0"/>
    <s v="Frosta"/>
    <x v="4"/>
    <x v="2"/>
    <s v="m"/>
    <n v="0"/>
  </r>
  <r>
    <x v="2"/>
    <x v="0"/>
    <s v="Frosta"/>
    <x v="4"/>
    <x v="2"/>
    <s v="m"/>
    <n v="0"/>
  </r>
  <r>
    <x v="3"/>
    <x v="0"/>
    <s v="Frosta"/>
    <x v="4"/>
    <x v="2"/>
    <s v="m"/>
    <n v="0"/>
  </r>
  <r>
    <x v="4"/>
    <x v="0"/>
    <s v="Frosta"/>
    <x v="4"/>
    <x v="2"/>
    <s v="m"/>
    <n v="0"/>
  </r>
  <r>
    <x v="5"/>
    <x v="0"/>
    <s v="Frosta"/>
    <x v="4"/>
    <x v="2"/>
    <s v="m"/>
    <n v="0"/>
  </r>
  <r>
    <x v="6"/>
    <x v="0"/>
    <s v="Frosta"/>
    <x v="4"/>
    <x v="2"/>
    <s v="m"/>
    <n v="0"/>
  </r>
  <r>
    <x v="7"/>
    <x v="0"/>
    <s v="Frosta"/>
    <x v="4"/>
    <x v="2"/>
    <s v="m"/>
    <n v="0"/>
  </r>
  <r>
    <x v="8"/>
    <x v="0"/>
    <s v="Frosta"/>
    <x v="4"/>
    <x v="2"/>
    <s v="m"/>
    <n v="0"/>
  </r>
  <r>
    <x v="9"/>
    <x v="0"/>
    <s v="Frosta"/>
    <x v="4"/>
    <x v="2"/>
    <s v="m"/>
    <n v="100"/>
  </r>
  <r>
    <x v="10"/>
    <x v="0"/>
    <s v="Frosta"/>
    <x v="4"/>
    <x v="2"/>
    <s v="m"/>
    <n v="0"/>
  </r>
  <r>
    <x v="11"/>
    <x v="0"/>
    <s v="Frosta"/>
    <x v="4"/>
    <x v="2"/>
    <s v="m"/>
    <n v="0"/>
  </r>
  <r>
    <x v="12"/>
    <x v="0"/>
    <s v="Frosta"/>
    <x v="4"/>
    <x v="2"/>
    <s v="m"/>
    <n v="0"/>
  </r>
  <r>
    <x v="13"/>
    <x v="0"/>
    <s v="Frosta"/>
    <x v="4"/>
    <x v="2"/>
    <s v="m"/>
    <n v="0"/>
  </r>
  <r>
    <x v="14"/>
    <x v="0"/>
    <s v="Frosta"/>
    <x v="4"/>
    <x v="2"/>
    <s v="m"/>
    <n v="0"/>
  </r>
  <r>
    <x v="15"/>
    <x v="0"/>
    <s v="Frosta"/>
    <x v="4"/>
    <x v="2"/>
    <s v="m"/>
    <n v="0"/>
  </r>
  <r>
    <x v="16"/>
    <x v="0"/>
    <s v="Frosta"/>
    <x v="4"/>
    <x v="2"/>
    <s v="m"/>
    <n v="0"/>
  </r>
  <r>
    <x v="0"/>
    <x v="0"/>
    <s v="Levanger"/>
    <x v="5"/>
    <x v="2"/>
    <s v="m"/>
    <n v="0"/>
  </r>
  <r>
    <x v="1"/>
    <x v="0"/>
    <s v="Levanger"/>
    <x v="5"/>
    <x v="2"/>
    <s v="m"/>
    <n v="750"/>
  </r>
  <r>
    <x v="2"/>
    <x v="0"/>
    <s v="Levanger"/>
    <x v="5"/>
    <x v="2"/>
    <s v="m"/>
    <n v="2590"/>
  </r>
  <r>
    <x v="3"/>
    <x v="0"/>
    <s v="Levanger"/>
    <x v="5"/>
    <x v="2"/>
    <s v="m"/>
    <n v="850"/>
  </r>
  <r>
    <x v="4"/>
    <x v="0"/>
    <s v="Levanger"/>
    <x v="5"/>
    <x v="2"/>
    <s v="m"/>
    <n v="75"/>
  </r>
  <r>
    <x v="5"/>
    <x v="0"/>
    <s v="Levanger"/>
    <x v="5"/>
    <x v="2"/>
    <s v="m"/>
    <n v="850"/>
  </r>
  <r>
    <x v="6"/>
    <x v="0"/>
    <s v="Levanger"/>
    <x v="5"/>
    <x v="2"/>
    <s v="m"/>
    <n v="0"/>
  </r>
  <r>
    <x v="7"/>
    <x v="0"/>
    <s v="Levanger"/>
    <x v="5"/>
    <x v="2"/>
    <s v="m"/>
    <n v="0"/>
  </r>
  <r>
    <x v="8"/>
    <x v="0"/>
    <s v="Levanger"/>
    <x v="5"/>
    <x v="2"/>
    <s v="m"/>
    <n v="2400"/>
  </r>
  <r>
    <x v="9"/>
    <x v="0"/>
    <s v="Levanger"/>
    <x v="5"/>
    <x v="2"/>
    <s v="m"/>
    <n v="4950"/>
  </r>
  <r>
    <x v="10"/>
    <x v="0"/>
    <s v="Levanger"/>
    <x v="5"/>
    <x v="2"/>
    <s v="m"/>
    <n v="0"/>
  </r>
  <r>
    <x v="11"/>
    <x v="0"/>
    <s v="Levanger"/>
    <x v="5"/>
    <x v="2"/>
    <s v="m"/>
    <n v="0"/>
  </r>
  <r>
    <x v="12"/>
    <x v="0"/>
    <s v="Levanger"/>
    <x v="5"/>
    <x v="2"/>
    <s v="m"/>
    <n v="0"/>
  </r>
  <r>
    <x v="13"/>
    <x v="0"/>
    <s v="Levanger"/>
    <x v="5"/>
    <x v="2"/>
    <s v="m"/>
    <n v="0"/>
  </r>
  <r>
    <x v="14"/>
    <x v="0"/>
    <s v="Levanger"/>
    <x v="5"/>
    <x v="2"/>
    <s v="m"/>
    <n v="0"/>
  </r>
  <r>
    <x v="15"/>
    <x v="0"/>
    <s v="Levanger"/>
    <x v="5"/>
    <x v="2"/>
    <s v="m"/>
    <n v="0"/>
  </r>
  <r>
    <x v="16"/>
    <x v="0"/>
    <s v="Levanger"/>
    <x v="5"/>
    <x v="2"/>
    <s v="m"/>
    <n v="1260"/>
  </r>
  <r>
    <x v="0"/>
    <x v="0"/>
    <s v="Verdal"/>
    <x v="6"/>
    <x v="2"/>
    <s v="m"/>
    <n v="700"/>
  </r>
  <r>
    <x v="1"/>
    <x v="0"/>
    <s v="Verdal"/>
    <x v="6"/>
    <x v="2"/>
    <s v="m"/>
    <n v="600"/>
  </r>
  <r>
    <x v="2"/>
    <x v="0"/>
    <s v="Verdal"/>
    <x v="6"/>
    <x v="2"/>
    <s v="m"/>
    <n v="0"/>
  </r>
  <r>
    <x v="3"/>
    <x v="0"/>
    <s v="Verdal"/>
    <x v="6"/>
    <x v="2"/>
    <s v="m"/>
    <n v="0"/>
  </r>
  <r>
    <x v="4"/>
    <x v="0"/>
    <s v="Verdal"/>
    <x v="6"/>
    <x v="2"/>
    <s v="m"/>
    <n v="0"/>
  </r>
  <r>
    <x v="5"/>
    <x v="0"/>
    <s v="Verdal"/>
    <x v="6"/>
    <x v="2"/>
    <s v="m"/>
    <n v="0"/>
  </r>
  <r>
    <x v="6"/>
    <x v="0"/>
    <s v="Verdal"/>
    <x v="6"/>
    <x v="2"/>
    <s v="m"/>
    <n v="0"/>
  </r>
  <r>
    <x v="7"/>
    <x v="0"/>
    <s v="Verdal"/>
    <x v="6"/>
    <x v="2"/>
    <s v="m"/>
    <n v="0"/>
  </r>
  <r>
    <x v="8"/>
    <x v="0"/>
    <s v="Verdal"/>
    <x v="6"/>
    <x v="2"/>
    <s v="m"/>
    <n v="1700"/>
  </r>
  <r>
    <x v="9"/>
    <x v="0"/>
    <s v="Verdal"/>
    <x v="6"/>
    <x v="2"/>
    <s v="m"/>
    <n v="0"/>
  </r>
  <r>
    <x v="10"/>
    <x v="0"/>
    <s v="Verdal"/>
    <x v="6"/>
    <x v="2"/>
    <s v="m"/>
    <n v="0"/>
  </r>
  <r>
    <x v="11"/>
    <x v="0"/>
    <s v="Verdal"/>
    <x v="6"/>
    <x v="2"/>
    <s v="m"/>
    <n v="0"/>
  </r>
  <r>
    <x v="12"/>
    <x v="0"/>
    <s v="Verdal"/>
    <x v="6"/>
    <x v="2"/>
    <s v="m"/>
    <n v="0"/>
  </r>
  <r>
    <x v="13"/>
    <x v="0"/>
    <s v="Verdal"/>
    <x v="6"/>
    <x v="2"/>
    <s v="m"/>
    <n v="0"/>
  </r>
  <r>
    <x v="14"/>
    <x v="0"/>
    <s v="Verdal"/>
    <x v="6"/>
    <x v="2"/>
    <s v="m"/>
    <n v="500"/>
  </r>
  <r>
    <x v="15"/>
    <x v="0"/>
    <s v="Verdal"/>
    <x v="6"/>
    <x v="2"/>
    <s v="m"/>
    <n v="0"/>
  </r>
  <r>
    <x v="16"/>
    <x v="0"/>
    <s v="Verdal"/>
    <x v="6"/>
    <x v="2"/>
    <s v="m"/>
    <n v="0"/>
  </r>
  <r>
    <x v="0"/>
    <x v="0"/>
    <s v="Verran"/>
    <x v="7"/>
    <x v="2"/>
    <s v="m"/>
    <n v="0"/>
  </r>
  <r>
    <x v="1"/>
    <x v="0"/>
    <s v="Verran"/>
    <x v="7"/>
    <x v="2"/>
    <s v="m"/>
    <n v="0"/>
  </r>
  <r>
    <x v="2"/>
    <x v="0"/>
    <s v="Verran"/>
    <x v="7"/>
    <x v="2"/>
    <s v="m"/>
    <n v="3060"/>
  </r>
  <r>
    <x v="3"/>
    <x v="0"/>
    <s v="Verran"/>
    <x v="7"/>
    <x v="2"/>
    <s v="m"/>
    <n v="0"/>
  </r>
  <r>
    <x v="4"/>
    <x v="0"/>
    <s v="Verran"/>
    <x v="7"/>
    <x v="2"/>
    <s v="m"/>
    <n v="0"/>
  </r>
  <r>
    <x v="5"/>
    <x v="0"/>
    <s v="Verran"/>
    <x v="7"/>
    <x v="2"/>
    <s v="m"/>
    <n v="0"/>
  </r>
  <r>
    <x v="6"/>
    <x v="0"/>
    <s v="Verran"/>
    <x v="7"/>
    <x v="2"/>
    <s v="m"/>
    <n v="0"/>
  </r>
  <r>
    <x v="7"/>
    <x v="0"/>
    <s v="Verran"/>
    <x v="7"/>
    <x v="2"/>
    <s v="m"/>
    <n v="0"/>
  </r>
  <r>
    <x v="8"/>
    <x v="0"/>
    <s v="Verran"/>
    <x v="7"/>
    <x v="2"/>
    <s v="m"/>
    <n v="0"/>
  </r>
  <r>
    <x v="9"/>
    <x v="0"/>
    <s v="Verran"/>
    <x v="7"/>
    <x v="2"/>
    <s v="m"/>
    <n v="0"/>
  </r>
  <r>
    <x v="10"/>
    <x v="0"/>
    <s v="Verran"/>
    <x v="7"/>
    <x v="2"/>
    <s v="m"/>
    <n v="0"/>
  </r>
  <r>
    <x v="11"/>
    <x v="0"/>
    <s v="Verran"/>
    <x v="7"/>
    <x v="2"/>
    <s v="m"/>
    <n v="0"/>
  </r>
  <r>
    <x v="12"/>
    <x v="0"/>
    <s v="Verran"/>
    <x v="7"/>
    <x v="2"/>
    <s v="m"/>
    <n v="0"/>
  </r>
  <r>
    <x v="13"/>
    <x v="0"/>
    <s v="Verran"/>
    <x v="7"/>
    <x v="2"/>
    <s v="m"/>
    <n v="0"/>
  </r>
  <r>
    <x v="14"/>
    <x v="0"/>
    <s v="Verran"/>
    <x v="7"/>
    <x v="2"/>
    <s v="m"/>
    <n v="0"/>
  </r>
  <r>
    <x v="15"/>
    <x v="0"/>
    <s v="Verran"/>
    <x v="7"/>
    <x v="2"/>
    <s v="m"/>
    <n v="0"/>
  </r>
  <r>
    <x v="16"/>
    <x v="0"/>
    <s v="Verran"/>
    <x v="7"/>
    <x v="2"/>
    <s v="m"/>
    <n v="0"/>
  </r>
  <r>
    <x v="0"/>
    <x v="1"/>
    <s v="Namdalseid"/>
    <x v="8"/>
    <x v="2"/>
    <s v="m"/>
    <n v="0"/>
  </r>
  <r>
    <x v="1"/>
    <x v="1"/>
    <s v="Namdalseid"/>
    <x v="8"/>
    <x v="2"/>
    <s v="m"/>
    <n v="0"/>
  </r>
  <r>
    <x v="2"/>
    <x v="1"/>
    <s v="Namdalseid"/>
    <x v="8"/>
    <x v="2"/>
    <s v="m"/>
    <n v="0"/>
  </r>
  <r>
    <x v="3"/>
    <x v="1"/>
    <s v="Namdalseid"/>
    <x v="8"/>
    <x v="2"/>
    <s v="m"/>
    <n v="3100"/>
  </r>
  <r>
    <x v="4"/>
    <x v="1"/>
    <s v="Namdalseid"/>
    <x v="8"/>
    <x v="2"/>
    <s v="m"/>
    <n v="1400"/>
  </r>
  <r>
    <x v="5"/>
    <x v="1"/>
    <s v="Namdalseid"/>
    <x v="8"/>
    <x v="2"/>
    <s v="m"/>
    <n v="3100"/>
  </r>
  <r>
    <x v="6"/>
    <x v="1"/>
    <s v="Namdalseid"/>
    <x v="8"/>
    <x v="2"/>
    <s v="m"/>
    <n v="0"/>
  </r>
  <r>
    <x v="7"/>
    <x v="1"/>
    <s v="Namdalseid"/>
    <x v="8"/>
    <x v="2"/>
    <s v="m"/>
    <n v="0"/>
  </r>
  <r>
    <x v="8"/>
    <x v="1"/>
    <s v="Namdalseid"/>
    <x v="8"/>
    <x v="2"/>
    <s v="m"/>
    <n v="0"/>
  </r>
  <r>
    <x v="9"/>
    <x v="1"/>
    <s v="Namdalseid"/>
    <x v="8"/>
    <x v="2"/>
    <s v="m"/>
    <n v="900"/>
  </r>
  <r>
    <x v="10"/>
    <x v="1"/>
    <s v="Namdalseid"/>
    <x v="8"/>
    <x v="2"/>
    <s v="m"/>
    <n v="0"/>
  </r>
  <r>
    <x v="11"/>
    <x v="1"/>
    <s v="Namdalseid"/>
    <x v="8"/>
    <x v="2"/>
    <s v="m"/>
    <n v="0"/>
  </r>
  <r>
    <x v="12"/>
    <x v="1"/>
    <s v="Namdalseid"/>
    <x v="8"/>
    <x v="2"/>
    <s v="m"/>
    <n v="0"/>
  </r>
  <r>
    <x v="13"/>
    <x v="1"/>
    <s v="Namdalseid"/>
    <x v="8"/>
    <x v="2"/>
    <s v="m"/>
    <n v="0"/>
  </r>
  <r>
    <x v="14"/>
    <x v="1"/>
    <s v="Namdalseid"/>
    <x v="8"/>
    <x v="2"/>
    <s v="m"/>
    <n v="0"/>
  </r>
  <r>
    <x v="15"/>
    <x v="1"/>
    <s v="Namdalseid"/>
    <x v="8"/>
    <x v="2"/>
    <s v="m"/>
    <n v="0"/>
  </r>
  <r>
    <x v="16"/>
    <x v="1"/>
    <s v="Namdalseid"/>
    <x v="8"/>
    <x v="2"/>
    <s v="m"/>
    <n v="0"/>
  </r>
  <r>
    <x v="0"/>
    <x v="0"/>
    <s v="Snåsa"/>
    <x v="9"/>
    <x v="2"/>
    <s v="m"/>
    <n v="4450"/>
  </r>
  <r>
    <x v="1"/>
    <x v="0"/>
    <s v="Snåsa"/>
    <x v="9"/>
    <x v="2"/>
    <s v="m"/>
    <n v="6973"/>
  </r>
  <r>
    <x v="2"/>
    <x v="0"/>
    <s v="Snåsa"/>
    <x v="9"/>
    <x v="2"/>
    <s v="m"/>
    <n v="12218"/>
  </r>
  <r>
    <x v="3"/>
    <x v="0"/>
    <s v="Snåsa"/>
    <x v="9"/>
    <x v="2"/>
    <s v="m"/>
    <n v="4410"/>
  </r>
  <r>
    <x v="4"/>
    <x v="0"/>
    <s v="Snåsa"/>
    <x v="9"/>
    <x v="2"/>
    <s v="m"/>
    <n v="3140"/>
  </r>
  <r>
    <x v="5"/>
    <x v="0"/>
    <s v="Snåsa"/>
    <x v="9"/>
    <x v="2"/>
    <s v="m"/>
    <n v="4410"/>
  </r>
  <r>
    <x v="6"/>
    <x v="0"/>
    <s v="Snåsa"/>
    <x v="9"/>
    <x v="2"/>
    <s v="m"/>
    <n v="2500"/>
  </r>
  <r>
    <x v="7"/>
    <x v="0"/>
    <s v="Snåsa"/>
    <x v="9"/>
    <x v="2"/>
    <s v="m"/>
    <n v="7350"/>
  </r>
  <r>
    <x v="8"/>
    <x v="0"/>
    <s v="Snåsa"/>
    <x v="9"/>
    <x v="2"/>
    <s v="m"/>
    <n v="3670"/>
  </r>
  <r>
    <x v="9"/>
    <x v="0"/>
    <s v="Snåsa"/>
    <x v="9"/>
    <x v="2"/>
    <s v="m"/>
    <n v="3950"/>
  </r>
  <r>
    <x v="10"/>
    <x v="0"/>
    <s v="Snåsa"/>
    <x v="9"/>
    <x v="2"/>
    <s v="m"/>
    <n v="100"/>
  </r>
  <r>
    <x v="11"/>
    <x v="0"/>
    <s v="Snåsa"/>
    <x v="9"/>
    <x v="2"/>
    <s v="m"/>
    <n v="4000"/>
  </r>
  <r>
    <x v="12"/>
    <x v="0"/>
    <s v="Snåsa"/>
    <x v="9"/>
    <x v="2"/>
    <s v="m"/>
    <n v="1550"/>
  </r>
  <r>
    <x v="13"/>
    <x v="0"/>
    <s v="Snåsa"/>
    <x v="9"/>
    <x v="2"/>
    <s v="m"/>
    <n v="1000"/>
  </r>
  <r>
    <x v="14"/>
    <x v="0"/>
    <s v="Snåsa"/>
    <x v="9"/>
    <x v="2"/>
    <s v="m"/>
    <n v="1000"/>
  </r>
  <r>
    <x v="15"/>
    <x v="0"/>
    <s v="Snåsa"/>
    <x v="9"/>
    <x v="2"/>
    <s v="m"/>
    <n v="500"/>
  </r>
  <r>
    <x v="16"/>
    <x v="0"/>
    <s v="Snåsa"/>
    <x v="9"/>
    <x v="2"/>
    <s v="m"/>
    <n v="0"/>
  </r>
  <r>
    <x v="0"/>
    <x v="1"/>
    <s v="Lierne"/>
    <x v="10"/>
    <x v="2"/>
    <s v="m"/>
    <n v="250"/>
  </r>
  <r>
    <x v="1"/>
    <x v="1"/>
    <s v="Lierne"/>
    <x v="10"/>
    <x v="2"/>
    <s v="m"/>
    <n v="0"/>
  </r>
  <r>
    <x v="2"/>
    <x v="1"/>
    <s v="Lierne"/>
    <x v="10"/>
    <x v="2"/>
    <s v="m"/>
    <n v="2148"/>
  </r>
  <r>
    <x v="3"/>
    <x v="1"/>
    <s v="Lierne"/>
    <x v="10"/>
    <x v="2"/>
    <s v="m"/>
    <n v="1742"/>
  </r>
  <r>
    <x v="4"/>
    <x v="1"/>
    <s v="Lierne"/>
    <x v="10"/>
    <x v="2"/>
    <s v="m"/>
    <n v="2770"/>
  </r>
  <r>
    <x v="5"/>
    <x v="1"/>
    <s v="Lierne"/>
    <x v="10"/>
    <x v="2"/>
    <s v="m"/>
    <n v="1742"/>
  </r>
  <r>
    <x v="6"/>
    <x v="1"/>
    <s v="Lierne"/>
    <x v="10"/>
    <x v="2"/>
    <s v="m"/>
    <n v="0"/>
  </r>
  <r>
    <x v="7"/>
    <x v="1"/>
    <s v="Lierne"/>
    <x v="10"/>
    <x v="2"/>
    <s v="m"/>
    <n v="0"/>
  </r>
  <r>
    <x v="8"/>
    <x v="1"/>
    <s v="Lierne"/>
    <x v="10"/>
    <x v="2"/>
    <s v="m"/>
    <n v="0"/>
  </r>
  <r>
    <x v="9"/>
    <x v="1"/>
    <s v="Lierne"/>
    <x v="10"/>
    <x v="2"/>
    <s v="m"/>
    <n v="0"/>
  </r>
  <r>
    <x v="10"/>
    <x v="1"/>
    <s v="Lierne"/>
    <x v="10"/>
    <x v="2"/>
    <s v="m"/>
    <n v="0"/>
  </r>
  <r>
    <x v="11"/>
    <x v="1"/>
    <s v="Lierne"/>
    <x v="10"/>
    <x v="2"/>
    <s v="m"/>
    <n v="0"/>
  </r>
  <r>
    <x v="12"/>
    <x v="1"/>
    <s v="Lierne"/>
    <x v="10"/>
    <x v="2"/>
    <s v="m"/>
    <n v="0"/>
  </r>
  <r>
    <x v="13"/>
    <x v="1"/>
    <s v="Lierne"/>
    <x v="10"/>
    <x v="2"/>
    <s v="m"/>
    <n v="0"/>
  </r>
  <r>
    <x v="14"/>
    <x v="1"/>
    <s v="Lierne"/>
    <x v="10"/>
    <x v="2"/>
    <s v="m"/>
    <n v="0"/>
  </r>
  <r>
    <x v="15"/>
    <x v="1"/>
    <s v="Lierne"/>
    <x v="10"/>
    <x v="2"/>
    <s v="m"/>
    <n v="0"/>
  </r>
  <r>
    <x v="16"/>
    <x v="1"/>
    <s v="Lierne"/>
    <x v="10"/>
    <x v="2"/>
    <s v="m"/>
    <n v="5000"/>
  </r>
  <r>
    <x v="0"/>
    <x v="1"/>
    <s v="Røyrvik"/>
    <x v="11"/>
    <x v="2"/>
    <s v="m"/>
    <n v="0"/>
  </r>
  <r>
    <x v="1"/>
    <x v="1"/>
    <s v="Røyrvik"/>
    <x v="11"/>
    <x v="2"/>
    <s v="m"/>
    <n v="0"/>
  </r>
  <r>
    <x v="2"/>
    <x v="1"/>
    <s v="Røyrvik"/>
    <x v="11"/>
    <x v="2"/>
    <s v="m"/>
    <n v="2150"/>
  </r>
  <r>
    <x v="3"/>
    <x v="1"/>
    <s v="Røyrvik"/>
    <x v="11"/>
    <x v="2"/>
    <s v="m"/>
    <n v="0"/>
  </r>
  <r>
    <x v="4"/>
    <x v="1"/>
    <s v="Røyrvik"/>
    <x v="11"/>
    <x v="2"/>
    <s v="m"/>
    <n v="0"/>
  </r>
  <r>
    <x v="5"/>
    <x v="1"/>
    <s v="Røyrvik"/>
    <x v="11"/>
    <x v="2"/>
    <s v="m"/>
    <n v="0"/>
  </r>
  <r>
    <x v="6"/>
    <x v="1"/>
    <s v="Røyrvik"/>
    <x v="11"/>
    <x v="2"/>
    <s v="m"/>
    <n v="0"/>
  </r>
  <r>
    <x v="7"/>
    <x v="1"/>
    <s v="Røyrvik"/>
    <x v="11"/>
    <x v="2"/>
    <s v="m"/>
    <n v="0"/>
  </r>
  <r>
    <x v="8"/>
    <x v="1"/>
    <s v="Røyrvik"/>
    <x v="11"/>
    <x v="2"/>
    <s v="m"/>
    <n v="0"/>
  </r>
  <r>
    <x v="9"/>
    <x v="1"/>
    <s v="Røyrvik"/>
    <x v="11"/>
    <x v="2"/>
    <s v="m"/>
    <n v="0"/>
  </r>
  <r>
    <x v="10"/>
    <x v="1"/>
    <s v="Røyrvik"/>
    <x v="11"/>
    <x v="2"/>
    <s v="m"/>
    <n v="0"/>
  </r>
  <r>
    <x v="11"/>
    <x v="1"/>
    <s v="Røyrvik"/>
    <x v="11"/>
    <x v="2"/>
    <s v="m"/>
    <n v="0"/>
  </r>
  <r>
    <x v="12"/>
    <x v="1"/>
    <s v="Røyrvik"/>
    <x v="11"/>
    <x v="2"/>
    <s v="m"/>
    <n v="2000"/>
  </r>
  <r>
    <x v="13"/>
    <x v="1"/>
    <s v="Røyrvik"/>
    <x v="11"/>
    <x v="2"/>
    <s v="m"/>
    <n v="0"/>
  </r>
  <r>
    <x v="14"/>
    <x v="1"/>
    <s v="Røyrvik"/>
    <x v="11"/>
    <x v="2"/>
    <s v="m"/>
    <n v="0"/>
  </r>
  <r>
    <x v="15"/>
    <x v="1"/>
    <s v="Røyrvik"/>
    <x v="11"/>
    <x v="2"/>
    <s v="m"/>
    <n v="0"/>
  </r>
  <r>
    <x v="16"/>
    <x v="1"/>
    <s v="Røyrvik"/>
    <x v="11"/>
    <x v="2"/>
    <s v="m"/>
    <n v="0"/>
  </r>
  <r>
    <x v="0"/>
    <x v="1"/>
    <s v="Namsskogan"/>
    <x v="12"/>
    <x v="2"/>
    <s v="m"/>
    <n v="0"/>
  </r>
  <r>
    <x v="1"/>
    <x v="1"/>
    <s v="Namsskogan"/>
    <x v="12"/>
    <x v="2"/>
    <s v="m"/>
    <n v="0"/>
  </r>
  <r>
    <x v="2"/>
    <x v="1"/>
    <s v="Namsskogan"/>
    <x v="12"/>
    <x v="2"/>
    <s v="m"/>
    <n v="1100"/>
  </r>
  <r>
    <x v="3"/>
    <x v="1"/>
    <s v="Namsskogan"/>
    <x v="12"/>
    <x v="2"/>
    <s v="m"/>
    <n v="135"/>
  </r>
  <r>
    <x v="4"/>
    <x v="1"/>
    <s v="Namsskogan"/>
    <x v="12"/>
    <x v="2"/>
    <s v="m"/>
    <n v="0"/>
  </r>
  <r>
    <x v="5"/>
    <x v="1"/>
    <s v="Namsskogan"/>
    <x v="12"/>
    <x v="2"/>
    <s v="m"/>
    <n v="135"/>
  </r>
  <r>
    <x v="6"/>
    <x v="1"/>
    <s v="Namsskogan"/>
    <x v="12"/>
    <x v="2"/>
    <s v="m"/>
    <n v="0"/>
  </r>
  <r>
    <x v="7"/>
    <x v="1"/>
    <s v="Namsskogan"/>
    <x v="12"/>
    <x v="2"/>
    <s v="m"/>
    <n v="300"/>
  </r>
  <r>
    <x v="8"/>
    <x v="1"/>
    <s v="Namsskogan"/>
    <x v="12"/>
    <x v="2"/>
    <s v="m"/>
    <n v="0"/>
  </r>
  <r>
    <x v="9"/>
    <x v="1"/>
    <s v="Namsskogan"/>
    <x v="12"/>
    <x v="2"/>
    <s v="m"/>
    <n v="0"/>
  </r>
  <r>
    <x v="10"/>
    <x v="1"/>
    <s v="Namsskogan"/>
    <x v="12"/>
    <x v="2"/>
    <s v="m"/>
    <n v="250"/>
  </r>
  <r>
    <x v="11"/>
    <x v="1"/>
    <s v="Namsskogan"/>
    <x v="12"/>
    <x v="2"/>
    <s v="m"/>
    <n v="0"/>
  </r>
  <r>
    <x v="12"/>
    <x v="1"/>
    <s v="Namsskogan"/>
    <x v="12"/>
    <x v="2"/>
    <s v="m"/>
    <n v="0"/>
  </r>
  <r>
    <x v="13"/>
    <x v="1"/>
    <s v="Namsskogan"/>
    <x v="12"/>
    <x v="2"/>
    <s v="m"/>
    <n v="0"/>
  </r>
  <r>
    <x v="14"/>
    <x v="1"/>
    <s v="Namsskogan"/>
    <x v="12"/>
    <x v="2"/>
    <s v="m"/>
    <n v="0"/>
  </r>
  <r>
    <x v="15"/>
    <x v="1"/>
    <s v="Namsskogan"/>
    <x v="12"/>
    <x v="2"/>
    <s v="m"/>
    <n v="0"/>
  </r>
  <r>
    <x v="16"/>
    <x v="1"/>
    <s v="Namsskogan"/>
    <x v="12"/>
    <x v="2"/>
    <s v="m"/>
    <n v="0"/>
  </r>
  <r>
    <x v="0"/>
    <x v="1"/>
    <s v="Grong"/>
    <x v="13"/>
    <x v="2"/>
    <s v="m"/>
    <n v="1200"/>
  </r>
  <r>
    <x v="1"/>
    <x v="1"/>
    <s v="Grong"/>
    <x v="13"/>
    <x v="2"/>
    <s v="m"/>
    <n v="3500"/>
  </r>
  <r>
    <x v="2"/>
    <x v="1"/>
    <s v="Grong"/>
    <x v="13"/>
    <x v="2"/>
    <s v="m"/>
    <n v="10200"/>
  </r>
  <r>
    <x v="3"/>
    <x v="1"/>
    <s v="Grong"/>
    <x v="13"/>
    <x v="2"/>
    <s v="m"/>
    <n v="0"/>
  </r>
  <r>
    <x v="4"/>
    <x v="1"/>
    <s v="Grong"/>
    <x v="13"/>
    <x v="2"/>
    <s v="m"/>
    <n v="1400"/>
  </r>
  <r>
    <x v="5"/>
    <x v="1"/>
    <s v="Grong"/>
    <x v="13"/>
    <x v="2"/>
    <s v="m"/>
    <n v="0"/>
  </r>
  <r>
    <x v="6"/>
    <x v="1"/>
    <s v="Grong"/>
    <x v="13"/>
    <x v="2"/>
    <s v="m"/>
    <n v="1600"/>
  </r>
  <r>
    <x v="7"/>
    <x v="1"/>
    <s v="Grong"/>
    <x v="13"/>
    <x v="2"/>
    <s v="m"/>
    <n v="0"/>
  </r>
  <r>
    <x v="8"/>
    <x v="1"/>
    <s v="Grong"/>
    <x v="13"/>
    <x v="2"/>
    <s v="m"/>
    <n v="630"/>
  </r>
  <r>
    <x v="9"/>
    <x v="1"/>
    <s v="Grong"/>
    <x v="13"/>
    <x v="2"/>
    <s v="m"/>
    <n v="2600"/>
  </r>
  <r>
    <x v="10"/>
    <x v="1"/>
    <s v="Grong"/>
    <x v="13"/>
    <x v="2"/>
    <s v="m"/>
    <n v="1200"/>
  </r>
  <r>
    <x v="11"/>
    <x v="1"/>
    <s v="Grong"/>
    <x v="13"/>
    <x v="2"/>
    <s v="m"/>
    <n v="0"/>
  </r>
  <r>
    <x v="12"/>
    <x v="1"/>
    <s v="Grong"/>
    <x v="13"/>
    <x v="2"/>
    <s v="m"/>
    <n v="0"/>
  </r>
  <r>
    <x v="13"/>
    <x v="1"/>
    <s v="Grong"/>
    <x v="13"/>
    <x v="2"/>
    <s v="m"/>
    <n v="150"/>
  </r>
  <r>
    <x v="14"/>
    <x v="1"/>
    <s v="Grong"/>
    <x v="13"/>
    <x v="2"/>
    <s v="m"/>
    <n v="550"/>
  </r>
  <r>
    <x v="15"/>
    <x v="1"/>
    <s v="Grong"/>
    <x v="13"/>
    <x v="2"/>
    <s v="m"/>
    <n v="610"/>
  </r>
  <r>
    <x v="16"/>
    <x v="1"/>
    <s v="Grong"/>
    <x v="13"/>
    <x v="2"/>
    <s v="m"/>
    <n v="0"/>
  </r>
  <r>
    <x v="0"/>
    <x v="1"/>
    <s v="Høylandet"/>
    <x v="14"/>
    <x v="2"/>
    <s v="m"/>
    <n v="1400"/>
  </r>
  <r>
    <x v="1"/>
    <x v="1"/>
    <s v="Høylandet"/>
    <x v="14"/>
    <x v="2"/>
    <s v="m"/>
    <n v="2200"/>
  </r>
  <r>
    <x v="2"/>
    <x v="1"/>
    <s v="Høylandet"/>
    <x v="14"/>
    <x v="2"/>
    <s v="m"/>
    <n v="700"/>
  </r>
  <r>
    <x v="3"/>
    <x v="1"/>
    <s v="Høylandet"/>
    <x v="14"/>
    <x v="2"/>
    <s v="m"/>
    <n v="100"/>
  </r>
  <r>
    <x v="4"/>
    <x v="1"/>
    <s v="Høylandet"/>
    <x v="14"/>
    <x v="2"/>
    <s v="m"/>
    <n v="0"/>
  </r>
  <r>
    <x v="5"/>
    <x v="1"/>
    <s v="Høylandet"/>
    <x v="14"/>
    <x v="2"/>
    <s v="m"/>
    <n v="100"/>
  </r>
  <r>
    <x v="6"/>
    <x v="1"/>
    <s v="Høylandet"/>
    <x v="14"/>
    <x v="2"/>
    <s v="m"/>
    <n v="500"/>
  </r>
  <r>
    <x v="7"/>
    <x v="1"/>
    <s v="Høylandet"/>
    <x v="14"/>
    <x v="2"/>
    <s v="m"/>
    <n v="1"/>
  </r>
  <r>
    <x v="8"/>
    <x v="1"/>
    <s v="Høylandet"/>
    <x v="14"/>
    <x v="2"/>
    <s v="m"/>
    <n v="1000"/>
  </r>
  <r>
    <x v="9"/>
    <x v="1"/>
    <s v="Høylandet"/>
    <x v="14"/>
    <x v="2"/>
    <s v="m"/>
    <n v="4600"/>
  </r>
  <r>
    <x v="10"/>
    <x v="1"/>
    <s v="Høylandet"/>
    <x v="14"/>
    <x v="2"/>
    <s v="m"/>
    <n v="0"/>
  </r>
  <r>
    <x v="11"/>
    <x v="1"/>
    <s v="Høylandet"/>
    <x v="14"/>
    <x v="2"/>
    <s v="m"/>
    <n v="400"/>
  </r>
  <r>
    <x v="12"/>
    <x v="1"/>
    <s v="Høylandet"/>
    <x v="14"/>
    <x v="2"/>
    <s v="m"/>
    <n v="0"/>
  </r>
  <r>
    <x v="13"/>
    <x v="1"/>
    <s v="Høylandet"/>
    <x v="14"/>
    <x v="2"/>
    <s v="m"/>
    <n v="0"/>
  </r>
  <r>
    <x v="14"/>
    <x v="1"/>
    <s v="Høylandet"/>
    <x v="14"/>
    <x v="2"/>
    <s v="m"/>
    <n v="0"/>
  </r>
  <r>
    <x v="15"/>
    <x v="1"/>
    <s v="Høylandet"/>
    <x v="14"/>
    <x v="2"/>
    <s v="m"/>
    <n v="2100"/>
  </r>
  <r>
    <x v="16"/>
    <x v="1"/>
    <s v="Høylandet"/>
    <x v="14"/>
    <x v="2"/>
    <s v="m"/>
    <n v="0"/>
  </r>
  <r>
    <x v="0"/>
    <x v="1"/>
    <s v="Overhalla"/>
    <x v="15"/>
    <x v="2"/>
    <s v="m"/>
    <n v="60"/>
  </r>
  <r>
    <x v="1"/>
    <x v="1"/>
    <s v="Overhalla"/>
    <x v="15"/>
    <x v="2"/>
    <s v="m"/>
    <n v="400"/>
  </r>
  <r>
    <x v="2"/>
    <x v="1"/>
    <s v="Overhalla"/>
    <x v="15"/>
    <x v="2"/>
    <s v="m"/>
    <n v="1200"/>
  </r>
  <r>
    <x v="3"/>
    <x v="1"/>
    <s v="Overhalla"/>
    <x v="15"/>
    <x v="2"/>
    <s v="m"/>
    <n v="4750"/>
  </r>
  <r>
    <x v="4"/>
    <x v="1"/>
    <s v="Overhalla"/>
    <x v="15"/>
    <x v="2"/>
    <s v="m"/>
    <n v="4250"/>
  </r>
  <r>
    <x v="5"/>
    <x v="1"/>
    <s v="Overhalla"/>
    <x v="15"/>
    <x v="2"/>
    <s v="m"/>
    <n v="4750"/>
  </r>
  <r>
    <x v="6"/>
    <x v="1"/>
    <s v="Overhalla"/>
    <x v="15"/>
    <x v="2"/>
    <s v="m"/>
    <n v="1400"/>
  </r>
  <r>
    <x v="7"/>
    <x v="1"/>
    <s v="Overhalla"/>
    <x v="15"/>
    <x v="2"/>
    <s v="m"/>
    <n v="4475"/>
  </r>
  <r>
    <x v="8"/>
    <x v="1"/>
    <s v="Overhalla"/>
    <x v="15"/>
    <x v="2"/>
    <s v="m"/>
    <n v="0"/>
  </r>
  <r>
    <x v="9"/>
    <x v="1"/>
    <s v="Overhalla"/>
    <x v="15"/>
    <x v="2"/>
    <s v="m"/>
    <n v="0"/>
  </r>
  <r>
    <x v="10"/>
    <x v="1"/>
    <s v="Overhalla"/>
    <x v="15"/>
    <x v="2"/>
    <s v="m"/>
    <n v="0"/>
  </r>
  <r>
    <x v="11"/>
    <x v="1"/>
    <s v="Overhalla"/>
    <x v="15"/>
    <x v="2"/>
    <s v="m"/>
    <n v="0"/>
  </r>
  <r>
    <x v="12"/>
    <x v="1"/>
    <s v="Overhalla"/>
    <x v="15"/>
    <x v="2"/>
    <s v="m"/>
    <n v="0"/>
  </r>
  <r>
    <x v="13"/>
    <x v="1"/>
    <s v="Overhalla"/>
    <x v="15"/>
    <x v="2"/>
    <s v="m"/>
    <n v="1500"/>
  </r>
  <r>
    <x v="14"/>
    <x v="1"/>
    <s v="Overhalla"/>
    <x v="15"/>
    <x v="2"/>
    <s v="m"/>
    <n v="1600"/>
  </r>
  <r>
    <x v="15"/>
    <x v="1"/>
    <s v="Overhalla"/>
    <x v="15"/>
    <x v="2"/>
    <s v="m"/>
    <n v="90"/>
  </r>
  <r>
    <x v="16"/>
    <x v="1"/>
    <s v="Overhalla"/>
    <x v="15"/>
    <x v="2"/>
    <s v="m"/>
    <n v="400"/>
  </r>
  <r>
    <x v="0"/>
    <x v="1"/>
    <s v="Fosnes"/>
    <x v="16"/>
    <x v="2"/>
    <s v="m"/>
    <n v="600"/>
  </r>
  <r>
    <x v="1"/>
    <x v="1"/>
    <s v="Fosnes"/>
    <x v="16"/>
    <x v="2"/>
    <s v="m"/>
    <n v="750"/>
  </r>
  <r>
    <x v="2"/>
    <x v="1"/>
    <s v="Fosnes"/>
    <x v="16"/>
    <x v="2"/>
    <s v="m"/>
    <n v="1975"/>
  </r>
  <r>
    <x v="3"/>
    <x v="1"/>
    <s v="Fosnes"/>
    <x v="16"/>
    <x v="2"/>
    <s v="m"/>
    <n v="0"/>
  </r>
  <r>
    <x v="4"/>
    <x v="1"/>
    <s v="Fosnes"/>
    <x v="16"/>
    <x v="2"/>
    <s v="m"/>
    <n v="0"/>
  </r>
  <r>
    <x v="5"/>
    <x v="1"/>
    <s v="Fosnes"/>
    <x v="16"/>
    <x v="2"/>
    <s v="m"/>
    <n v="0"/>
  </r>
  <r>
    <x v="6"/>
    <x v="1"/>
    <s v="Fosnes"/>
    <x v="16"/>
    <x v="2"/>
    <s v="m"/>
    <n v="1950"/>
  </r>
  <r>
    <x v="7"/>
    <x v="1"/>
    <s v="Fosnes"/>
    <x v="16"/>
    <x v="2"/>
    <s v="m"/>
    <n v="0"/>
  </r>
  <r>
    <x v="8"/>
    <x v="1"/>
    <s v="Fosnes"/>
    <x v="16"/>
    <x v="2"/>
    <s v="m"/>
    <n v="0"/>
  </r>
  <r>
    <x v="9"/>
    <x v="1"/>
    <s v="Fosnes"/>
    <x v="16"/>
    <x v="2"/>
    <s v="m"/>
    <n v="0"/>
  </r>
  <r>
    <x v="10"/>
    <x v="1"/>
    <s v="Fosnes"/>
    <x v="16"/>
    <x v="2"/>
    <s v="m"/>
    <n v="0"/>
  </r>
  <r>
    <x v="11"/>
    <x v="1"/>
    <s v="Fosnes"/>
    <x v="16"/>
    <x v="2"/>
    <s v="m"/>
    <n v="0"/>
  </r>
  <r>
    <x v="12"/>
    <x v="1"/>
    <s v="Fosnes"/>
    <x v="16"/>
    <x v="2"/>
    <s v="m"/>
    <n v="0"/>
  </r>
  <r>
    <x v="13"/>
    <x v="1"/>
    <s v="Fosnes"/>
    <x v="16"/>
    <x v="2"/>
    <s v="m"/>
    <n v="0"/>
  </r>
  <r>
    <x v="14"/>
    <x v="1"/>
    <s v="Fosnes"/>
    <x v="16"/>
    <x v="2"/>
    <s v="m"/>
    <n v="0"/>
  </r>
  <r>
    <x v="15"/>
    <x v="1"/>
    <s v="Fosnes"/>
    <x v="16"/>
    <x v="2"/>
    <s v="m"/>
    <n v="0"/>
  </r>
  <r>
    <x v="16"/>
    <x v="1"/>
    <s v="Fosnes"/>
    <x v="16"/>
    <x v="2"/>
    <s v="m"/>
    <n v="0"/>
  </r>
  <r>
    <x v="0"/>
    <x v="1"/>
    <s v="Flatanger"/>
    <x v="17"/>
    <x v="2"/>
    <s v="m"/>
    <n v="500"/>
  </r>
  <r>
    <x v="1"/>
    <x v="1"/>
    <s v="Flatanger"/>
    <x v="17"/>
    <x v="2"/>
    <s v="m"/>
    <n v="600"/>
  </r>
  <r>
    <x v="2"/>
    <x v="1"/>
    <s v="Flatanger"/>
    <x v="17"/>
    <x v="2"/>
    <s v="m"/>
    <n v="6900"/>
  </r>
  <r>
    <x v="3"/>
    <x v="1"/>
    <s v="Flatanger"/>
    <x v="17"/>
    <x v="2"/>
    <s v="m"/>
    <n v="3800"/>
  </r>
  <r>
    <x v="4"/>
    <x v="1"/>
    <s v="Flatanger"/>
    <x v="17"/>
    <x v="2"/>
    <s v="m"/>
    <n v="2000"/>
  </r>
  <r>
    <x v="5"/>
    <x v="1"/>
    <s v="Flatanger"/>
    <x v="17"/>
    <x v="2"/>
    <s v="m"/>
    <n v="3800"/>
  </r>
  <r>
    <x v="6"/>
    <x v="1"/>
    <s v="Flatanger"/>
    <x v="17"/>
    <x v="2"/>
    <s v="m"/>
    <n v="700"/>
  </r>
  <r>
    <x v="7"/>
    <x v="1"/>
    <s v="Flatanger"/>
    <x v="17"/>
    <x v="2"/>
    <s v="m"/>
    <n v="0"/>
  </r>
  <r>
    <x v="8"/>
    <x v="1"/>
    <s v="Flatanger"/>
    <x v="17"/>
    <x v="2"/>
    <s v="m"/>
    <n v="0"/>
  </r>
  <r>
    <x v="9"/>
    <x v="1"/>
    <s v="Flatanger"/>
    <x v="17"/>
    <x v="2"/>
    <s v="m"/>
    <n v="700"/>
  </r>
  <r>
    <x v="10"/>
    <x v="1"/>
    <s v="Flatanger"/>
    <x v="17"/>
    <x v="2"/>
    <s v="m"/>
    <n v="1800"/>
  </r>
  <r>
    <x v="11"/>
    <x v="1"/>
    <s v="Flatanger"/>
    <x v="17"/>
    <x v="2"/>
    <s v="m"/>
    <n v="0"/>
  </r>
  <r>
    <x v="12"/>
    <x v="1"/>
    <s v="Flatanger"/>
    <x v="17"/>
    <x v="2"/>
    <s v="m"/>
    <n v="0"/>
  </r>
  <r>
    <x v="13"/>
    <x v="1"/>
    <s v="Flatanger"/>
    <x v="17"/>
    <x v="2"/>
    <s v="m"/>
    <n v="0"/>
  </r>
  <r>
    <x v="14"/>
    <x v="1"/>
    <s v="Flatanger"/>
    <x v="17"/>
    <x v="2"/>
    <s v="m"/>
    <n v="0"/>
  </r>
  <r>
    <x v="15"/>
    <x v="1"/>
    <s v="Flatanger"/>
    <x v="17"/>
    <x v="2"/>
    <s v="m"/>
    <n v="0"/>
  </r>
  <r>
    <x v="16"/>
    <x v="1"/>
    <s v="Flatanger"/>
    <x v="17"/>
    <x v="2"/>
    <s v="m"/>
    <n v="0"/>
  </r>
  <r>
    <x v="0"/>
    <x v="1"/>
    <s v="Vikna"/>
    <x v="18"/>
    <x v="2"/>
    <s v="m"/>
    <n v="0"/>
  </r>
  <r>
    <x v="1"/>
    <x v="1"/>
    <s v="Vikna"/>
    <x v="18"/>
    <x v="2"/>
    <s v="m"/>
    <n v="0"/>
  </r>
  <r>
    <x v="2"/>
    <x v="1"/>
    <s v="Vikna"/>
    <x v="18"/>
    <x v="2"/>
    <s v="m"/>
    <n v="900"/>
  </r>
  <r>
    <x v="3"/>
    <x v="1"/>
    <s v="Vikna"/>
    <x v="18"/>
    <x v="2"/>
    <s v="m"/>
    <n v="0"/>
  </r>
  <r>
    <x v="4"/>
    <x v="1"/>
    <s v="Vikna"/>
    <x v="18"/>
    <x v="2"/>
    <s v="m"/>
    <n v="0"/>
  </r>
  <r>
    <x v="5"/>
    <x v="1"/>
    <s v="Vikna"/>
    <x v="18"/>
    <x v="2"/>
    <s v="m"/>
    <n v="0"/>
  </r>
  <r>
    <x v="6"/>
    <x v="1"/>
    <s v="Vikna"/>
    <x v="18"/>
    <x v="2"/>
    <s v="m"/>
    <n v="100"/>
  </r>
  <r>
    <x v="7"/>
    <x v="1"/>
    <s v="Vikna"/>
    <x v="18"/>
    <x v="2"/>
    <s v="m"/>
    <n v="0"/>
  </r>
  <r>
    <x v="8"/>
    <x v="1"/>
    <s v="Vikna"/>
    <x v="18"/>
    <x v="2"/>
    <s v="m"/>
    <n v="0"/>
  </r>
  <r>
    <x v="9"/>
    <x v="1"/>
    <s v="Vikna"/>
    <x v="18"/>
    <x v="2"/>
    <s v="m"/>
    <n v="0"/>
  </r>
  <r>
    <x v="10"/>
    <x v="1"/>
    <s v="Vikna"/>
    <x v="18"/>
    <x v="2"/>
    <s v="m"/>
    <n v="0"/>
  </r>
  <r>
    <x v="11"/>
    <x v="1"/>
    <s v="Vikna"/>
    <x v="18"/>
    <x v="2"/>
    <s v="m"/>
    <n v="0"/>
  </r>
  <r>
    <x v="12"/>
    <x v="1"/>
    <s v="Vikna"/>
    <x v="18"/>
    <x v="2"/>
    <s v="m"/>
    <n v="0"/>
  </r>
  <r>
    <x v="13"/>
    <x v="1"/>
    <s v="Vikna"/>
    <x v="18"/>
    <x v="2"/>
    <s v="m"/>
    <n v="0"/>
  </r>
  <r>
    <x v="14"/>
    <x v="1"/>
    <s v="Vikna"/>
    <x v="18"/>
    <x v="2"/>
    <s v="m"/>
    <n v="0"/>
  </r>
  <r>
    <x v="15"/>
    <x v="1"/>
    <s v="Vikna"/>
    <x v="18"/>
    <x v="2"/>
    <s v="m"/>
    <n v="0"/>
  </r>
  <r>
    <x v="16"/>
    <x v="1"/>
    <s v="Vikna"/>
    <x v="18"/>
    <x v="2"/>
    <s v="m"/>
    <n v="0"/>
  </r>
  <r>
    <x v="0"/>
    <x v="1"/>
    <s v="Nærøy"/>
    <x v="19"/>
    <x v="2"/>
    <s v="m"/>
    <n v="4450"/>
  </r>
  <r>
    <x v="1"/>
    <x v="1"/>
    <s v="Nærøy"/>
    <x v="19"/>
    <x v="2"/>
    <s v="m"/>
    <n v="1090"/>
  </r>
  <r>
    <x v="2"/>
    <x v="1"/>
    <s v="Nærøy"/>
    <x v="19"/>
    <x v="2"/>
    <s v="m"/>
    <n v="3650"/>
  </r>
  <r>
    <x v="3"/>
    <x v="1"/>
    <s v="Nærøy"/>
    <x v="19"/>
    <x v="2"/>
    <s v="m"/>
    <n v="0"/>
  </r>
  <r>
    <x v="4"/>
    <x v="1"/>
    <s v="Nærøy"/>
    <x v="19"/>
    <x v="2"/>
    <s v="m"/>
    <n v="200"/>
  </r>
  <r>
    <x v="5"/>
    <x v="1"/>
    <s v="Nærøy"/>
    <x v="19"/>
    <x v="2"/>
    <s v="m"/>
    <n v="0"/>
  </r>
  <r>
    <x v="6"/>
    <x v="1"/>
    <s v="Nærøy"/>
    <x v="19"/>
    <x v="2"/>
    <s v="m"/>
    <n v="700"/>
  </r>
  <r>
    <x v="7"/>
    <x v="1"/>
    <s v="Nærøy"/>
    <x v="19"/>
    <x v="2"/>
    <s v="m"/>
    <n v="900"/>
  </r>
  <r>
    <x v="8"/>
    <x v="1"/>
    <s v="Nærøy"/>
    <x v="19"/>
    <x v="2"/>
    <s v="m"/>
    <n v="0"/>
  </r>
  <r>
    <x v="9"/>
    <x v="1"/>
    <s v="Nærøy"/>
    <x v="19"/>
    <x v="2"/>
    <s v="m"/>
    <n v="1600"/>
  </r>
  <r>
    <x v="10"/>
    <x v="1"/>
    <s v="Nærøy"/>
    <x v="19"/>
    <x v="2"/>
    <s v="m"/>
    <n v="0"/>
  </r>
  <r>
    <x v="11"/>
    <x v="1"/>
    <s v="Nærøy"/>
    <x v="19"/>
    <x v="2"/>
    <s v="m"/>
    <n v="1000"/>
  </r>
  <r>
    <x v="12"/>
    <x v="1"/>
    <s v="Nærøy"/>
    <x v="19"/>
    <x v="2"/>
    <s v="m"/>
    <n v="1650"/>
  </r>
  <r>
    <x v="13"/>
    <x v="1"/>
    <s v="Nærøy"/>
    <x v="19"/>
    <x v="2"/>
    <s v="m"/>
    <n v="800"/>
  </r>
  <r>
    <x v="14"/>
    <x v="1"/>
    <s v="Nærøy"/>
    <x v="19"/>
    <x v="2"/>
    <s v="m"/>
    <n v="2200"/>
  </r>
  <r>
    <x v="15"/>
    <x v="1"/>
    <s v="Nærøy"/>
    <x v="19"/>
    <x v="2"/>
    <s v="m"/>
    <n v="0"/>
  </r>
  <r>
    <x v="16"/>
    <x v="1"/>
    <s v="Nærøy"/>
    <x v="19"/>
    <x v="2"/>
    <s v="m"/>
    <n v="550"/>
  </r>
  <r>
    <x v="0"/>
    <x v="1"/>
    <s v="Leka"/>
    <x v="20"/>
    <x v="2"/>
    <s v="m"/>
    <n v="1200"/>
  </r>
  <r>
    <x v="1"/>
    <x v="1"/>
    <s v="Leka"/>
    <x v="20"/>
    <x v="2"/>
    <s v="m"/>
    <n v="0"/>
  </r>
  <r>
    <x v="2"/>
    <x v="1"/>
    <s v="Leka"/>
    <x v="20"/>
    <x v="2"/>
    <s v="m"/>
    <n v="0"/>
  </r>
  <r>
    <x v="3"/>
    <x v="1"/>
    <s v="Leka"/>
    <x v="20"/>
    <x v="2"/>
    <s v="m"/>
    <n v="0"/>
  </r>
  <r>
    <x v="4"/>
    <x v="1"/>
    <s v="Leka"/>
    <x v="20"/>
    <x v="2"/>
    <s v="m"/>
    <n v="0"/>
  </r>
  <r>
    <x v="5"/>
    <x v="1"/>
    <s v="Leka"/>
    <x v="20"/>
    <x v="2"/>
    <s v="m"/>
    <n v="0"/>
  </r>
  <r>
    <x v="6"/>
    <x v="1"/>
    <s v="Leka"/>
    <x v="20"/>
    <x v="2"/>
    <s v="m"/>
    <n v="0"/>
  </r>
  <r>
    <x v="7"/>
    <x v="1"/>
    <s v="Leka"/>
    <x v="20"/>
    <x v="2"/>
    <s v="m"/>
    <n v="0"/>
  </r>
  <r>
    <x v="8"/>
    <x v="1"/>
    <s v="Leka"/>
    <x v="20"/>
    <x v="2"/>
    <s v="m"/>
    <n v="0"/>
  </r>
  <r>
    <x v="9"/>
    <x v="1"/>
    <s v="Leka"/>
    <x v="20"/>
    <x v="2"/>
    <s v="m"/>
    <n v="0"/>
  </r>
  <r>
    <x v="10"/>
    <x v="1"/>
    <s v="Leka"/>
    <x v="20"/>
    <x v="2"/>
    <s v="m"/>
    <n v="0"/>
  </r>
  <r>
    <x v="11"/>
    <x v="1"/>
    <s v="Leka"/>
    <x v="20"/>
    <x v="2"/>
    <s v="m"/>
    <n v="0"/>
  </r>
  <r>
    <x v="12"/>
    <x v="1"/>
    <s v="Leka"/>
    <x v="20"/>
    <x v="2"/>
    <s v="m"/>
    <n v="0"/>
  </r>
  <r>
    <x v="13"/>
    <x v="1"/>
    <s v="Leka"/>
    <x v="20"/>
    <x v="2"/>
    <s v="m"/>
    <n v="0"/>
  </r>
  <r>
    <x v="14"/>
    <x v="1"/>
    <s v="Leka"/>
    <x v="20"/>
    <x v="2"/>
    <s v="m"/>
    <n v="0"/>
  </r>
  <r>
    <x v="15"/>
    <x v="1"/>
    <s v="Leka"/>
    <x v="20"/>
    <x v="2"/>
    <s v="m"/>
    <n v="0"/>
  </r>
  <r>
    <x v="16"/>
    <x v="1"/>
    <s v="Leka"/>
    <x v="20"/>
    <x v="2"/>
    <s v="m"/>
    <n v="0"/>
  </r>
  <r>
    <x v="0"/>
    <x v="0"/>
    <s v="Inderøy"/>
    <x v="21"/>
    <x v="2"/>
    <s v="m"/>
    <n v="1000"/>
  </r>
  <r>
    <x v="1"/>
    <x v="0"/>
    <s v="Inderøy"/>
    <x v="21"/>
    <x v="2"/>
    <s v="m"/>
    <n v="320"/>
  </r>
  <r>
    <x v="2"/>
    <x v="0"/>
    <s v="Inderøy"/>
    <x v="21"/>
    <x v="2"/>
    <s v="m"/>
    <n v="200"/>
  </r>
  <r>
    <x v="3"/>
    <x v="0"/>
    <s v="Inderøy"/>
    <x v="21"/>
    <x v="2"/>
    <s v="m"/>
    <n v="900"/>
  </r>
  <r>
    <x v="4"/>
    <x v="0"/>
    <s v="Inderøy"/>
    <x v="21"/>
    <x v="2"/>
    <s v="m"/>
    <n v="0"/>
  </r>
  <r>
    <x v="5"/>
    <x v="0"/>
    <s v="Inderøy"/>
    <x v="21"/>
    <x v="2"/>
    <s v="m"/>
    <n v="900"/>
  </r>
  <r>
    <x v="6"/>
    <x v="0"/>
    <s v="Inderøy"/>
    <x v="21"/>
    <x v="2"/>
    <s v="m"/>
    <n v="716"/>
  </r>
  <r>
    <x v="7"/>
    <x v="0"/>
    <s v="Inderøy"/>
    <x v="21"/>
    <x v="2"/>
    <s v="m"/>
    <n v="6170"/>
  </r>
  <r>
    <x v="8"/>
    <x v="0"/>
    <s v="Inderøy"/>
    <x v="21"/>
    <x v="2"/>
    <s v="m"/>
    <n v="2550"/>
  </r>
  <r>
    <x v="9"/>
    <x v="0"/>
    <s v="Inderøy"/>
    <x v="21"/>
    <x v="2"/>
    <s v="m"/>
    <n v="200"/>
  </r>
  <r>
    <x v="10"/>
    <x v="0"/>
    <s v="Inderøy"/>
    <x v="21"/>
    <x v="2"/>
    <s v="m"/>
    <n v="3250"/>
  </r>
  <r>
    <x v="11"/>
    <x v="0"/>
    <s v="Inderøy"/>
    <x v="21"/>
    <x v="2"/>
    <s v="m"/>
    <n v="1000"/>
  </r>
  <r>
    <x v="12"/>
    <x v="0"/>
    <s v="Inderøy"/>
    <x v="21"/>
    <x v="2"/>
    <s v="m"/>
    <n v="0"/>
  </r>
  <r>
    <x v="13"/>
    <x v="0"/>
    <s v="Inderøy"/>
    <x v="21"/>
    <x v="2"/>
    <s v="m"/>
    <n v="0"/>
  </r>
  <r>
    <x v="14"/>
    <x v="0"/>
    <s v="Inderøy"/>
    <x v="21"/>
    <x v="2"/>
    <s v="m"/>
    <n v="0"/>
  </r>
  <r>
    <x v="15"/>
    <x v="0"/>
    <s v="Inderøy"/>
    <x v="21"/>
    <x v="2"/>
    <s v="m"/>
    <n v="0"/>
  </r>
  <r>
    <x v="16"/>
    <x v="0"/>
    <s v="Inderøy"/>
    <x v="21"/>
    <x v="2"/>
    <s v="m"/>
    <n v="0"/>
  </r>
  <r>
    <x v="0"/>
    <x v="3"/>
    <s v="Indre Fosen"/>
    <x v="22"/>
    <x v="2"/>
    <s v="m"/>
    <n v="850"/>
  </r>
  <r>
    <x v="1"/>
    <x v="3"/>
    <s v="Indre Fosen"/>
    <x v="22"/>
    <x v="2"/>
    <s v="m"/>
    <n v="660"/>
  </r>
  <r>
    <x v="2"/>
    <x v="3"/>
    <s v="Indre Fosen"/>
    <x v="22"/>
    <x v="2"/>
    <s v="m"/>
    <n v="811"/>
  </r>
  <r>
    <x v="3"/>
    <x v="3"/>
    <s v="Indre Fosen"/>
    <x v="22"/>
    <x v="2"/>
    <s v="m"/>
    <n v="1700"/>
  </r>
  <r>
    <x v="4"/>
    <x v="3"/>
    <s v="Indre Fosen"/>
    <x v="22"/>
    <x v="2"/>
    <s v="m"/>
    <n v="0"/>
  </r>
  <r>
    <x v="5"/>
    <x v="3"/>
    <s v="Indre Fosen"/>
    <x v="22"/>
    <x v="2"/>
    <s v="m"/>
    <n v="1700"/>
  </r>
  <r>
    <x v="6"/>
    <x v="3"/>
    <s v="Indre Fosen"/>
    <x v="22"/>
    <x v="2"/>
    <s v="m"/>
    <n v="0"/>
  </r>
  <r>
    <x v="7"/>
    <x v="3"/>
    <s v="Indre Fosen"/>
    <x v="22"/>
    <x v="2"/>
    <s v="m"/>
    <n v="0"/>
  </r>
  <r>
    <x v="8"/>
    <x v="3"/>
    <s v="Indre Fosen"/>
    <x v="22"/>
    <x v="2"/>
    <s v="m"/>
    <n v="0"/>
  </r>
  <r>
    <x v="9"/>
    <x v="3"/>
    <s v="Indre Fosen"/>
    <x v="22"/>
    <x v="2"/>
    <s v="m"/>
    <n v="2400"/>
  </r>
  <r>
    <x v="10"/>
    <x v="3"/>
    <s v="Indre Fosen"/>
    <x v="22"/>
    <x v="2"/>
    <s v="m"/>
    <n v="1000"/>
  </r>
  <r>
    <x v="11"/>
    <x v="3"/>
    <s v="Indre Fosen"/>
    <x v="22"/>
    <x v="2"/>
    <s v="m"/>
    <n v="0"/>
  </r>
  <r>
    <x v="12"/>
    <x v="3"/>
    <s v="Indre Fosen"/>
    <x v="22"/>
    <x v="2"/>
    <s v="m"/>
    <n v="0"/>
  </r>
  <r>
    <x v="13"/>
    <x v="3"/>
    <s v="Indre Fosen"/>
    <x v="22"/>
    <x v="2"/>
    <s v="m"/>
    <n v="0"/>
  </r>
  <r>
    <x v="14"/>
    <x v="3"/>
    <s v="Indre Fosen"/>
    <x v="22"/>
    <x v="2"/>
    <s v="m"/>
    <n v="0"/>
  </r>
  <r>
    <x v="15"/>
    <x v="3"/>
    <s v="Indre Fosen"/>
    <x v="22"/>
    <x v="2"/>
    <s v="m"/>
    <n v="0"/>
  </r>
  <r>
    <x v="16"/>
    <x v="3"/>
    <s v="Indre Fosen"/>
    <x v="22"/>
    <x v="2"/>
    <s v="m"/>
    <n v="0"/>
  </r>
  <r>
    <x v="0"/>
    <x v="0"/>
    <s v="Steinkjer"/>
    <x v="0"/>
    <x v="3"/>
    <s v="m"/>
    <n v="100"/>
  </r>
  <r>
    <x v="1"/>
    <x v="0"/>
    <s v="Steinkjer"/>
    <x v="0"/>
    <x v="3"/>
    <s v="m"/>
    <n v="5985"/>
  </r>
  <r>
    <x v="2"/>
    <x v="0"/>
    <s v="Steinkjer"/>
    <x v="0"/>
    <x v="3"/>
    <s v="m"/>
    <n v="6151"/>
  </r>
  <r>
    <x v="3"/>
    <x v="0"/>
    <s v="Steinkjer"/>
    <x v="0"/>
    <x v="3"/>
    <s v="m"/>
    <n v="1101"/>
  </r>
  <r>
    <x v="4"/>
    <x v="0"/>
    <s v="Steinkjer"/>
    <x v="0"/>
    <x v="3"/>
    <s v="m"/>
    <n v="2200"/>
  </r>
  <r>
    <x v="5"/>
    <x v="0"/>
    <s v="Steinkjer"/>
    <x v="0"/>
    <x v="3"/>
    <s v="m"/>
    <n v="2030"/>
  </r>
  <r>
    <x v="6"/>
    <x v="0"/>
    <s v="Steinkjer"/>
    <x v="0"/>
    <x v="3"/>
    <s v="m"/>
    <n v="25"/>
  </r>
  <r>
    <x v="7"/>
    <x v="0"/>
    <s v="Steinkjer"/>
    <x v="0"/>
    <x v="3"/>
    <s v="m"/>
    <n v="0"/>
  </r>
  <r>
    <x v="8"/>
    <x v="0"/>
    <s v="Steinkjer"/>
    <x v="0"/>
    <x v="3"/>
    <s v="m"/>
    <n v="1100"/>
  </r>
  <r>
    <x v="9"/>
    <x v="0"/>
    <s v="Steinkjer"/>
    <x v="0"/>
    <x v="3"/>
    <s v="m"/>
    <n v="0"/>
  </r>
  <r>
    <x v="10"/>
    <x v="0"/>
    <s v="Steinkjer"/>
    <x v="0"/>
    <x v="3"/>
    <s v="m"/>
    <n v="1200"/>
  </r>
  <r>
    <x v="11"/>
    <x v="0"/>
    <s v="Steinkjer"/>
    <x v="0"/>
    <x v="3"/>
    <s v="m"/>
    <n v="5760"/>
  </r>
  <r>
    <x v="12"/>
    <x v="0"/>
    <s v="Steinkjer"/>
    <x v="0"/>
    <x v="3"/>
    <s v="m"/>
    <n v="1860"/>
  </r>
  <r>
    <x v="13"/>
    <x v="0"/>
    <s v="Steinkjer"/>
    <x v="0"/>
    <x v="3"/>
    <s v="m"/>
    <n v="4800"/>
  </r>
  <r>
    <x v="14"/>
    <x v="0"/>
    <s v="Steinkjer"/>
    <x v="0"/>
    <x v="3"/>
    <s v="m"/>
    <n v="2210"/>
  </r>
  <r>
    <x v="15"/>
    <x v="0"/>
    <s v="Steinkjer"/>
    <x v="0"/>
    <x v="3"/>
    <s v="m"/>
    <n v="3331"/>
  </r>
  <r>
    <x v="16"/>
    <x v="0"/>
    <s v="Steinkjer"/>
    <x v="0"/>
    <x v="3"/>
    <s v="m"/>
    <n v="90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3260"/>
  </r>
  <r>
    <x v="3"/>
    <x v="1"/>
    <s v="Namsos"/>
    <x v="1"/>
    <x v="3"/>
    <s v="m"/>
    <n v="1170"/>
  </r>
  <r>
    <x v="4"/>
    <x v="1"/>
    <s v="Namsos"/>
    <x v="1"/>
    <x v="3"/>
    <s v="m"/>
    <n v="2000"/>
  </r>
  <r>
    <x v="5"/>
    <x v="1"/>
    <s v="Namsos"/>
    <x v="1"/>
    <x v="3"/>
    <s v="m"/>
    <n v="500"/>
  </r>
  <r>
    <x v="6"/>
    <x v="1"/>
    <s v="Namsos"/>
    <x v="1"/>
    <x v="3"/>
    <s v="m"/>
    <n v="750"/>
  </r>
  <r>
    <x v="7"/>
    <x v="1"/>
    <s v="Namsos"/>
    <x v="1"/>
    <x v="3"/>
    <s v="m"/>
    <n v="1500"/>
  </r>
  <r>
    <x v="8"/>
    <x v="1"/>
    <s v="Namsos"/>
    <x v="1"/>
    <x v="3"/>
    <s v="m"/>
    <n v="2000"/>
  </r>
  <r>
    <x v="9"/>
    <x v="1"/>
    <s v="Namsos"/>
    <x v="1"/>
    <x v="3"/>
    <s v="m"/>
    <n v="4260"/>
  </r>
  <r>
    <x v="10"/>
    <x v="1"/>
    <s v="Namsos"/>
    <x v="1"/>
    <x v="3"/>
    <s v="m"/>
    <n v="100"/>
  </r>
  <r>
    <x v="11"/>
    <x v="1"/>
    <s v="Namsos"/>
    <x v="1"/>
    <x v="3"/>
    <s v="m"/>
    <n v="35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1900"/>
  </r>
  <r>
    <x v="0"/>
    <x v="2"/>
    <s v="Meråker"/>
    <x v="2"/>
    <x v="3"/>
    <s v="m"/>
    <n v="0"/>
  </r>
  <r>
    <x v="1"/>
    <x v="2"/>
    <s v="Meråker"/>
    <x v="2"/>
    <x v="3"/>
    <s v="m"/>
    <n v="0"/>
  </r>
  <r>
    <x v="2"/>
    <x v="2"/>
    <s v="Meråker"/>
    <x v="2"/>
    <x v="3"/>
    <s v="m"/>
    <n v="0"/>
  </r>
  <r>
    <x v="3"/>
    <x v="2"/>
    <s v="Meråker"/>
    <x v="2"/>
    <x v="3"/>
    <s v="m"/>
    <n v="0"/>
  </r>
  <r>
    <x v="4"/>
    <x v="2"/>
    <s v="Meråker"/>
    <x v="2"/>
    <x v="3"/>
    <s v="m"/>
    <n v="0"/>
  </r>
  <r>
    <x v="5"/>
    <x v="2"/>
    <s v="Meråker"/>
    <x v="2"/>
    <x v="3"/>
    <s v="m"/>
    <n v="0"/>
  </r>
  <r>
    <x v="6"/>
    <x v="2"/>
    <s v="Meråker"/>
    <x v="2"/>
    <x v="3"/>
    <s v="m"/>
    <n v="0"/>
  </r>
  <r>
    <x v="7"/>
    <x v="2"/>
    <s v="Meråker"/>
    <x v="2"/>
    <x v="3"/>
    <s v="m"/>
    <n v="0"/>
  </r>
  <r>
    <x v="8"/>
    <x v="2"/>
    <s v="Meråker"/>
    <x v="2"/>
    <x v="3"/>
    <s v="m"/>
    <n v="0"/>
  </r>
  <r>
    <x v="9"/>
    <x v="2"/>
    <s v="Meråker"/>
    <x v="2"/>
    <x v="3"/>
    <s v="m"/>
    <n v="0"/>
  </r>
  <r>
    <x v="10"/>
    <x v="2"/>
    <s v="Meråker"/>
    <x v="2"/>
    <x v="3"/>
    <s v="m"/>
    <n v="0"/>
  </r>
  <r>
    <x v="11"/>
    <x v="2"/>
    <s v="Meråker"/>
    <x v="2"/>
    <x v="3"/>
    <s v="m"/>
    <n v="0"/>
  </r>
  <r>
    <x v="12"/>
    <x v="2"/>
    <s v="Meråker"/>
    <x v="2"/>
    <x v="3"/>
    <s v="m"/>
    <n v="2690"/>
  </r>
  <r>
    <x v="13"/>
    <x v="2"/>
    <s v="Meråker"/>
    <x v="2"/>
    <x v="3"/>
    <s v="m"/>
    <n v="220"/>
  </r>
  <r>
    <x v="14"/>
    <x v="2"/>
    <s v="Meråker"/>
    <x v="2"/>
    <x v="3"/>
    <s v="m"/>
    <n v="0"/>
  </r>
  <r>
    <x v="15"/>
    <x v="2"/>
    <s v="Meråker"/>
    <x v="2"/>
    <x v="3"/>
    <s v="m"/>
    <n v="1260"/>
  </r>
  <r>
    <x v="16"/>
    <x v="2"/>
    <s v="Meråker"/>
    <x v="2"/>
    <x v="3"/>
    <s v="m"/>
    <n v="0"/>
  </r>
  <r>
    <x v="0"/>
    <x v="2"/>
    <s v="Stjørdal"/>
    <x v="3"/>
    <x v="3"/>
    <s v="m"/>
    <n v="0"/>
  </r>
  <r>
    <x v="1"/>
    <x v="2"/>
    <s v="Stjørdal"/>
    <x v="3"/>
    <x v="3"/>
    <s v="m"/>
    <n v="1250"/>
  </r>
  <r>
    <x v="2"/>
    <x v="2"/>
    <s v="Stjørdal"/>
    <x v="3"/>
    <x v="3"/>
    <s v="m"/>
    <n v="2400"/>
  </r>
  <r>
    <x v="3"/>
    <x v="2"/>
    <s v="Stjørdal"/>
    <x v="3"/>
    <x v="3"/>
    <s v="m"/>
    <n v="977"/>
  </r>
  <r>
    <x v="4"/>
    <x v="2"/>
    <s v="Stjørdal"/>
    <x v="3"/>
    <x v="3"/>
    <s v="m"/>
    <n v="90"/>
  </r>
  <r>
    <x v="5"/>
    <x v="2"/>
    <s v="Stjørdal"/>
    <x v="3"/>
    <x v="3"/>
    <s v="m"/>
    <n v="700"/>
  </r>
  <r>
    <x v="6"/>
    <x v="2"/>
    <s v="Stjørdal"/>
    <x v="3"/>
    <x v="3"/>
    <s v="m"/>
    <n v="670"/>
  </r>
  <r>
    <x v="7"/>
    <x v="2"/>
    <s v="Stjørdal"/>
    <x v="3"/>
    <x v="3"/>
    <s v="m"/>
    <n v="750"/>
  </r>
  <r>
    <x v="8"/>
    <x v="2"/>
    <s v="Stjørdal"/>
    <x v="3"/>
    <x v="3"/>
    <s v="m"/>
    <n v="0"/>
  </r>
  <r>
    <x v="9"/>
    <x v="2"/>
    <s v="Stjørdal"/>
    <x v="3"/>
    <x v="3"/>
    <s v="m"/>
    <n v="1800"/>
  </r>
  <r>
    <x v="10"/>
    <x v="2"/>
    <s v="Stjørdal"/>
    <x v="3"/>
    <x v="3"/>
    <s v="m"/>
    <n v="0"/>
  </r>
  <r>
    <x v="11"/>
    <x v="2"/>
    <s v="Stjørdal"/>
    <x v="3"/>
    <x v="3"/>
    <s v="m"/>
    <n v="0"/>
  </r>
  <r>
    <x v="12"/>
    <x v="2"/>
    <s v="Stjørdal"/>
    <x v="3"/>
    <x v="3"/>
    <s v="m"/>
    <n v="440"/>
  </r>
  <r>
    <x v="13"/>
    <x v="2"/>
    <s v="Stjørdal"/>
    <x v="3"/>
    <x v="3"/>
    <s v="m"/>
    <n v="264"/>
  </r>
  <r>
    <x v="14"/>
    <x v="2"/>
    <s v="Stjørdal"/>
    <x v="3"/>
    <x v="3"/>
    <s v="m"/>
    <n v="2150"/>
  </r>
  <r>
    <x v="15"/>
    <x v="2"/>
    <s v="Stjørdal"/>
    <x v="3"/>
    <x v="3"/>
    <s v="m"/>
    <n v="640"/>
  </r>
  <r>
    <x v="16"/>
    <x v="2"/>
    <s v="Stjørdal"/>
    <x v="3"/>
    <x v="3"/>
    <s v="m"/>
    <n v="1500"/>
  </r>
  <r>
    <x v="0"/>
    <x v="0"/>
    <s v="Frosta"/>
    <x v="4"/>
    <x v="3"/>
    <s v="m"/>
    <n v="0"/>
  </r>
  <r>
    <x v="1"/>
    <x v="0"/>
    <s v="Frosta"/>
    <x v="4"/>
    <x v="3"/>
    <s v="m"/>
    <n v="0"/>
  </r>
  <r>
    <x v="2"/>
    <x v="0"/>
    <s v="Frosta"/>
    <x v="4"/>
    <x v="3"/>
    <s v="m"/>
    <n v="0"/>
  </r>
  <r>
    <x v="3"/>
    <x v="0"/>
    <s v="Frosta"/>
    <x v="4"/>
    <x v="3"/>
    <s v="m"/>
    <n v="0"/>
  </r>
  <r>
    <x v="4"/>
    <x v="0"/>
    <s v="Frosta"/>
    <x v="4"/>
    <x v="3"/>
    <s v="m"/>
    <n v="0"/>
  </r>
  <r>
    <x v="5"/>
    <x v="0"/>
    <s v="Frosta"/>
    <x v="4"/>
    <x v="3"/>
    <s v="m"/>
    <n v="0"/>
  </r>
  <r>
    <x v="6"/>
    <x v="0"/>
    <s v="Frosta"/>
    <x v="4"/>
    <x v="3"/>
    <s v="m"/>
    <n v="0"/>
  </r>
  <r>
    <x v="7"/>
    <x v="0"/>
    <s v="Frosta"/>
    <x v="4"/>
    <x v="3"/>
    <s v="m"/>
    <n v="0"/>
  </r>
  <r>
    <x v="8"/>
    <x v="0"/>
    <s v="Frosta"/>
    <x v="4"/>
    <x v="3"/>
    <s v="m"/>
    <n v="0"/>
  </r>
  <r>
    <x v="9"/>
    <x v="0"/>
    <s v="Frosta"/>
    <x v="4"/>
    <x v="3"/>
    <s v="m"/>
    <n v="0"/>
  </r>
  <r>
    <x v="10"/>
    <x v="0"/>
    <s v="Frosta"/>
    <x v="4"/>
    <x v="3"/>
    <s v="m"/>
    <n v="0"/>
  </r>
  <r>
    <x v="11"/>
    <x v="0"/>
    <s v="Frosta"/>
    <x v="4"/>
    <x v="3"/>
    <s v="m"/>
    <n v="0"/>
  </r>
  <r>
    <x v="12"/>
    <x v="0"/>
    <s v="Frosta"/>
    <x v="4"/>
    <x v="3"/>
    <s v="m"/>
    <n v="0"/>
  </r>
  <r>
    <x v="13"/>
    <x v="0"/>
    <s v="Frosta"/>
    <x v="4"/>
    <x v="3"/>
    <s v="m"/>
    <n v="0"/>
  </r>
  <r>
    <x v="14"/>
    <x v="0"/>
    <s v="Frosta"/>
    <x v="4"/>
    <x v="3"/>
    <s v="m"/>
    <n v="0"/>
  </r>
  <r>
    <x v="15"/>
    <x v="0"/>
    <s v="Frosta"/>
    <x v="4"/>
    <x v="3"/>
    <s v="m"/>
    <n v="0"/>
  </r>
  <r>
    <x v="16"/>
    <x v="0"/>
    <s v="Frosta"/>
    <x v="4"/>
    <x v="3"/>
    <s v="m"/>
    <n v="0"/>
  </r>
  <r>
    <x v="0"/>
    <x v="0"/>
    <s v="Levanger"/>
    <x v="5"/>
    <x v="3"/>
    <s v="m"/>
    <n v="0"/>
  </r>
  <r>
    <x v="1"/>
    <x v="0"/>
    <s v="Levanger"/>
    <x v="5"/>
    <x v="3"/>
    <s v="m"/>
    <n v="970"/>
  </r>
  <r>
    <x v="2"/>
    <x v="0"/>
    <s v="Levanger"/>
    <x v="5"/>
    <x v="3"/>
    <s v="m"/>
    <n v="6555"/>
  </r>
  <r>
    <x v="3"/>
    <x v="0"/>
    <s v="Levanger"/>
    <x v="5"/>
    <x v="3"/>
    <s v="m"/>
    <n v="355"/>
  </r>
  <r>
    <x v="4"/>
    <x v="0"/>
    <s v="Levanger"/>
    <x v="5"/>
    <x v="3"/>
    <s v="m"/>
    <n v="3400"/>
  </r>
  <r>
    <x v="5"/>
    <x v="0"/>
    <s v="Levanger"/>
    <x v="5"/>
    <x v="3"/>
    <s v="m"/>
    <n v="1100"/>
  </r>
  <r>
    <x v="6"/>
    <x v="0"/>
    <s v="Levanger"/>
    <x v="5"/>
    <x v="3"/>
    <s v="m"/>
    <n v="0"/>
  </r>
  <r>
    <x v="7"/>
    <x v="0"/>
    <s v="Levanger"/>
    <x v="5"/>
    <x v="3"/>
    <s v="m"/>
    <n v="7385"/>
  </r>
  <r>
    <x v="8"/>
    <x v="0"/>
    <s v="Levanger"/>
    <x v="5"/>
    <x v="3"/>
    <s v="m"/>
    <n v="2050"/>
  </r>
  <r>
    <x v="9"/>
    <x v="0"/>
    <s v="Levanger"/>
    <x v="5"/>
    <x v="3"/>
    <s v="m"/>
    <n v="430"/>
  </r>
  <r>
    <x v="10"/>
    <x v="0"/>
    <s v="Levanger"/>
    <x v="5"/>
    <x v="3"/>
    <s v="m"/>
    <n v="0"/>
  </r>
  <r>
    <x v="11"/>
    <x v="0"/>
    <s v="Levanger"/>
    <x v="5"/>
    <x v="3"/>
    <s v="m"/>
    <n v="0"/>
  </r>
  <r>
    <x v="12"/>
    <x v="0"/>
    <s v="Levanger"/>
    <x v="5"/>
    <x v="3"/>
    <s v="m"/>
    <n v="2790"/>
  </r>
  <r>
    <x v="13"/>
    <x v="0"/>
    <s v="Levanger"/>
    <x v="5"/>
    <x v="3"/>
    <s v="m"/>
    <n v="810"/>
  </r>
  <r>
    <x v="14"/>
    <x v="0"/>
    <s v="Levanger"/>
    <x v="5"/>
    <x v="3"/>
    <s v="m"/>
    <n v="2320"/>
  </r>
  <r>
    <x v="15"/>
    <x v="0"/>
    <s v="Levanger"/>
    <x v="5"/>
    <x v="3"/>
    <s v="m"/>
    <n v="0"/>
  </r>
  <r>
    <x v="16"/>
    <x v="0"/>
    <s v="Levanger"/>
    <x v="5"/>
    <x v="3"/>
    <s v="m"/>
    <n v="10876"/>
  </r>
  <r>
    <x v="0"/>
    <x v="0"/>
    <s v="Verdal"/>
    <x v="6"/>
    <x v="3"/>
    <s v="m"/>
    <n v="0"/>
  </r>
  <r>
    <x v="1"/>
    <x v="0"/>
    <s v="Verdal"/>
    <x v="6"/>
    <x v="3"/>
    <s v="m"/>
    <n v="980"/>
  </r>
  <r>
    <x v="2"/>
    <x v="0"/>
    <s v="Verdal"/>
    <x v="6"/>
    <x v="3"/>
    <s v="m"/>
    <n v="900"/>
  </r>
  <r>
    <x v="3"/>
    <x v="0"/>
    <s v="Verdal"/>
    <x v="6"/>
    <x v="3"/>
    <s v="m"/>
    <n v="0"/>
  </r>
  <r>
    <x v="4"/>
    <x v="0"/>
    <s v="Verdal"/>
    <x v="6"/>
    <x v="3"/>
    <s v="m"/>
    <n v="0"/>
  </r>
  <r>
    <x v="5"/>
    <x v="0"/>
    <s v="Verdal"/>
    <x v="6"/>
    <x v="3"/>
    <s v="m"/>
    <n v="0"/>
  </r>
  <r>
    <x v="6"/>
    <x v="0"/>
    <s v="Verdal"/>
    <x v="6"/>
    <x v="3"/>
    <s v="m"/>
    <n v="0"/>
  </r>
  <r>
    <x v="7"/>
    <x v="0"/>
    <s v="Verdal"/>
    <x v="6"/>
    <x v="3"/>
    <s v="m"/>
    <n v="150"/>
  </r>
  <r>
    <x v="8"/>
    <x v="0"/>
    <s v="Verdal"/>
    <x v="6"/>
    <x v="3"/>
    <s v="m"/>
    <n v="0"/>
  </r>
  <r>
    <x v="9"/>
    <x v="0"/>
    <s v="Verdal"/>
    <x v="6"/>
    <x v="3"/>
    <s v="m"/>
    <n v="0"/>
  </r>
  <r>
    <x v="10"/>
    <x v="0"/>
    <s v="Verdal"/>
    <x v="6"/>
    <x v="3"/>
    <s v="m"/>
    <n v="0"/>
  </r>
  <r>
    <x v="11"/>
    <x v="0"/>
    <s v="Verdal"/>
    <x v="6"/>
    <x v="3"/>
    <s v="m"/>
    <n v="0"/>
  </r>
  <r>
    <x v="12"/>
    <x v="0"/>
    <s v="Verdal"/>
    <x v="6"/>
    <x v="3"/>
    <s v="m"/>
    <n v="0"/>
  </r>
  <r>
    <x v="13"/>
    <x v="0"/>
    <s v="Verdal"/>
    <x v="6"/>
    <x v="3"/>
    <s v="m"/>
    <n v="60"/>
  </r>
  <r>
    <x v="14"/>
    <x v="0"/>
    <s v="Verdal"/>
    <x v="6"/>
    <x v="3"/>
    <s v="m"/>
    <n v="451"/>
  </r>
  <r>
    <x v="15"/>
    <x v="0"/>
    <s v="Verdal"/>
    <x v="6"/>
    <x v="3"/>
    <s v="m"/>
    <n v="0"/>
  </r>
  <r>
    <x v="16"/>
    <x v="0"/>
    <s v="Verdal"/>
    <x v="6"/>
    <x v="3"/>
    <s v="m"/>
    <n v="1150"/>
  </r>
  <r>
    <x v="0"/>
    <x v="0"/>
    <s v="Verran"/>
    <x v="7"/>
    <x v="3"/>
    <s v="m"/>
    <n v="0"/>
  </r>
  <r>
    <x v="1"/>
    <x v="0"/>
    <s v="Verran"/>
    <x v="7"/>
    <x v="3"/>
    <s v="m"/>
    <n v="850"/>
  </r>
  <r>
    <x v="2"/>
    <x v="0"/>
    <s v="Verran"/>
    <x v="7"/>
    <x v="3"/>
    <s v="m"/>
    <n v="1800"/>
  </r>
  <r>
    <x v="3"/>
    <x v="0"/>
    <s v="Verran"/>
    <x v="7"/>
    <x v="3"/>
    <s v="m"/>
    <n v="1360"/>
  </r>
  <r>
    <x v="4"/>
    <x v="0"/>
    <s v="Verran"/>
    <x v="7"/>
    <x v="3"/>
    <s v="m"/>
    <n v="275"/>
  </r>
  <r>
    <x v="5"/>
    <x v="0"/>
    <s v="Verran"/>
    <x v="7"/>
    <x v="3"/>
    <s v="m"/>
    <n v="160"/>
  </r>
  <r>
    <x v="6"/>
    <x v="0"/>
    <s v="Verran"/>
    <x v="7"/>
    <x v="3"/>
    <s v="m"/>
    <n v="2683"/>
  </r>
  <r>
    <x v="7"/>
    <x v="0"/>
    <s v="Verran"/>
    <x v="7"/>
    <x v="3"/>
    <s v="m"/>
    <n v="0"/>
  </r>
  <r>
    <x v="8"/>
    <x v="0"/>
    <s v="Verran"/>
    <x v="7"/>
    <x v="3"/>
    <s v="m"/>
    <n v="2020"/>
  </r>
  <r>
    <x v="9"/>
    <x v="0"/>
    <s v="Verran"/>
    <x v="7"/>
    <x v="3"/>
    <s v="m"/>
    <n v="0"/>
  </r>
  <r>
    <x v="10"/>
    <x v="0"/>
    <s v="Verran"/>
    <x v="7"/>
    <x v="3"/>
    <s v="m"/>
    <n v="6655"/>
  </r>
  <r>
    <x v="11"/>
    <x v="0"/>
    <s v="Verran"/>
    <x v="7"/>
    <x v="3"/>
    <s v="m"/>
    <n v="0"/>
  </r>
  <r>
    <x v="12"/>
    <x v="0"/>
    <s v="Verran"/>
    <x v="7"/>
    <x v="3"/>
    <s v="m"/>
    <n v="0"/>
  </r>
  <r>
    <x v="13"/>
    <x v="0"/>
    <s v="Verran"/>
    <x v="7"/>
    <x v="3"/>
    <s v="m"/>
    <n v="2540"/>
  </r>
  <r>
    <x v="14"/>
    <x v="0"/>
    <s v="Verran"/>
    <x v="7"/>
    <x v="3"/>
    <s v="m"/>
    <n v="0"/>
  </r>
  <r>
    <x v="15"/>
    <x v="0"/>
    <s v="Verran"/>
    <x v="7"/>
    <x v="3"/>
    <s v="m"/>
    <n v="800"/>
  </r>
  <r>
    <x v="16"/>
    <x v="0"/>
    <s v="Verran"/>
    <x v="7"/>
    <x v="3"/>
    <s v="m"/>
    <n v="850"/>
  </r>
  <r>
    <x v="0"/>
    <x v="1"/>
    <s v="Namdalseid"/>
    <x v="8"/>
    <x v="3"/>
    <s v="m"/>
    <n v="2800"/>
  </r>
  <r>
    <x v="1"/>
    <x v="1"/>
    <s v="Namdalseid"/>
    <x v="8"/>
    <x v="3"/>
    <s v="m"/>
    <n v="0"/>
  </r>
  <r>
    <x v="2"/>
    <x v="1"/>
    <s v="Namdalseid"/>
    <x v="8"/>
    <x v="3"/>
    <s v="m"/>
    <n v="7040"/>
  </r>
  <r>
    <x v="3"/>
    <x v="1"/>
    <s v="Namdalseid"/>
    <x v="8"/>
    <x v="3"/>
    <s v="m"/>
    <n v="6240"/>
  </r>
  <r>
    <x v="4"/>
    <x v="1"/>
    <s v="Namdalseid"/>
    <x v="8"/>
    <x v="3"/>
    <s v="m"/>
    <n v="0"/>
  </r>
  <r>
    <x v="5"/>
    <x v="1"/>
    <s v="Namdalseid"/>
    <x v="8"/>
    <x v="3"/>
    <s v="m"/>
    <n v="3710"/>
  </r>
  <r>
    <x v="6"/>
    <x v="1"/>
    <s v="Namdalseid"/>
    <x v="8"/>
    <x v="3"/>
    <s v="m"/>
    <n v="5200"/>
  </r>
  <r>
    <x v="7"/>
    <x v="1"/>
    <s v="Namdalseid"/>
    <x v="8"/>
    <x v="3"/>
    <s v="m"/>
    <n v="2416"/>
  </r>
  <r>
    <x v="8"/>
    <x v="1"/>
    <s v="Namdalseid"/>
    <x v="8"/>
    <x v="3"/>
    <s v="m"/>
    <n v="500"/>
  </r>
  <r>
    <x v="9"/>
    <x v="1"/>
    <s v="Namdalseid"/>
    <x v="8"/>
    <x v="3"/>
    <s v="m"/>
    <n v="0"/>
  </r>
  <r>
    <x v="10"/>
    <x v="1"/>
    <s v="Namdalseid"/>
    <x v="8"/>
    <x v="3"/>
    <s v="m"/>
    <n v="0"/>
  </r>
  <r>
    <x v="11"/>
    <x v="1"/>
    <s v="Namdalseid"/>
    <x v="8"/>
    <x v="3"/>
    <s v="m"/>
    <n v="0"/>
  </r>
  <r>
    <x v="12"/>
    <x v="1"/>
    <s v="Namdalseid"/>
    <x v="8"/>
    <x v="3"/>
    <s v="m"/>
    <n v="0"/>
  </r>
  <r>
    <x v="13"/>
    <x v="1"/>
    <s v="Namdalseid"/>
    <x v="8"/>
    <x v="3"/>
    <s v="m"/>
    <n v="0"/>
  </r>
  <r>
    <x v="14"/>
    <x v="1"/>
    <s v="Namdalseid"/>
    <x v="8"/>
    <x v="3"/>
    <s v="m"/>
    <n v="0"/>
  </r>
  <r>
    <x v="15"/>
    <x v="1"/>
    <s v="Namdalseid"/>
    <x v="8"/>
    <x v="3"/>
    <s v="m"/>
    <n v="512"/>
  </r>
  <r>
    <x v="16"/>
    <x v="1"/>
    <s v="Namdalseid"/>
    <x v="8"/>
    <x v="3"/>
    <s v="m"/>
    <n v="0"/>
  </r>
  <r>
    <x v="0"/>
    <x v="0"/>
    <s v="Snåsa"/>
    <x v="9"/>
    <x v="3"/>
    <s v="m"/>
    <n v="10788"/>
  </r>
  <r>
    <x v="1"/>
    <x v="0"/>
    <s v="Snåsa"/>
    <x v="9"/>
    <x v="3"/>
    <s v="m"/>
    <n v="101"/>
  </r>
  <r>
    <x v="2"/>
    <x v="0"/>
    <s v="Snåsa"/>
    <x v="9"/>
    <x v="3"/>
    <s v="m"/>
    <n v="1300"/>
  </r>
  <r>
    <x v="3"/>
    <x v="0"/>
    <s v="Snåsa"/>
    <x v="9"/>
    <x v="3"/>
    <s v="m"/>
    <n v="10440"/>
  </r>
  <r>
    <x v="4"/>
    <x v="0"/>
    <s v="Snåsa"/>
    <x v="9"/>
    <x v="3"/>
    <s v="m"/>
    <n v="3110"/>
  </r>
  <r>
    <x v="5"/>
    <x v="0"/>
    <s v="Snåsa"/>
    <x v="9"/>
    <x v="3"/>
    <s v="m"/>
    <n v="1100"/>
  </r>
  <r>
    <x v="6"/>
    <x v="0"/>
    <s v="Snåsa"/>
    <x v="9"/>
    <x v="3"/>
    <s v="m"/>
    <n v="0"/>
  </r>
  <r>
    <x v="7"/>
    <x v="0"/>
    <s v="Snåsa"/>
    <x v="9"/>
    <x v="3"/>
    <s v="m"/>
    <n v="1620"/>
  </r>
  <r>
    <x v="8"/>
    <x v="0"/>
    <s v="Snåsa"/>
    <x v="9"/>
    <x v="3"/>
    <s v="m"/>
    <n v="280"/>
  </r>
  <r>
    <x v="9"/>
    <x v="0"/>
    <s v="Snåsa"/>
    <x v="9"/>
    <x v="3"/>
    <s v="m"/>
    <n v="60"/>
  </r>
  <r>
    <x v="10"/>
    <x v="0"/>
    <s v="Snåsa"/>
    <x v="9"/>
    <x v="3"/>
    <s v="m"/>
    <n v="3500"/>
  </r>
  <r>
    <x v="11"/>
    <x v="0"/>
    <s v="Snåsa"/>
    <x v="9"/>
    <x v="3"/>
    <s v="m"/>
    <n v="4020"/>
  </r>
  <r>
    <x v="12"/>
    <x v="0"/>
    <s v="Snåsa"/>
    <x v="9"/>
    <x v="3"/>
    <s v="m"/>
    <n v="900"/>
  </r>
  <r>
    <x v="13"/>
    <x v="0"/>
    <s v="Snåsa"/>
    <x v="9"/>
    <x v="3"/>
    <s v="m"/>
    <n v="0"/>
  </r>
  <r>
    <x v="14"/>
    <x v="0"/>
    <s v="Snåsa"/>
    <x v="9"/>
    <x v="3"/>
    <s v="m"/>
    <n v="2700"/>
  </r>
  <r>
    <x v="15"/>
    <x v="0"/>
    <s v="Snåsa"/>
    <x v="9"/>
    <x v="3"/>
    <s v="m"/>
    <n v="3330"/>
  </r>
  <r>
    <x v="16"/>
    <x v="0"/>
    <s v="Snåsa"/>
    <x v="9"/>
    <x v="3"/>
    <s v="m"/>
    <n v="930"/>
  </r>
  <r>
    <x v="0"/>
    <x v="1"/>
    <s v="Lierne"/>
    <x v="10"/>
    <x v="3"/>
    <s v="m"/>
    <n v="20605"/>
  </r>
  <r>
    <x v="1"/>
    <x v="1"/>
    <s v="Lierne"/>
    <x v="10"/>
    <x v="3"/>
    <s v="m"/>
    <n v="11940"/>
  </r>
  <r>
    <x v="2"/>
    <x v="1"/>
    <s v="Lierne"/>
    <x v="10"/>
    <x v="3"/>
    <s v="m"/>
    <n v="14500"/>
  </r>
  <r>
    <x v="3"/>
    <x v="1"/>
    <s v="Lierne"/>
    <x v="10"/>
    <x v="3"/>
    <s v="m"/>
    <n v="2280"/>
  </r>
  <r>
    <x v="4"/>
    <x v="1"/>
    <s v="Lierne"/>
    <x v="10"/>
    <x v="3"/>
    <s v="m"/>
    <n v="3300"/>
  </r>
  <r>
    <x v="5"/>
    <x v="1"/>
    <s v="Lierne"/>
    <x v="10"/>
    <x v="3"/>
    <s v="m"/>
    <n v="0"/>
  </r>
  <r>
    <x v="6"/>
    <x v="1"/>
    <s v="Lierne"/>
    <x v="10"/>
    <x v="3"/>
    <s v="m"/>
    <n v="0"/>
  </r>
  <r>
    <x v="7"/>
    <x v="1"/>
    <s v="Lierne"/>
    <x v="10"/>
    <x v="3"/>
    <s v="m"/>
    <n v="0"/>
  </r>
  <r>
    <x v="8"/>
    <x v="1"/>
    <s v="Lierne"/>
    <x v="10"/>
    <x v="3"/>
    <s v="m"/>
    <n v="0"/>
  </r>
  <r>
    <x v="9"/>
    <x v="1"/>
    <s v="Lierne"/>
    <x v="10"/>
    <x v="3"/>
    <s v="m"/>
    <n v="0"/>
  </r>
  <r>
    <x v="10"/>
    <x v="1"/>
    <s v="Lierne"/>
    <x v="10"/>
    <x v="3"/>
    <s v="m"/>
    <n v="4100"/>
  </r>
  <r>
    <x v="11"/>
    <x v="1"/>
    <s v="Lierne"/>
    <x v="10"/>
    <x v="3"/>
    <s v="m"/>
    <n v="11700"/>
  </r>
  <r>
    <x v="12"/>
    <x v="1"/>
    <s v="Lierne"/>
    <x v="10"/>
    <x v="3"/>
    <s v="m"/>
    <n v="0"/>
  </r>
  <r>
    <x v="13"/>
    <x v="1"/>
    <s v="Lierne"/>
    <x v="10"/>
    <x v="3"/>
    <s v="m"/>
    <n v="2700"/>
  </r>
  <r>
    <x v="14"/>
    <x v="1"/>
    <s v="Lierne"/>
    <x v="10"/>
    <x v="3"/>
    <s v="m"/>
    <n v="5230"/>
  </r>
  <r>
    <x v="15"/>
    <x v="1"/>
    <s v="Lierne"/>
    <x v="10"/>
    <x v="3"/>
    <s v="m"/>
    <n v="0"/>
  </r>
  <r>
    <x v="16"/>
    <x v="1"/>
    <s v="Lierne"/>
    <x v="10"/>
    <x v="3"/>
    <s v="m"/>
    <n v="10000"/>
  </r>
  <r>
    <x v="0"/>
    <x v="1"/>
    <s v="Røyrvik"/>
    <x v="11"/>
    <x v="3"/>
    <s v="m"/>
    <n v="0"/>
  </r>
  <r>
    <x v="1"/>
    <x v="1"/>
    <s v="Røyrvik"/>
    <x v="11"/>
    <x v="3"/>
    <s v="m"/>
    <n v="0"/>
  </r>
  <r>
    <x v="2"/>
    <x v="1"/>
    <s v="Røyrvik"/>
    <x v="11"/>
    <x v="3"/>
    <s v="m"/>
    <n v="980"/>
  </r>
  <r>
    <x v="3"/>
    <x v="1"/>
    <s v="Røyrvik"/>
    <x v="11"/>
    <x v="3"/>
    <s v="m"/>
    <n v="0"/>
  </r>
  <r>
    <x v="4"/>
    <x v="1"/>
    <s v="Røyrvik"/>
    <x v="11"/>
    <x v="3"/>
    <s v="m"/>
    <n v="1810"/>
  </r>
  <r>
    <x v="5"/>
    <x v="1"/>
    <s v="Røyrvik"/>
    <x v="11"/>
    <x v="3"/>
    <s v="m"/>
    <n v="0"/>
  </r>
  <r>
    <x v="6"/>
    <x v="1"/>
    <s v="Røyrvik"/>
    <x v="11"/>
    <x v="3"/>
    <s v="m"/>
    <n v="0"/>
  </r>
  <r>
    <x v="7"/>
    <x v="1"/>
    <s v="Røyrvik"/>
    <x v="11"/>
    <x v="3"/>
    <s v="m"/>
    <n v="0"/>
  </r>
  <r>
    <x v="8"/>
    <x v="1"/>
    <s v="Røyrvik"/>
    <x v="11"/>
    <x v="3"/>
    <s v="m"/>
    <n v="0"/>
  </r>
  <r>
    <x v="9"/>
    <x v="1"/>
    <s v="Røyrvik"/>
    <x v="11"/>
    <x v="3"/>
    <s v="m"/>
    <n v="0"/>
  </r>
  <r>
    <x v="10"/>
    <x v="1"/>
    <s v="Røyrvik"/>
    <x v="11"/>
    <x v="3"/>
    <s v="m"/>
    <n v="0"/>
  </r>
  <r>
    <x v="11"/>
    <x v="1"/>
    <s v="Røyrvik"/>
    <x v="11"/>
    <x v="3"/>
    <s v="m"/>
    <n v="0"/>
  </r>
  <r>
    <x v="12"/>
    <x v="1"/>
    <s v="Røyrvik"/>
    <x v="11"/>
    <x v="3"/>
    <s v="m"/>
    <n v="0"/>
  </r>
  <r>
    <x v="13"/>
    <x v="1"/>
    <s v="Røyrvik"/>
    <x v="11"/>
    <x v="3"/>
    <s v="m"/>
    <n v="7020"/>
  </r>
  <r>
    <x v="14"/>
    <x v="1"/>
    <s v="Røyrvik"/>
    <x v="11"/>
    <x v="3"/>
    <s v="m"/>
    <n v="0"/>
  </r>
  <r>
    <x v="15"/>
    <x v="1"/>
    <s v="Røyrvik"/>
    <x v="11"/>
    <x v="3"/>
    <s v="m"/>
    <n v="3400"/>
  </r>
  <r>
    <x v="16"/>
    <x v="1"/>
    <s v="Røyrvik"/>
    <x v="11"/>
    <x v="3"/>
    <s v="m"/>
    <n v="0"/>
  </r>
  <r>
    <x v="0"/>
    <x v="1"/>
    <s v="Namsskogan"/>
    <x v="12"/>
    <x v="3"/>
    <s v="m"/>
    <n v="0"/>
  </r>
  <r>
    <x v="1"/>
    <x v="1"/>
    <s v="Namsskogan"/>
    <x v="12"/>
    <x v="3"/>
    <s v="m"/>
    <n v="0"/>
  </r>
  <r>
    <x v="2"/>
    <x v="1"/>
    <s v="Namsskogan"/>
    <x v="12"/>
    <x v="3"/>
    <s v="m"/>
    <n v="0"/>
  </r>
  <r>
    <x v="3"/>
    <x v="1"/>
    <s v="Namsskogan"/>
    <x v="12"/>
    <x v="3"/>
    <s v="m"/>
    <n v="10"/>
  </r>
  <r>
    <x v="4"/>
    <x v="1"/>
    <s v="Namsskogan"/>
    <x v="12"/>
    <x v="3"/>
    <s v="m"/>
    <n v="0"/>
  </r>
  <r>
    <x v="5"/>
    <x v="1"/>
    <s v="Namsskogan"/>
    <x v="12"/>
    <x v="3"/>
    <s v="m"/>
    <n v="0"/>
  </r>
  <r>
    <x v="6"/>
    <x v="1"/>
    <s v="Namsskogan"/>
    <x v="12"/>
    <x v="3"/>
    <s v="m"/>
    <n v="0"/>
  </r>
  <r>
    <x v="7"/>
    <x v="1"/>
    <s v="Namsskogan"/>
    <x v="12"/>
    <x v="3"/>
    <s v="m"/>
    <n v="0"/>
  </r>
  <r>
    <x v="8"/>
    <x v="1"/>
    <s v="Namsskogan"/>
    <x v="12"/>
    <x v="3"/>
    <s v="m"/>
    <n v="0"/>
  </r>
  <r>
    <x v="9"/>
    <x v="1"/>
    <s v="Namsskogan"/>
    <x v="12"/>
    <x v="3"/>
    <s v="m"/>
    <n v="70"/>
  </r>
  <r>
    <x v="10"/>
    <x v="1"/>
    <s v="Namsskogan"/>
    <x v="12"/>
    <x v="3"/>
    <s v="m"/>
    <n v="0"/>
  </r>
  <r>
    <x v="11"/>
    <x v="1"/>
    <s v="Namsskogan"/>
    <x v="12"/>
    <x v="3"/>
    <s v="m"/>
    <n v="0"/>
  </r>
  <r>
    <x v="12"/>
    <x v="1"/>
    <s v="Namsskogan"/>
    <x v="12"/>
    <x v="3"/>
    <s v="m"/>
    <n v="0"/>
  </r>
  <r>
    <x v="13"/>
    <x v="1"/>
    <s v="Namsskogan"/>
    <x v="12"/>
    <x v="3"/>
    <s v="m"/>
    <n v="0"/>
  </r>
  <r>
    <x v="14"/>
    <x v="1"/>
    <s v="Namsskogan"/>
    <x v="12"/>
    <x v="3"/>
    <s v="m"/>
    <n v="0"/>
  </r>
  <r>
    <x v="15"/>
    <x v="1"/>
    <s v="Namsskogan"/>
    <x v="12"/>
    <x v="3"/>
    <s v="m"/>
    <n v="500"/>
  </r>
  <r>
    <x v="16"/>
    <x v="1"/>
    <s v="Namsskogan"/>
    <x v="12"/>
    <x v="3"/>
    <s v="m"/>
    <n v="0"/>
  </r>
  <r>
    <x v="0"/>
    <x v="1"/>
    <s v="Grong"/>
    <x v="13"/>
    <x v="3"/>
    <s v="m"/>
    <n v="2200"/>
  </r>
  <r>
    <x v="1"/>
    <x v="1"/>
    <s v="Grong"/>
    <x v="13"/>
    <x v="3"/>
    <s v="m"/>
    <n v="650"/>
  </r>
  <r>
    <x v="2"/>
    <x v="1"/>
    <s v="Grong"/>
    <x v="13"/>
    <x v="3"/>
    <s v="m"/>
    <n v="2331"/>
  </r>
  <r>
    <x v="3"/>
    <x v="1"/>
    <s v="Grong"/>
    <x v="13"/>
    <x v="3"/>
    <s v="m"/>
    <n v="0"/>
  </r>
  <r>
    <x v="4"/>
    <x v="1"/>
    <s v="Grong"/>
    <x v="13"/>
    <x v="3"/>
    <s v="m"/>
    <n v="0"/>
  </r>
  <r>
    <x v="5"/>
    <x v="1"/>
    <s v="Grong"/>
    <x v="13"/>
    <x v="3"/>
    <s v="m"/>
    <n v="910"/>
  </r>
  <r>
    <x v="6"/>
    <x v="1"/>
    <s v="Grong"/>
    <x v="13"/>
    <x v="3"/>
    <s v="m"/>
    <n v="3750"/>
  </r>
  <r>
    <x v="7"/>
    <x v="1"/>
    <s v="Grong"/>
    <x v="13"/>
    <x v="3"/>
    <s v="m"/>
    <n v="1"/>
  </r>
  <r>
    <x v="8"/>
    <x v="1"/>
    <s v="Grong"/>
    <x v="13"/>
    <x v="3"/>
    <s v="m"/>
    <n v="0"/>
  </r>
  <r>
    <x v="9"/>
    <x v="1"/>
    <s v="Grong"/>
    <x v="13"/>
    <x v="3"/>
    <s v="m"/>
    <n v="1550"/>
  </r>
  <r>
    <x v="10"/>
    <x v="1"/>
    <s v="Grong"/>
    <x v="13"/>
    <x v="3"/>
    <s v="m"/>
    <n v="0"/>
  </r>
  <r>
    <x v="11"/>
    <x v="1"/>
    <s v="Grong"/>
    <x v="13"/>
    <x v="3"/>
    <s v="m"/>
    <n v="0"/>
  </r>
  <r>
    <x v="12"/>
    <x v="1"/>
    <s v="Grong"/>
    <x v="13"/>
    <x v="3"/>
    <s v="m"/>
    <n v="1040"/>
  </r>
  <r>
    <x v="13"/>
    <x v="1"/>
    <s v="Grong"/>
    <x v="13"/>
    <x v="3"/>
    <s v="m"/>
    <n v="3600"/>
  </r>
  <r>
    <x v="14"/>
    <x v="1"/>
    <s v="Grong"/>
    <x v="13"/>
    <x v="3"/>
    <s v="m"/>
    <n v="2000"/>
  </r>
  <r>
    <x v="15"/>
    <x v="1"/>
    <s v="Grong"/>
    <x v="13"/>
    <x v="3"/>
    <s v="m"/>
    <n v="11001"/>
  </r>
  <r>
    <x v="16"/>
    <x v="1"/>
    <s v="Grong"/>
    <x v="13"/>
    <x v="3"/>
    <s v="m"/>
    <n v="2403"/>
  </r>
  <r>
    <x v="0"/>
    <x v="1"/>
    <s v="Høylandet"/>
    <x v="14"/>
    <x v="3"/>
    <s v="m"/>
    <n v="0"/>
  </r>
  <r>
    <x v="1"/>
    <x v="1"/>
    <s v="Høylandet"/>
    <x v="14"/>
    <x v="3"/>
    <s v="m"/>
    <n v="6590"/>
  </r>
  <r>
    <x v="2"/>
    <x v="1"/>
    <s v="Høylandet"/>
    <x v="14"/>
    <x v="3"/>
    <s v="m"/>
    <n v="6100"/>
  </r>
  <r>
    <x v="3"/>
    <x v="1"/>
    <s v="Høylandet"/>
    <x v="14"/>
    <x v="3"/>
    <s v="m"/>
    <n v="7221"/>
  </r>
  <r>
    <x v="4"/>
    <x v="1"/>
    <s v="Høylandet"/>
    <x v="14"/>
    <x v="3"/>
    <s v="m"/>
    <n v="1300"/>
  </r>
  <r>
    <x v="5"/>
    <x v="1"/>
    <s v="Høylandet"/>
    <x v="14"/>
    <x v="3"/>
    <s v="m"/>
    <n v="1843"/>
  </r>
  <r>
    <x v="6"/>
    <x v="1"/>
    <s v="Høylandet"/>
    <x v="14"/>
    <x v="3"/>
    <s v="m"/>
    <n v="0"/>
  </r>
  <r>
    <x v="7"/>
    <x v="1"/>
    <s v="Høylandet"/>
    <x v="14"/>
    <x v="3"/>
    <s v="m"/>
    <n v="0"/>
  </r>
  <r>
    <x v="8"/>
    <x v="1"/>
    <s v="Høylandet"/>
    <x v="14"/>
    <x v="3"/>
    <s v="m"/>
    <n v="2280"/>
  </r>
  <r>
    <x v="9"/>
    <x v="1"/>
    <s v="Høylandet"/>
    <x v="14"/>
    <x v="3"/>
    <s v="m"/>
    <n v="40"/>
  </r>
  <r>
    <x v="10"/>
    <x v="1"/>
    <s v="Høylandet"/>
    <x v="14"/>
    <x v="3"/>
    <s v="m"/>
    <n v="0"/>
  </r>
  <r>
    <x v="11"/>
    <x v="1"/>
    <s v="Høylandet"/>
    <x v="14"/>
    <x v="3"/>
    <s v="m"/>
    <n v="4750"/>
  </r>
  <r>
    <x v="12"/>
    <x v="1"/>
    <s v="Høylandet"/>
    <x v="14"/>
    <x v="3"/>
    <s v="m"/>
    <n v="0"/>
  </r>
  <r>
    <x v="13"/>
    <x v="1"/>
    <s v="Høylandet"/>
    <x v="14"/>
    <x v="3"/>
    <s v="m"/>
    <n v="0"/>
  </r>
  <r>
    <x v="14"/>
    <x v="1"/>
    <s v="Høylandet"/>
    <x v="14"/>
    <x v="3"/>
    <s v="m"/>
    <n v="0"/>
  </r>
  <r>
    <x v="15"/>
    <x v="1"/>
    <s v="Høylandet"/>
    <x v="14"/>
    <x v="3"/>
    <s v="m"/>
    <n v="0"/>
  </r>
  <r>
    <x v="16"/>
    <x v="1"/>
    <s v="Høylandet"/>
    <x v="14"/>
    <x v="3"/>
    <s v="m"/>
    <n v="640"/>
  </r>
  <r>
    <x v="0"/>
    <x v="1"/>
    <s v="Overhalla"/>
    <x v="15"/>
    <x v="3"/>
    <s v="m"/>
    <n v="1350"/>
  </r>
  <r>
    <x v="1"/>
    <x v="1"/>
    <s v="Overhalla"/>
    <x v="15"/>
    <x v="3"/>
    <s v="m"/>
    <n v="0"/>
  </r>
  <r>
    <x v="2"/>
    <x v="1"/>
    <s v="Overhalla"/>
    <x v="15"/>
    <x v="3"/>
    <s v="m"/>
    <n v="0"/>
  </r>
  <r>
    <x v="3"/>
    <x v="1"/>
    <s v="Overhalla"/>
    <x v="15"/>
    <x v="3"/>
    <s v="m"/>
    <n v="2100"/>
  </r>
  <r>
    <x v="4"/>
    <x v="1"/>
    <s v="Overhalla"/>
    <x v="15"/>
    <x v="3"/>
    <s v="m"/>
    <n v="0"/>
  </r>
  <r>
    <x v="5"/>
    <x v="1"/>
    <s v="Overhalla"/>
    <x v="15"/>
    <x v="3"/>
    <s v="m"/>
    <n v="2600"/>
  </r>
  <r>
    <x v="6"/>
    <x v="1"/>
    <s v="Overhalla"/>
    <x v="15"/>
    <x v="3"/>
    <s v="m"/>
    <n v="0"/>
  </r>
  <r>
    <x v="7"/>
    <x v="1"/>
    <s v="Overhalla"/>
    <x v="15"/>
    <x v="3"/>
    <s v="m"/>
    <n v="1500"/>
  </r>
  <r>
    <x v="8"/>
    <x v="1"/>
    <s v="Overhalla"/>
    <x v="15"/>
    <x v="3"/>
    <s v="m"/>
    <n v="0"/>
  </r>
  <r>
    <x v="9"/>
    <x v="1"/>
    <s v="Overhalla"/>
    <x v="15"/>
    <x v="3"/>
    <s v="m"/>
    <n v="0"/>
  </r>
  <r>
    <x v="10"/>
    <x v="1"/>
    <s v="Overhalla"/>
    <x v="15"/>
    <x v="3"/>
    <s v="m"/>
    <n v="0"/>
  </r>
  <r>
    <x v="11"/>
    <x v="1"/>
    <s v="Overhalla"/>
    <x v="15"/>
    <x v="3"/>
    <s v="m"/>
    <n v="0"/>
  </r>
  <r>
    <x v="12"/>
    <x v="1"/>
    <s v="Overhalla"/>
    <x v="15"/>
    <x v="3"/>
    <s v="m"/>
    <n v="0"/>
  </r>
  <r>
    <x v="13"/>
    <x v="1"/>
    <s v="Overhalla"/>
    <x v="15"/>
    <x v="3"/>
    <s v="m"/>
    <n v="50"/>
  </r>
  <r>
    <x v="14"/>
    <x v="1"/>
    <s v="Overhalla"/>
    <x v="15"/>
    <x v="3"/>
    <s v="m"/>
    <n v="10"/>
  </r>
  <r>
    <x v="15"/>
    <x v="1"/>
    <s v="Overhalla"/>
    <x v="15"/>
    <x v="3"/>
    <s v="m"/>
    <n v="0"/>
  </r>
  <r>
    <x v="16"/>
    <x v="1"/>
    <s v="Overhalla"/>
    <x v="15"/>
    <x v="3"/>
    <s v="m"/>
    <n v="50"/>
  </r>
  <r>
    <x v="0"/>
    <x v="1"/>
    <s v="Fosnes"/>
    <x v="16"/>
    <x v="3"/>
    <s v="m"/>
    <n v="0"/>
  </r>
  <r>
    <x v="1"/>
    <x v="1"/>
    <s v="Fosnes"/>
    <x v="16"/>
    <x v="3"/>
    <s v="m"/>
    <n v="0"/>
  </r>
  <r>
    <x v="2"/>
    <x v="1"/>
    <s v="Fosnes"/>
    <x v="16"/>
    <x v="3"/>
    <s v="m"/>
    <n v="0"/>
  </r>
  <r>
    <x v="3"/>
    <x v="1"/>
    <s v="Fosnes"/>
    <x v="16"/>
    <x v="3"/>
    <s v="m"/>
    <n v="0"/>
  </r>
  <r>
    <x v="4"/>
    <x v="1"/>
    <s v="Fosnes"/>
    <x v="16"/>
    <x v="3"/>
    <s v="m"/>
    <n v="0"/>
  </r>
  <r>
    <x v="5"/>
    <x v="1"/>
    <s v="Fosnes"/>
    <x v="16"/>
    <x v="3"/>
    <s v="m"/>
    <n v="0"/>
  </r>
  <r>
    <x v="6"/>
    <x v="1"/>
    <s v="Fosnes"/>
    <x v="16"/>
    <x v="3"/>
    <s v="m"/>
    <n v="0"/>
  </r>
  <r>
    <x v="7"/>
    <x v="1"/>
    <s v="Fosnes"/>
    <x v="16"/>
    <x v="3"/>
    <s v="m"/>
    <n v="0"/>
  </r>
  <r>
    <x v="8"/>
    <x v="1"/>
    <s v="Fosnes"/>
    <x v="16"/>
    <x v="3"/>
    <s v="m"/>
    <n v="0"/>
  </r>
  <r>
    <x v="9"/>
    <x v="1"/>
    <s v="Fosnes"/>
    <x v="16"/>
    <x v="3"/>
    <s v="m"/>
    <n v="0"/>
  </r>
  <r>
    <x v="10"/>
    <x v="1"/>
    <s v="Fosnes"/>
    <x v="16"/>
    <x v="3"/>
    <s v="m"/>
    <n v="0"/>
  </r>
  <r>
    <x v="11"/>
    <x v="1"/>
    <s v="Fosnes"/>
    <x v="16"/>
    <x v="3"/>
    <s v="m"/>
    <n v="0"/>
  </r>
  <r>
    <x v="12"/>
    <x v="1"/>
    <s v="Fosnes"/>
    <x v="16"/>
    <x v="3"/>
    <s v="m"/>
    <n v="0"/>
  </r>
  <r>
    <x v="13"/>
    <x v="1"/>
    <s v="Fosnes"/>
    <x v="16"/>
    <x v="3"/>
    <s v="m"/>
    <n v="0"/>
  </r>
  <r>
    <x v="14"/>
    <x v="1"/>
    <s v="Fosnes"/>
    <x v="16"/>
    <x v="3"/>
    <s v="m"/>
    <n v="0"/>
  </r>
  <r>
    <x v="15"/>
    <x v="1"/>
    <s v="Fosnes"/>
    <x v="16"/>
    <x v="3"/>
    <s v="m"/>
    <n v="0"/>
  </r>
  <r>
    <x v="16"/>
    <x v="1"/>
    <s v="Fosnes"/>
    <x v="16"/>
    <x v="3"/>
    <s v="m"/>
    <n v="0"/>
  </r>
  <r>
    <x v="0"/>
    <x v="1"/>
    <s v="Flatanger"/>
    <x v="17"/>
    <x v="3"/>
    <s v="m"/>
    <n v="700"/>
  </r>
  <r>
    <x v="1"/>
    <x v="1"/>
    <s v="Flatanger"/>
    <x v="17"/>
    <x v="3"/>
    <s v="m"/>
    <n v="1000"/>
  </r>
  <r>
    <x v="2"/>
    <x v="1"/>
    <s v="Flatanger"/>
    <x v="17"/>
    <x v="3"/>
    <s v="m"/>
    <n v="2800"/>
  </r>
  <r>
    <x v="3"/>
    <x v="1"/>
    <s v="Flatanger"/>
    <x v="17"/>
    <x v="3"/>
    <s v="m"/>
    <n v="900"/>
  </r>
  <r>
    <x v="4"/>
    <x v="1"/>
    <s v="Flatanger"/>
    <x v="17"/>
    <x v="3"/>
    <s v="m"/>
    <n v="0"/>
  </r>
  <r>
    <x v="5"/>
    <x v="1"/>
    <s v="Flatanger"/>
    <x v="17"/>
    <x v="3"/>
    <s v="m"/>
    <n v="0"/>
  </r>
  <r>
    <x v="6"/>
    <x v="1"/>
    <s v="Flatanger"/>
    <x v="17"/>
    <x v="3"/>
    <s v="m"/>
    <n v="0"/>
  </r>
  <r>
    <x v="7"/>
    <x v="1"/>
    <s v="Flatanger"/>
    <x v="17"/>
    <x v="3"/>
    <s v="m"/>
    <n v="0"/>
  </r>
  <r>
    <x v="8"/>
    <x v="1"/>
    <s v="Flatanger"/>
    <x v="17"/>
    <x v="3"/>
    <s v="m"/>
    <n v="600"/>
  </r>
  <r>
    <x v="9"/>
    <x v="1"/>
    <s v="Flatanger"/>
    <x v="17"/>
    <x v="3"/>
    <s v="m"/>
    <n v="0"/>
  </r>
  <r>
    <x v="10"/>
    <x v="1"/>
    <s v="Flatanger"/>
    <x v="17"/>
    <x v="3"/>
    <s v="m"/>
    <n v="0"/>
  </r>
  <r>
    <x v="11"/>
    <x v="1"/>
    <s v="Flatanger"/>
    <x v="17"/>
    <x v="3"/>
    <s v="m"/>
    <n v="0"/>
  </r>
  <r>
    <x v="12"/>
    <x v="1"/>
    <s v="Flatanger"/>
    <x v="17"/>
    <x v="3"/>
    <s v="m"/>
    <n v="0"/>
  </r>
  <r>
    <x v="13"/>
    <x v="1"/>
    <s v="Flatanger"/>
    <x v="17"/>
    <x v="3"/>
    <s v="m"/>
    <n v="0"/>
  </r>
  <r>
    <x v="14"/>
    <x v="1"/>
    <s v="Flatanger"/>
    <x v="17"/>
    <x v="3"/>
    <s v="m"/>
    <n v="0"/>
  </r>
  <r>
    <x v="15"/>
    <x v="1"/>
    <s v="Flatanger"/>
    <x v="17"/>
    <x v="3"/>
    <s v="m"/>
    <n v="0"/>
  </r>
  <r>
    <x v="16"/>
    <x v="1"/>
    <s v="Flatanger"/>
    <x v="17"/>
    <x v="3"/>
    <s v="m"/>
    <n v="0"/>
  </r>
  <r>
    <x v="0"/>
    <x v="1"/>
    <s v="Vikna"/>
    <x v="18"/>
    <x v="3"/>
    <s v="m"/>
    <n v="0"/>
  </r>
  <r>
    <x v="1"/>
    <x v="1"/>
    <s v="Vikna"/>
    <x v="18"/>
    <x v="3"/>
    <s v="m"/>
    <n v="0"/>
  </r>
  <r>
    <x v="2"/>
    <x v="1"/>
    <s v="Vikna"/>
    <x v="18"/>
    <x v="3"/>
    <s v="m"/>
    <n v="350"/>
  </r>
  <r>
    <x v="3"/>
    <x v="1"/>
    <s v="Vikna"/>
    <x v="18"/>
    <x v="3"/>
    <s v="m"/>
    <n v="0"/>
  </r>
  <r>
    <x v="4"/>
    <x v="1"/>
    <s v="Vikna"/>
    <x v="18"/>
    <x v="3"/>
    <s v="m"/>
    <n v="0"/>
  </r>
  <r>
    <x v="5"/>
    <x v="1"/>
    <s v="Vikna"/>
    <x v="18"/>
    <x v="3"/>
    <s v="m"/>
    <n v="0"/>
  </r>
  <r>
    <x v="6"/>
    <x v="1"/>
    <s v="Vikna"/>
    <x v="18"/>
    <x v="3"/>
    <s v="m"/>
    <n v="75"/>
  </r>
  <r>
    <x v="7"/>
    <x v="1"/>
    <s v="Vikna"/>
    <x v="18"/>
    <x v="3"/>
    <s v="m"/>
    <n v="0"/>
  </r>
  <r>
    <x v="8"/>
    <x v="1"/>
    <s v="Vikna"/>
    <x v="18"/>
    <x v="3"/>
    <s v="m"/>
    <n v="0"/>
  </r>
  <r>
    <x v="9"/>
    <x v="1"/>
    <s v="Vikna"/>
    <x v="18"/>
    <x v="3"/>
    <s v="m"/>
    <n v="0"/>
  </r>
  <r>
    <x v="10"/>
    <x v="1"/>
    <s v="Vikna"/>
    <x v="18"/>
    <x v="3"/>
    <s v="m"/>
    <n v="0"/>
  </r>
  <r>
    <x v="11"/>
    <x v="1"/>
    <s v="Vikna"/>
    <x v="18"/>
    <x v="3"/>
    <s v="m"/>
    <n v="0"/>
  </r>
  <r>
    <x v="12"/>
    <x v="1"/>
    <s v="Vikna"/>
    <x v="18"/>
    <x v="3"/>
    <s v="m"/>
    <n v="0"/>
  </r>
  <r>
    <x v="13"/>
    <x v="1"/>
    <s v="Vikna"/>
    <x v="18"/>
    <x v="3"/>
    <s v="m"/>
    <n v="0"/>
  </r>
  <r>
    <x v="14"/>
    <x v="1"/>
    <s v="Vikna"/>
    <x v="18"/>
    <x v="3"/>
    <s v="m"/>
    <n v="0"/>
  </r>
  <r>
    <x v="15"/>
    <x v="1"/>
    <s v="Vikna"/>
    <x v="18"/>
    <x v="3"/>
    <s v="m"/>
    <n v="0"/>
  </r>
  <r>
    <x v="16"/>
    <x v="1"/>
    <s v="Vikna"/>
    <x v="18"/>
    <x v="3"/>
    <s v="m"/>
    <n v="0"/>
  </r>
  <r>
    <x v="0"/>
    <x v="1"/>
    <s v="Nærøy"/>
    <x v="19"/>
    <x v="3"/>
    <s v="m"/>
    <n v="0"/>
  </r>
  <r>
    <x v="1"/>
    <x v="1"/>
    <s v="Nærøy"/>
    <x v="19"/>
    <x v="3"/>
    <s v="m"/>
    <n v="590"/>
  </r>
  <r>
    <x v="2"/>
    <x v="1"/>
    <s v="Nærøy"/>
    <x v="19"/>
    <x v="3"/>
    <s v="m"/>
    <n v="350"/>
  </r>
  <r>
    <x v="3"/>
    <x v="1"/>
    <s v="Nærøy"/>
    <x v="19"/>
    <x v="3"/>
    <s v="m"/>
    <n v="2180"/>
  </r>
  <r>
    <x v="4"/>
    <x v="1"/>
    <s v="Nærøy"/>
    <x v="19"/>
    <x v="3"/>
    <s v="m"/>
    <n v="0"/>
  </r>
  <r>
    <x v="5"/>
    <x v="1"/>
    <s v="Nærøy"/>
    <x v="19"/>
    <x v="3"/>
    <s v="m"/>
    <n v="0"/>
  </r>
  <r>
    <x v="6"/>
    <x v="1"/>
    <s v="Nærøy"/>
    <x v="19"/>
    <x v="3"/>
    <s v="m"/>
    <n v="50"/>
  </r>
  <r>
    <x v="7"/>
    <x v="1"/>
    <s v="Nærøy"/>
    <x v="19"/>
    <x v="3"/>
    <s v="m"/>
    <n v="430"/>
  </r>
  <r>
    <x v="8"/>
    <x v="1"/>
    <s v="Nærøy"/>
    <x v="19"/>
    <x v="3"/>
    <s v="m"/>
    <n v="750"/>
  </r>
  <r>
    <x v="9"/>
    <x v="1"/>
    <s v="Nærøy"/>
    <x v="19"/>
    <x v="3"/>
    <s v="m"/>
    <n v="800"/>
  </r>
  <r>
    <x v="10"/>
    <x v="1"/>
    <s v="Nærøy"/>
    <x v="19"/>
    <x v="3"/>
    <s v="m"/>
    <n v="0"/>
  </r>
  <r>
    <x v="11"/>
    <x v="1"/>
    <s v="Nærøy"/>
    <x v="19"/>
    <x v="3"/>
    <s v="m"/>
    <n v="706"/>
  </r>
  <r>
    <x v="12"/>
    <x v="1"/>
    <s v="Nærøy"/>
    <x v="19"/>
    <x v="3"/>
    <s v="m"/>
    <n v="200"/>
  </r>
  <r>
    <x v="13"/>
    <x v="1"/>
    <s v="Nærøy"/>
    <x v="19"/>
    <x v="3"/>
    <s v="m"/>
    <n v="850"/>
  </r>
  <r>
    <x v="14"/>
    <x v="1"/>
    <s v="Nærøy"/>
    <x v="19"/>
    <x v="3"/>
    <s v="m"/>
    <n v="1700"/>
  </r>
  <r>
    <x v="15"/>
    <x v="1"/>
    <s v="Nærøy"/>
    <x v="19"/>
    <x v="3"/>
    <s v="m"/>
    <n v="240"/>
  </r>
  <r>
    <x v="16"/>
    <x v="1"/>
    <s v="Nærøy"/>
    <x v="19"/>
    <x v="3"/>
    <s v="m"/>
    <n v="0"/>
  </r>
  <r>
    <x v="0"/>
    <x v="1"/>
    <s v="Leka"/>
    <x v="20"/>
    <x v="3"/>
    <s v="m"/>
    <n v="0"/>
  </r>
  <r>
    <x v="1"/>
    <x v="1"/>
    <s v="Leka"/>
    <x v="20"/>
    <x v="3"/>
    <s v="m"/>
    <n v="0"/>
  </r>
  <r>
    <x v="2"/>
    <x v="1"/>
    <s v="Leka"/>
    <x v="20"/>
    <x v="3"/>
    <s v="m"/>
    <n v="0"/>
  </r>
  <r>
    <x v="3"/>
    <x v="1"/>
    <s v="Leka"/>
    <x v="20"/>
    <x v="3"/>
    <s v="m"/>
    <n v="0"/>
  </r>
  <r>
    <x v="4"/>
    <x v="1"/>
    <s v="Leka"/>
    <x v="20"/>
    <x v="3"/>
    <s v="m"/>
    <n v="0"/>
  </r>
  <r>
    <x v="5"/>
    <x v="1"/>
    <s v="Leka"/>
    <x v="20"/>
    <x v="3"/>
    <s v="m"/>
    <n v="0"/>
  </r>
  <r>
    <x v="6"/>
    <x v="1"/>
    <s v="Leka"/>
    <x v="20"/>
    <x v="3"/>
    <s v="m"/>
    <n v="0"/>
  </r>
  <r>
    <x v="7"/>
    <x v="1"/>
    <s v="Leka"/>
    <x v="20"/>
    <x v="3"/>
    <s v="m"/>
    <n v="0"/>
  </r>
  <r>
    <x v="8"/>
    <x v="1"/>
    <s v="Leka"/>
    <x v="20"/>
    <x v="3"/>
    <s v="m"/>
    <n v="0"/>
  </r>
  <r>
    <x v="9"/>
    <x v="1"/>
    <s v="Leka"/>
    <x v="20"/>
    <x v="3"/>
    <s v="m"/>
    <n v="0"/>
  </r>
  <r>
    <x v="10"/>
    <x v="1"/>
    <s v="Leka"/>
    <x v="20"/>
    <x v="3"/>
    <s v="m"/>
    <n v="0"/>
  </r>
  <r>
    <x v="11"/>
    <x v="1"/>
    <s v="Leka"/>
    <x v="20"/>
    <x v="3"/>
    <s v="m"/>
    <n v="0"/>
  </r>
  <r>
    <x v="12"/>
    <x v="1"/>
    <s v="Leka"/>
    <x v="20"/>
    <x v="3"/>
    <s v="m"/>
    <n v="0"/>
  </r>
  <r>
    <x v="13"/>
    <x v="1"/>
    <s v="Leka"/>
    <x v="20"/>
    <x v="3"/>
    <s v="m"/>
    <n v="0"/>
  </r>
  <r>
    <x v="14"/>
    <x v="1"/>
    <s v="Leka"/>
    <x v="20"/>
    <x v="3"/>
    <s v="m"/>
    <n v="0"/>
  </r>
  <r>
    <x v="15"/>
    <x v="1"/>
    <s v="Leka"/>
    <x v="20"/>
    <x v="3"/>
    <s v="m"/>
    <n v="0"/>
  </r>
  <r>
    <x v="16"/>
    <x v="1"/>
    <s v="Leka"/>
    <x v="20"/>
    <x v="3"/>
    <s v="m"/>
    <n v="0"/>
  </r>
  <r>
    <x v="0"/>
    <x v="0"/>
    <s v="Inderøy"/>
    <x v="21"/>
    <x v="3"/>
    <s v="m"/>
    <n v="580"/>
  </r>
  <r>
    <x v="1"/>
    <x v="0"/>
    <s v="Inderøy"/>
    <x v="21"/>
    <x v="3"/>
    <s v="m"/>
    <n v="700"/>
  </r>
  <r>
    <x v="2"/>
    <x v="0"/>
    <s v="Inderøy"/>
    <x v="21"/>
    <x v="3"/>
    <s v="m"/>
    <n v="450"/>
  </r>
  <r>
    <x v="3"/>
    <x v="0"/>
    <s v="Inderøy"/>
    <x v="21"/>
    <x v="3"/>
    <s v="m"/>
    <n v="3820"/>
  </r>
  <r>
    <x v="4"/>
    <x v="0"/>
    <s v="Inderøy"/>
    <x v="21"/>
    <x v="3"/>
    <s v="m"/>
    <n v="1500"/>
  </r>
  <r>
    <x v="5"/>
    <x v="0"/>
    <s v="Inderøy"/>
    <x v="21"/>
    <x v="3"/>
    <s v="m"/>
    <n v="0"/>
  </r>
  <r>
    <x v="6"/>
    <x v="0"/>
    <s v="Inderøy"/>
    <x v="21"/>
    <x v="3"/>
    <s v="m"/>
    <n v="4200"/>
  </r>
  <r>
    <x v="7"/>
    <x v="0"/>
    <s v="Inderøy"/>
    <x v="21"/>
    <x v="3"/>
    <s v="m"/>
    <n v="1020"/>
  </r>
  <r>
    <x v="8"/>
    <x v="0"/>
    <s v="Inderøy"/>
    <x v="21"/>
    <x v="3"/>
    <s v="m"/>
    <n v="160"/>
  </r>
  <r>
    <x v="9"/>
    <x v="0"/>
    <s v="Inderøy"/>
    <x v="21"/>
    <x v="3"/>
    <s v="m"/>
    <n v="2700"/>
  </r>
  <r>
    <x v="10"/>
    <x v="0"/>
    <s v="Inderøy"/>
    <x v="21"/>
    <x v="3"/>
    <s v="m"/>
    <n v="4700"/>
  </r>
  <r>
    <x v="11"/>
    <x v="0"/>
    <s v="Inderøy"/>
    <x v="21"/>
    <x v="3"/>
    <s v="m"/>
    <n v="0"/>
  </r>
  <r>
    <x v="12"/>
    <x v="0"/>
    <s v="Inderøy"/>
    <x v="21"/>
    <x v="3"/>
    <s v="m"/>
    <n v="1100"/>
  </r>
  <r>
    <x v="12"/>
    <x v="0"/>
    <s v="Inderøy"/>
    <x v="21"/>
    <x v="3"/>
    <s v="m"/>
    <n v="1100"/>
  </r>
  <r>
    <x v="13"/>
    <x v="0"/>
    <s v="Inderøy"/>
    <x v="21"/>
    <x v="3"/>
    <s v="m"/>
    <n v="0"/>
  </r>
  <r>
    <x v="14"/>
    <x v="0"/>
    <s v="Inderøy"/>
    <x v="21"/>
    <x v="3"/>
    <s v="m"/>
    <n v="0"/>
  </r>
  <r>
    <x v="15"/>
    <x v="0"/>
    <s v="Inderøy"/>
    <x v="21"/>
    <x v="3"/>
    <s v="m"/>
    <n v="0"/>
  </r>
  <r>
    <x v="16"/>
    <x v="0"/>
    <s v="Inderøy"/>
    <x v="21"/>
    <x v="3"/>
    <s v="m"/>
    <n v="2200"/>
  </r>
  <r>
    <x v="0"/>
    <x v="3"/>
    <s v="Indre Fosen"/>
    <x v="22"/>
    <x v="3"/>
    <s v="m"/>
    <n v="0"/>
  </r>
  <r>
    <x v="1"/>
    <x v="3"/>
    <s v="Indre Fosen"/>
    <x v="22"/>
    <x v="3"/>
    <s v="m"/>
    <n v="2415"/>
  </r>
  <r>
    <x v="2"/>
    <x v="3"/>
    <s v="Indre Fosen"/>
    <x v="22"/>
    <x v="3"/>
    <s v="m"/>
    <n v="0"/>
  </r>
  <r>
    <x v="3"/>
    <x v="3"/>
    <s v="Indre Fosen"/>
    <x v="22"/>
    <x v="3"/>
    <s v="m"/>
    <n v="360"/>
  </r>
  <r>
    <x v="4"/>
    <x v="3"/>
    <s v="Indre Fosen"/>
    <x v="22"/>
    <x v="3"/>
    <s v="m"/>
    <n v="0"/>
  </r>
  <r>
    <x v="5"/>
    <x v="3"/>
    <s v="Indre Fosen"/>
    <x v="22"/>
    <x v="3"/>
    <s v="m"/>
    <n v="0"/>
  </r>
  <r>
    <x v="6"/>
    <x v="3"/>
    <s v="Indre Fosen"/>
    <x v="22"/>
    <x v="3"/>
    <s v="m"/>
    <n v="0"/>
  </r>
  <r>
    <x v="7"/>
    <x v="3"/>
    <s v="Indre Fosen"/>
    <x v="22"/>
    <x v="3"/>
    <s v="m"/>
    <n v="0"/>
  </r>
  <r>
    <x v="8"/>
    <x v="3"/>
    <s v="Indre Fosen"/>
    <x v="22"/>
    <x v="3"/>
    <s v="m"/>
    <n v="300"/>
  </r>
  <r>
    <x v="9"/>
    <x v="3"/>
    <s v="Indre Fosen"/>
    <x v="22"/>
    <x v="3"/>
    <s v="m"/>
    <n v="0"/>
  </r>
  <r>
    <x v="10"/>
    <x v="3"/>
    <s v="Indre Fosen"/>
    <x v="22"/>
    <x v="3"/>
    <s v="m"/>
    <n v="0"/>
  </r>
  <r>
    <x v="11"/>
    <x v="3"/>
    <s v="Indre Fosen"/>
    <x v="22"/>
    <x v="3"/>
    <s v="m"/>
    <n v="0"/>
  </r>
  <r>
    <x v="12"/>
    <x v="3"/>
    <s v="Indre Fosen"/>
    <x v="22"/>
    <x v="3"/>
    <s v="m"/>
    <n v="0"/>
  </r>
  <r>
    <x v="13"/>
    <x v="3"/>
    <s v="Indre Fosen"/>
    <x v="22"/>
    <x v="3"/>
    <s v="m"/>
    <n v="0"/>
  </r>
  <r>
    <x v="14"/>
    <x v="3"/>
    <s v="Indre Fosen"/>
    <x v="22"/>
    <x v="3"/>
    <s v="m"/>
    <n v="1600"/>
  </r>
  <r>
    <x v="15"/>
    <x v="3"/>
    <s v="Indre Fosen"/>
    <x v="22"/>
    <x v="3"/>
    <s v="m"/>
    <n v="0"/>
  </r>
  <r>
    <x v="16"/>
    <x v="3"/>
    <s v="Indre Fosen"/>
    <x v="22"/>
    <x v="3"/>
    <s v="m"/>
    <n v="0"/>
  </r>
  <r>
    <x v="0"/>
    <x v="2"/>
    <s v="Trondheim"/>
    <x v="23"/>
    <x v="4"/>
    <s v="m3"/>
    <n v="15675"/>
  </r>
  <r>
    <x v="1"/>
    <x v="2"/>
    <s v="Trondheim"/>
    <x v="23"/>
    <x v="4"/>
    <s v="m3"/>
    <n v="16088"/>
  </r>
  <r>
    <x v="2"/>
    <x v="2"/>
    <s v="Trondheim"/>
    <x v="23"/>
    <x v="4"/>
    <s v="m3"/>
    <n v="12987"/>
  </r>
  <r>
    <x v="3"/>
    <x v="2"/>
    <s v="Trondheim"/>
    <x v="23"/>
    <x v="4"/>
    <s v="m3"/>
    <n v="14503"/>
  </r>
  <r>
    <x v="4"/>
    <x v="2"/>
    <s v="Trondheim"/>
    <x v="23"/>
    <x v="4"/>
    <s v="m3"/>
    <n v="9988"/>
  </r>
  <r>
    <x v="5"/>
    <x v="2"/>
    <s v="Trondheim"/>
    <x v="23"/>
    <x v="4"/>
    <s v="m3"/>
    <n v="13400"/>
  </r>
  <r>
    <x v="6"/>
    <x v="2"/>
    <s v="Trondheim"/>
    <x v="23"/>
    <x v="4"/>
    <s v="m3"/>
    <n v="9239"/>
  </r>
  <r>
    <x v="7"/>
    <x v="2"/>
    <s v="Trondheim"/>
    <x v="23"/>
    <x v="4"/>
    <s v="m3"/>
    <n v="17713"/>
  </r>
  <r>
    <x v="8"/>
    <x v="2"/>
    <s v="Trondheim"/>
    <x v="23"/>
    <x v="4"/>
    <s v="m3"/>
    <n v="11752"/>
  </r>
  <r>
    <x v="9"/>
    <x v="2"/>
    <s v="Trondheim"/>
    <x v="23"/>
    <x v="4"/>
    <s v="m3"/>
    <n v="8598"/>
  </r>
  <r>
    <x v="10"/>
    <x v="2"/>
    <s v="Trondheim"/>
    <x v="23"/>
    <x v="4"/>
    <s v="m3"/>
    <n v="13865"/>
  </r>
  <r>
    <x v="11"/>
    <x v="2"/>
    <s v="Trondheim"/>
    <x v="23"/>
    <x v="4"/>
    <s v="m3"/>
    <n v="12361"/>
  </r>
  <r>
    <x v="12"/>
    <x v="2"/>
    <s v="Trondheim"/>
    <x v="23"/>
    <x v="4"/>
    <s v="m3"/>
    <n v="28899"/>
  </r>
  <r>
    <x v="13"/>
    <x v="2"/>
    <s v="Trondheim"/>
    <x v="23"/>
    <x v="4"/>
    <s v="m3"/>
    <n v="17692"/>
  </r>
  <r>
    <x v="14"/>
    <x v="2"/>
    <s v="Trondheim"/>
    <x v="23"/>
    <x v="4"/>
    <s v="m3"/>
    <n v="32008"/>
  </r>
  <r>
    <x v="15"/>
    <x v="2"/>
    <s v="Trondheim"/>
    <x v="23"/>
    <x v="4"/>
    <s v="m3"/>
    <n v="14337"/>
  </r>
  <r>
    <x v="16"/>
    <x v="2"/>
    <s v="Trondheim"/>
    <x v="23"/>
    <x v="4"/>
    <s v="m3"/>
    <n v="14734"/>
  </r>
  <r>
    <x v="0"/>
    <x v="0"/>
    <s v="Steinkjer"/>
    <x v="0"/>
    <x v="4"/>
    <s v="m3"/>
    <n v="73865"/>
  </r>
  <r>
    <x v="1"/>
    <x v="0"/>
    <s v="Steinkjer"/>
    <x v="0"/>
    <x v="4"/>
    <s v="m3"/>
    <n v="71810"/>
  </r>
  <r>
    <x v="2"/>
    <x v="0"/>
    <s v="Steinkjer"/>
    <x v="0"/>
    <x v="4"/>
    <s v="m3"/>
    <n v="67584"/>
  </r>
  <r>
    <x v="3"/>
    <x v="0"/>
    <s v="Steinkjer"/>
    <x v="0"/>
    <x v="4"/>
    <s v="m3"/>
    <n v="56368"/>
  </r>
  <r>
    <x v="4"/>
    <x v="0"/>
    <s v="Steinkjer"/>
    <x v="0"/>
    <x v="4"/>
    <s v="m3"/>
    <n v="74816"/>
  </r>
  <r>
    <x v="5"/>
    <x v="0"/>
    <s v="Steinkjer"/>
    <x v="0"/>
    <x v="4"/>
    <s v="m3"/>
    <n v="73628"/>
  </r>
  <r>
    <x v="6"/>
    <x v="0"/>
    <s v="Steinkjer"/>
    <x v="0"/>
    <x v="4"/>
    <s v="m3"/>
    <n v="90367"/>
  </r>
  <r>
    <x v="7"/>
    <x v="0"/>
    <s v="Steinkjer"/>
    <x v="0"/>
    <x v="4"/>
    <s v="m3"/>
    <n v="73633"/>
  </r>
  <r>
    <x v="8"/>
    <x v="0"/>
    <s v="Steinkjer"/>
    <x v="0"/>
    <x v="4"/>
    <s v="m3"/>
    <n v="88450"/>
  </r>
  <r>
    <x v="9"/>
    <x v="0"/>
    <s v="Steinkjer"/>
    <x v="0"/>
    <x v="4"/>
    <s v="m3"/>
    <n v="76540"/>
  </r>
  <r>
    <x v="10"/>
    <x v="0"/>
    <s v="Steinkjer"/>
    <x v="0"/>
    <x v="4"/>
    <s v="m3"/>
    <n v="91389"/>
  </r>
  <r>
    <x v="11"/>
    <x v="0"/>
    <s v="Steinkjer"/>
    <x v="0"/>
    <x v="4"/>
    <s v="m3"/>
    <n v="74623"/>
  </r>
  <r>
    <x v="12"/>
    <x v="0"/>
    <s v="Steinkjer"/>
    <x v="0"/>
    <x v="4"/>
    <s v="m3"/>
    <n v="60315"/>
  </r>
  <r>
    <x v="13"/>
    <x v="0"/>
    <s v="Steinkjer"/>
    <x v="0"/>
    <x v="4"/>
    <s v="m3"/>
    <n v="90884"/>
  </r>
  <r>
    <x v="14"/>
    <x v="0"/>
    <s v="Steinkjer"/>
    <x v="0"/>
    <x v="4"/>
    <s v="m3"/>
    <n v="103428"/>
  </r>
  <r>
    <x v="15"/>
    <x v="0"/>
    <s v="Steinkjer"/>
    <x v="0"/>
    <x v="4"/>
    <s v="m3"/>
    <n v="91811"/>
  </r>
  <r>
    <x v="16"/>
    <x v="0"/>
    <s v="Steinkjer"/>
    <x v="0"/>
    <x v="4"/>
    <s v="m3"/>
    <n v="105532"/>
  </r>
  <r>
    <x v="0"/>
    <x v="1"/>
    <s v="Namsos"/>
    <x v="1"/>
    <x v="4"/>
    <s v="m3"/>
    <n v="11977"/>
  </r>
  <r>
    <x v="1"/>
    <x v="1"/>
    <s v="Namsos"/>
    <x v="1"/>
    <x v="4"/>
    <s v="m3"/>
    <n v="11918"/>
  </r>
  <r>
    <x v="2"/>
    <x v="1"/>
    <s v="Namsos"/>
    <x v="1"/>
    <x v="4"/>
    <s v="m3"/>
    <n v="8999"/>
  </r>
  <r>
    <x v="3"/>
    <x v="1"/>
    <s v="Namsos"/>
    <x v="1"/>
    <x v="4"/>
    <s v="m3"/>
    <n v="11893"/>
  </r>
  <r>
    <x v="4"/>
    <x v="1"/>
    <s v="Namsos"/>
    <x v="1"/>
    <x v="4"/>
    <s v="m3"/>
    <n v="11671"/>
  </r>
  <r>
    <x v="5"/>
    <x v="1"/>
    <s v="Namsos"/>
    <x v="1"/>
    <x v="4"/>
    <s v="m3"/>
    <n v="9154"/>
  </r>
  <r>
    <x v="6"/>
    <x v="1"/>
    <s v="Namsos"/>
    <x v="1"/>
    <x v="4"/>
    <s v="m3"/>
    <n v="13023"/>
  </r>
  <r>
    <x v="7"/>
    <x v="1"/>
    <s v="Namsos"/>
    <x v="1"/>
    <x v="4"/>
    <s v="m3"/>
    <n v="13703"/>
  </r>
  <r>
    <x v="8"/>
    <x v="1"/>
    <s v="Namsos"/>
    <x v="1"/>
    <x v="4"/>
    <s v="m3"/>
    <n v="17950"/>
  </r>
  <r>
    <x v="9"/>
    <x v="1"/>
    <s v="Namsos"/>
    <x v="1"/>
    <x v="4"/>
    <s v="m3"/>
    <n v="15941"/>
  </r>
  <r>
    <x v="10"/>
    <x v="1"/>
    <s v="Namsos"/>
    <x v="1"/>
    <x v="4"/>
    <s v="m3"/>
    <n v="18737"/>
  </r>
  <r>
    <x v="11"/>
    <x v="1"/>
    <s v="Namsos"/>
    <x v="1"/>
    <x v="4"/>
    <s v="m3"/>
    <n v="21188"/>
  </r>
  <r>
    <x v="12"/>
    <x v="1"/>
    <s v="Namsos"/>
    <x v="1"/>
    <x v="4"/>
    <s v="m3"/>
    <n v="12430"/>
  </r>
  <r>
    <x v="13"/>
    <x v="1"/>
    <s v="Namsos"/>
    <x v="1"/>
    <x v="4"/>
    <s v="m3"/>
    <n v="18069"/>
  </r>
  <r>
    <x v="14"/>
    <x v="1"/>
    <s v="Namsos"/>
    <x v="1"/>
    <x v="4"/>
    <s v="m3"/>
    <n v="26051"/>
  </r>
  <r>
    <x v="15"/>
    <x v="1"/>
    <s v="Namsos"/>
    <x v="1"/>
    <x v="4"/>
    <s v="m3"/>
    <n v="22044"/>
  </r>
  <r>
    <x v="16"/>
    <x v="1"/>
    <s v="Namsos"/>
    <x v="1"/>
    <x v="4"/>
    <s v="m3"/>
    <n v="14215"/>
  </r>
  <r>
    <x v="0"/>
    <x v="4"/>
    <s v="Hemne"/>
    <x v="24"/>
    <x v="4"/>
    <s v="m3"/>
    <n v="4044"/>
  </r>
  <r>
    <x v="1"/>
    <x v="4"/>
    <s v="Hemne"/>
    <x v="24"/>
    <x v="4"/>
    <s v="m3"/>
    <n v="6889"/>
  </r>
  <r>
    <x v="2"/>
    <x v="4"/>
    <s v="Hemne"/>
    <x v="24"/>
    <x v="4"/>
    <s v="m3"/>
    <n v="1728"/>
  </r>
  <r>
    <x v="3"/>
    <x v="4"/>
    <s v="Hemne"/>
    <x v="24"/>
    <x v="4"/>
    <s v="m3"/>
    <n v="1744"/>
  </r>
  <r>
    <x v="4"/>
    <x v="4"/>
    <s v="Hemne"/>
    <x v="24"/>
    <x v="4"/>
    <s v="m3"/>
    <n v="4281"/>
  </r>
  <r>
    <x v="5"/>
    <x v="4"/>
    <s v="Hemne"/>
    <x v="24"/>
    <x v="4"/>
    <s v="m3"/>
    <n v="3757"/>
  </r>
  <r>
    <x v="6"/>
    <x v="4"/>
    <s v="Hemne"/>
    <x v="24"/>
    <x v="4"/>
    <s v="m3"/>
    <n v="4420"/>
  </r>
  <r>
    <x v="7"/>
    <x v="4"/>
    <s v="Hemne"/>
    <x v="24"/>
    <x v="4"/>
    <s v="m3"/>
    <n v="6487"/>
  </r>
  <r>
    <x v="8"/>
    <x v="4"/>
    <s v="Hemne"/>
    <x v="24"/>
    <x v="4"/>
    <s v="m3"/>
    <n v="7315"/>
  </r>
  <r>
    <x v="9"/>
    <x v="4"/>
    <s v="Hemne"/>
    <x v="24"/>
    <x v="4"/>
    <s v="m3"/>
    <n v="5039"/>
  </r>
  <r>
    <x v="10"/>
    <x v="4"/>
    <s v="Hemne"/>
    <x v="24"/>
    <x v="4"/>
    <s v="m3"/>
    <n v="5412"/>
  </r>
  <r>
    <x v="11"/>
    <x v="4"/>
    <s v="Hemne"/>
    <x v="24"/>
    <x v="4"/>
    <s v="m3"/>
    <n v="3844"/>
  </r>
  <r>
    <x v="12"/>
    <x v="4"/>
    <s v="Hemne"/>
    <x v="24"/>
    <x v="4"/>
    <s v="m3"/>
    <n v="2609"/>
  </r>
  <r>
    <x v="13"/>
    <x v="4"/>
    <s v="Hemne"/>
    <x v="24"/>
    <x v="4"/>
    <s v="m3"/>
    <n v="6258"/>
  </r>
  <r>
    <x v="14"/>
    <x v="4"/>
    <s v="Hemne"/>
    <x v="24"/>
    <x v="4"/>
    <s v="m3"/>
    <n v="3207"/>
  </r>
  <r>
    <x v="15"/>
    <x v="4"/>
    <s v="Hemne"/>
    <x v="24"/>
    <x v="4"/>
    <s v="m3"/>
    <n v="4205"/>
  </r>
  <r>
    <x v="16"/>
    <x v="4"/>
    <s v="Hemne"/>
    <x v="24"/>
    <x v="4"/>
    <s v="m3"/>
    <n v="11557"/>
  </r>
  <r>
    <x v="0"/>
    <x v="4"/>
    <s v="Snillfjord"/>
    <x v="25"/>
    <x v="4"/>
    <s v="m3"/>
    <n v="1866"/>
  </r>
  <r>
    <x v="1"/>
    <x v="4"/>
    <s v="Snillfjord"/>
    <x v="25"/>
    <x v="4"/>
    <s v="m3"/>
    <n v="1658"/>
  </r>
  <r>
    <x v="2"/>
    <x v="4"/>
    <s v="Snillfjord"/>
    <x v="25"/>
    <x v="4"/>
    <s v="m3"/>
    <n v="3264"/>
  </r>
  <r>
    <x v="3"/>
    <x v="4"/>
    <s v="Snillfjord"/>
    <x v="25"/>
    <x v="4"/>
    <s v="m3"/>
    <n v="1053"/>
  </r>
  <r>
    <x v="4"/>
    <x v="4"/>
    <s v="Snillfjord"/>
    <x v="25"/>
    <x v="4"/>
    <s v="m3"/>
    <n v="918"/>
  </r>
  <r>
    <x v="5"/>
    <x v="4"/>
    <s v="Snillfjord"/>
    <x v="25"/>
    <x v="4"/>
    <s v="m3"/>
    <n v="357"/>
  </r>
  <r>
    <x v="6"/>
    <x v="4"/>
    <s v="Snillfjord"/>
    <x v="25"/>
    <x v="4"/>
    <s v="m3"/>
    <n v="1250"/>
  </r>
  <r>
    <x v="7"/>
    <x v="4"/>
    <s v="Snillfjord"/>
    <x v="25"/>
    <x v="4"/>
    <s v="m3"/>
    <n v="1142"/>
  </r>
  <r>
    <x v="8"/>
    <x v="4"/>
    <s v="Snillfjord"/>
    <x v="25"/>
    <x v="4"/>
    <s v="m3"/>
    <n v="1285"/>
  </r>
  <r>
    <x v="9"/>
    <x v="4"/>
    <s v="Snillfjord"/>
    <x v="25"/>
    <x v="4"/>
    <s v="m3"/>
    <n v="690"/>
  </r>
  <r>
    <x v="10"/>
    <x v="4"/>
    <s v="Snillfjord"/>
    <x v="25"/>
    <x v="4"/>
    <s v="m3"/>
    <n v="4373"/>
  </r>
  <r>
    <x v="11"/>
    <x v="4"/>
    <s v="Snillfjord"/>
    <x v="25"/>
    <x v="4"/>
    <s v="m3"/>
    <n v="3068"/>
  </r>
  <r>
    <x v="12"/>
    <x v="4"/>
    <s v="Snillfjord"/>
    <x v="25"/>
    <x v="4"/>
    <s v="m3"/>
    <n v="1442"/>
  </r>
  <r>
    <x v="13"/>
    <x v="4"/>
    <s v="Snillfjord"/>
    <x v="25"/>
    <x v="4"/>
    <s v="m3"/>
    <n v="2017"/>
  </r>
  <r>
    <x v="14"/>
    <x v="4"/>
    <s v="Snillfjord"/>
    <x v="25"/>
    <x v="4"/>
    <s v="m3"/>
    <n v="1024"/>
  </r>
  <r>
    <x v="15"/>
    <x v="4"/>
    <s v="Snillfjord"/>
    <x v="25"/>
    <x v="4"/>
    <s v="m3"/>
    <n v="2230"/>
  </r>
  <r>
    <x v="16"/>
    <x v="4"/>
    <s v="Snillfjord"/>
    <x v="25"/>
    <x v="4"/>
    <s v="m3"/>
    <n v="4120"/>
  </r>
  <r>
    <x v="0"/>
    <x v="4"/>
    <s v="Hitra"/>
    <x v="45"/>
    <x v="4"/>
    <s v="m3"/>
    <n v="13"/>
  </r>
  <r>
    <x v="1"/>
    <x v="4"/>
    <s v="Hitra"/>
    <x v="45"/>
    <x v="4"/>
    <s v="m3"/>
    <n v="74"/>
  </r>
  <r>
    <x v="2"/>
    <x v="4"/>
    <s v="Hitra"/>
    <x v="45"/>
    <x v="4"/>
    <s v="m3"/>
    <n v="47"/>
  </r>
  <r>
    <x v="3"/>
    <x v="4"/>
    <s v="Hitra"/>
    <x v="45"/>
    <x v="4"/>
    <s v="m3"/>
    <n v="107"/>
  </r>
  <r>
    <x v="4"/>
    <x v="4"/>
    <s v="Hitra"/>
    <x v="45"/>
    <x v="4"/>
    <s v="m3"/>
    <n v="310"/>
  </r>
  <r>
    <x v="5"/>
    <x v="4"/>
    <s v="Hitra"/>
    <x v="45"/>
    <x v="4"/>
    <s v="m3"/>
    <n v="114"/>
  </r>
  <r>
    <x v="6"/>
    <x v="4"/>
    <s v="Hitra"/>
    <x v="45"/>
    <x v="4"/>
    <s v="m3"/>
    <n v="1271"/>
  </r>
  <r>
    <x v="7"/>
    <x v="4"/>
    <s v="Hitra"/>
    <x v="45"/>
    <x v="4"/>
    <s v="m3"/>
    <n v="170"/>
  </r>
  <r>
    <x v="8"/>
    <x v="4"/>
    <s v="Hitra"/>
    <x v="45"/>
    <x v="4"/>
    <s v="m3"/>
    <n v="640"/>
  </r>
  <r>
    <x v="9"/>
    <x v="4"/>
    <s v="Hitra"/>
    <x v="45"/>
    <x v="4"/>
    <s v="m3"/>
    <n v="111"/>
  </r>
  <r>
    <x v="10"/>
    <x v="4"/>
    <s v="Hitra"/>
    <x v="45"/>
    <x v="4"/>
    <s v="m3"/>
    <n v="150"/>
  </r>
  <r>
    <x v="11"/>
    <x v="4"/>
    <s v="Hitra"/>
    <x v="45"/>
    <x v="4"/>
    <s v="m3"/>
    <n v="2314"/>
  </r>
  <r>
    <x v="12"/>
    <x v="4"/>
    <s v="Hitra"/>
    <x v="45"/>
    <x v="4"/>
    <s v="m3"/>
    <n v="32"/>
  </r>
  <r>
    <x v="13"/>
    <x v="4"/>
    <s v="Hitra"/>
    <x v="45"/>
    <x v="4"/>
    <s v="m3"/>
    <n v="87"/>
  </r>
  <r>
    <x v="14"/>
    <x v="4"/>
    <s v="Hitra"/>
    <x v="45"/>
    <x v="4"/>
    <s v="m3"/>
    <n v="117"/>
  </r>
  <r>
    <x v="15"/>
    <x v="4"/>
    <s v="Hitra"/>
    <x v="45"/>
    <x v="4"/>
    <s v="m3"/>
    <n v="0"/>
  </r>
  <r>
    <x v="16"/>
    <x v="4"/>
    <s v="Hitra"/>
    <x v="45"/>
    <x v="4"/>
    <s v="m3"/>
    <n v="35"/>
  </r>
  <r>
    <x v="14"/>
    <x v="4"/>
    <s v="Frøya"/>
    <x v="46"/>
    <x v="4"/>
    <s v="m3"/>
    <n v="80"/>
  </r>
  <r>
    <x v="15"/>
    <x v="3"/>
    <s v="Ørland"/>
    <x v="26"/>
    <x v="4"/>
    <s v="m3"/>
    <n v="345"/>
  </r>
  <r>
    <x v="0"/>
    <x v="5"/>
    <s v="Agdenes"/>
    <x v="27"/>
    <x v="4"/>
    <s v="m3"/>
    <n v="1945"/>
  </r>
  <r>
    <x v="1"/>
    <x v="5"/>
    <s v="Agdenes"/>
    <x v="27"/>
    <x v="4"/>
    <s v="m3"/>
    <n v="2099"/>
  </r>
  <r>
    <x v="2"/>
    <x v="5"/>
    <s v="Agdenes"/>
    <x v="27"/>
    <x v="4"/>
    <s v="m3"/>
    <n v="1366"/>
  </r>
  <r>
    <x v="3"/>
    <x v="5"/>
    <s v="Agdenes"/>
    <x v="27"/>
    <x v="4"/>
    <s v="m3"/>
    <n v="723"/>
  </r>
  <r>
    <x v="4"/>
    <x v="5"/>
    <s v="Agdenes"/>
    <x v="27"/>
    <x v="4"/>
    <s v="m3"/>
    <n v="700"/>
  </r>
  <r>
    <x v="5"/>
    <x v="5"/>
    <s v="Agdenes"/>
    <x v="27"/>
    <x v="4"/>
    <s v="m3"/>
    <n v="571"/>
  </r>
  <r>
    <x v="6"/>
    <x v="5"/>
    <s v="Agdenes"/>
    <x v="27"/>
    <x v="4"/>
    <s v="m3"/>
    <n v="1380"/>
  </r>
  <r>
    <x v="7"/>
    <x v="5"/>
    <s v="Agdenes"/>
    <x v="27"/>
    <x v="4"/>
    <s v="m3"/>
    <n v="1128"/>
  </r>
  <r>
    <x v="8"/>
    <x v="5"/>
    <s v="Agdenes"/>
    <x v="27"/>
    <x v="4"/>
    <s v="m3"/>
    <n v="1468"/>
  </r>
  <r>
    <x v="9"/>
    <x v="5"/>
    <s v="Agdenes"/>
    <x v="27"/>
    <x v="4"/>
    <s v="m3"/>
    <n v="2114"/>
  </r>
  <r>
    <x v="10"/>
    <x v="5"/>
    <s v="Agdenes"/>
    <x v="27"/>
    <x v="4"/>
    <s v="m3"/>
    <n v="1021"/>
  </r>
  <r>
    <x v="11"/>
    <x v="5"/>
    <s v="Agdenes"/>
    <x v="27"/>
    <x v="4"/>
    <s v="m3"/>
    <n v="1222"/>
  </r>
  <r>
    <x v="12"/>
    <x v="5"/>
    <s v="Agdenes"/>
    <x v="27"/>
    <x v="4"/>
    <s v="m3"/>
    <n v="885"/>
  </r>
  <r>
    <x v="13"/>
    <x v="5"/>
    <s v="Agdenes"/>
    <x v="27"/>
    <x v="4"/>
    <s v="m3"/>
    <n v="3713"/>
  </r>
  <r>
    <x v="14"/>
    <x v="5"/>
    <s v="Agdenes"/>
    <x v="27"/>
    <x v="4"/>
    <s v="m3"/>
    <n v="2558"/>
  </r>
  <r>
    <x v="15"/>
    <x v="5"/>
    <s v="Agdenes"/>
    <x v="27"/>
    <x v="4"/>
    <s v="m3"/>
    <n v="3138"/>
  </r>
  <r>
    <x v="16"/>
    <x v="5"/>
    <s v="Agdenes"/>
    <x v="27"/>
    <x v="4"/>
    <s v="m3"/>
    <n v="2285"/>
  </r>
  <r>
    <x v="0"/>
    <x v="3"/>
    <s v="Bjugn"/>
    <x v="28"/>
    <x v="4"/>
    <s v="m3"/>
    <n v="228"/>
  </r>
  <r>
    <x v="1"/>
    <x v="3"/>
    <s v="Bjugn"/>
    <x v="28"/>
    <x v="4"/>
    <s v="m3"/>
    <n v="195"/>
  </r>
  <r>
    <x v="2"/>
    <x v="3"/>
    <s v="Bjugn"/>
    <x v="28"/>
    <x v="4"/>
    <s v="m3"/>
    <n v="402"/>
  </r>
  <r>
    <x v="3"/>
    <x v="3"/>
    <s v="Bjugn"/>
    <x v="28"/>
    <x v="4"/>
    <s v="m3"/>
    <n v="1048"/>
  </r>
  <r>
    <x v="4"/>
    <x v="3"/>
    <s v="Bjugn"/>
    <x v="28"/>
    <x v="4"/>
    <s v="m3"/>
    <n v="246"/>
  </r>
  <r>
    <x v="5"/>
    <x v="3"/>
    <s v="Bjugn"/>
    <x v="28"/>
    <x v="4"/>
    <s v="m3"/>
    <n v="304"/>
  </r>
  <r>
    <x v="6"/>
    <x v="3"/>
    <s v="Bjugn"/>
    <x v="28"/>
    <x v="4"/>
    <s v="m3"/>
    <n v="859"/>
  </r>
  <r>
    <x v="7"/>
    <x v="3"/>
    <s v="Bjugn"/>
    <x v="28"/>
    <x v="4"/>
    <s v="m3"/>
    <n v="1046"/>
  </r>
  <r>
    <x v="8"/>
    <x v="3"/>
    <s v="Bjugn"/>
    <x v="28"/>
    <x v="4"/>
    <s v="m3"/>
    <n v="6292"/>
  </r>
  <r>
    <x v="9"/>
    <x v="3"/>
    <s v="Bjugn"/>
    <x v="28"/>
    <x v="4"/>
    <s v="m3"/>
    <n v="1145"/>
  </r>
  <r>
    <x v="10"/>
    <x v="3"/>
    <s v="Bjugn"/>
    <x v="28"/>
    <x v="4"/>
    <s v="m3"/>
    <n v="944"/>
  </r>
  <r>
    <x v="11"/>
    <x v="3"/>
    <s v="Bjugn"/>
    <x v="28"/>
    <x v="4"/>
    <s v="m3"/>
    <n v="1966"/>
  </r>
  <r>
    <x v="12"/>
    <x v="3"/>
    <s v="Bjugn"/>
    <x v="28"/>
    <x v="4"/>
    <s v="m3"/>
    <n v="938"/>
  </r>
  <r>
    <x v="13"/>
    <x v="3"/>
    <s v="Bjugn"/>
    <x v="28"/>
    <x v="4"/>
    <s v="m3"/>
    <n v="430"/>
  </r>
  <r>
    <x v="14"/>
    <x v="3"/>
    <s v="Bjugn"/>
    <x v="28"/>
    <x v="4"/>
    <s v="m3"/>
    <n v="214"/>
  </r>
  <r>
    <x v="15"/>
    <x v="3"/>
    <s v="Bjugn"/>
    <x v="28"/>
    <x v="4"/>
    <s v="m3"/>
    <n v="3682"/>
  </r>
  <r>
    <x v="16"/>
    <x v="3"/>
    <s v="Bjugn"/>
    <x v="28"/>
    <x v="4"/>
    <s v="m3"/>
    <n v="2349"/>
  </r>
  <r>
    <x v="0"/>
    <x v="3"/>
    <s v="Åfjord"/>
    <x v="29"/>
    <x v="4"/>
    <s v="m3"/>
    <n v="6176"/>
  </r>
  <r>
    <x v="1"/>
    <x v="3"/>
    <s v="Åfjord"/>
    <x v="29"/>
    <x v="4"/>
    <s v="m3"/>
    <n v="8624"/>
  </r>
  <r>
    <x v="2"/>
    <x v="3"/>
    <s v="Åfjord"/>
    <x v="29"/>
    <x v="4"/>
    <s v="m3"/>
    <n v="4199"/>
  </r>
  <r>
    <x v="3"/>
    <x v="3"/>
    <s v="Åfjord"/>
    <x v="29"/>
    <x v="4"/>
    <s v="m3"/>
    <n v="5653"/>
  </r>
  <r>
    <x v="4"/>
    <x v="3"/>
    <s v="Åfjord"/>
    <x v="29"/>
    <x v="4"/>
    <s v="m3"/>
    <n v="7569"/>
  </r>
  <r>
    <x v="5"/>
    <x v="3"/>
    <s v="Åfjord"/>
    <x v="29"/>
    <x v="4"/>
    <s v="m3"/>
    <n v="8024"/>
  </r>
  <r>
    <x v="6"/>
    <x v="3"/>
    <s v="Åfjord"/>
    <x v="29"/>
    <x v="4"/>
    <s v="m3"/>
    <n v="8145"/>
  </r>
  <r>
    <x v="7"/>
    <x v="3"/>
    <s v="Åfjord"/>
    <x v="29"/>
    <x v="4"/>
    <s v="m3"/>
    <n v="5120"/>
  </r>
  <r>
    <x v="8"/>
    <x v="3"/>
    <s v="Åfjord"/>
    <x v="29"/>
    <x v="4"/>
    <s v="m3"/>
    <n v="2204"/>
  </r>
  <r>
    <x v="9"/>
    <x v="3"/>
    <s v="Åfjord"/>
    <x v="29"/>
    <x v="4"/>
    <s v="m3"/>
    <n v="2338"/>
  </r>
  <r>
    <x v="10"/>
    <x v="3"/>
    <s v="Åfjord"/>
    <x v="29"/>
    <x v="4"/>
    <s v="m3"/>
    <n v="4766"/>
  </r>
  <r>
    <x v="11"/>
    <x v="3"/>
    <s v="Åfjord"/>
    <x v="29"/>
    <x v="4"/>
    <s v="m3"/>
    <n v="8137"/>
  </r>
  <r>
    <x v="12"/>
    <x v="3"/>
    <s v="Åfjord"/>
    <x v="29"/>
    <x v="4"/>
    <s v="m3"/>
    <n v="4862"/>
  </r>
  <r>
    <x v="13"/>
    <x v="3"/>
    <s v="Åfjord"/>
    <x v="29"/>
    <x v="4"/>
    <s v="m3"/>
    <n v="3737"/>
  </r>
  <r>
    <x v="14"/>
    <x v="3"/>
    <s v="Åfjord"/>
    <x v="29"/>
    <x v="4"/>
    <s v="m3"/>
    <n v="7650"/>
  </r>
  <r>
    <x v="15"/>
    <x v="3"/>
    <s v="Åfjord"/>
    <x v="29"/>
    <x v="4"/>
    <s v="m3"/>
    <n v="2977"/>
  </r>
  <r>
    <x v="16"/>
    <x v="3"/>
    <s v="Åfjord"/>
    <x v="29"/>
    <x v="4"/>
    <s v="m3"/>
    <n v="11486"/>
  </r>
  <r>
    <x v="0"/>
    <x v="3"/>
    <s v="Roan"/>
    <x v="30"/>
    <x v="4"/>
    <s v="m3"/>
    <n v="408"/>
  </r>
  <r>
    <x v="1"/>
    <x v="3"/>
    <s v="Roan"/>
    <x v="30"/>
    <x v="4"/>
    <s v="m3"/>
    <n v="252"/>
  </r>
  <r>
    <x v="2"/>
    <x v="3"/>
    <s v="Roan"/>
    <x v="30"/>
    <x v="4"/>
    <s v="m3"/>
    <n v="258"/>
  </r>
  <r>
    <x v="3"/>
    <x v="3"/>
    <s v="Roan"/>
    <x v="30"/>
    <x v="4"/>
    <s v="m3"/>
    <n v="215"/>
  </r>
  <r>
    <x v="4"/>
    <x v="3"/>
    <s v="Roan"/>
    <x v="30"/>
    <x v="4"/>
    <s v="m3"/>
    <n v="705"/>
  </r>
  <r>
    <x v="5"/>
    <x v="3"/>
    <s v="Roan"/>
    <x v="30"/>
    <x v="4"/>
    <s v="m3"/>
    <n v="94"/>
  </r>
  <r>
    <x v="6"/>
    <x v="3"/>
    <s v="Roan"/>
    <x v="30"/>
    <x v="4"/>
    <s v="m3"/>
    <n v="268"/>
  </r>
  <r>
    <x v="7"/>
    <x v="3"/>
    <s v="Roan"/>
    <x v="30"/>
    <x v="4"/>
    <s v="m3"/>
    <n v="342"/>
  </r>
  <r>
    <x v="8"/>
    <x v="3"/>
    <s v="Roan"/>
    <x v="30"/>
    <x v="4"/>
    <s v="m3"/>
    <n v="536"/>
  </r>
  <r>
    <x v="9"/>
    <x v="3"/>
    <s v="Roan"/>
    <x v="30"/>
    <x v="4"/>
    <s v="m3"/>
    <n v="481"/>
  </r>
  <r>
    <x v="10"/>
    <x v="3"/>
    <s v="Roan"/>
    <x v="30"/>
    <x v="4"/>
    <s v="m3"/>
    <n v="415"/>
  </r>
  <r>
    <x v="11"/>
    <x v="3"/>
    <s v="Roan"/>
    <x v="30"/>
    <x v="4"/>
    <s v="m3"/>
    <n v="394"/>
  </r>
  <r>
    <x v="12"/>
    <x v="3"/>
    <s v="Roan"/>
    <x v="30"/>
    <x v="4"/>
    <s v="m3"/>
    <n v="0"/>
  </r>
  <r>
    <x v="13"/>
    <x v="3"/>
    <s v="Roan"/>
    <x v="30"/>
    <x v="4"/>
    <s v="m3"/>
    <n v="0"/>
  </r>
  <r>
    <x v="14"/>
    <x v="3"/>
    <s v="Roan"/>
    <x v="30"/>
    <x v="4"/>
    <s v="m3"/>
    <n v="20"/>
  </r>
  <r>
    <x v="15"/>
    <x v="3"/>
    <s v="Roan"/>
    <x v="30"/>
    <x v="4"/>
    <s v="m3"/>
    <n v="564"/>
  </r>
  <r>
    <x v="16"/>
    <x v="3"/>
    <s v="Roan"/>
    <x v="30"/>
    <x v="4"/>
    <s v="m3"/>
    <n v="639"/>
  </r>
  <r>
    <x v="0"/>
    <x v="3"/>
    <s v="Osen"/>
    <x v="31"/>
    <x v="4"/>
    <s v="m3"/>
    <n v="1954"/>
  </r>
  <r>
    <x v="1"/>
    <x v="3"/>
    <s v="Osen"/>
    <x v="31"/>
    <x v="4"/>
    <s v="m3"/>
    <n v="566"/>
  </r>
  <r>
    <x v="2"/>
    <x v="3"/>
    <s v="Osen"/>
    <x v="31"/>
    <x v="4"/>
    <s v="m3"/>
    <n v="701"/>
  </r>
  <r>
    <x v="3"/>
    <x v="3"/>
    <s v="Osen"/>
    <x v="31"/>
    <x v="4"/>
    <s v="m3"/>
    <n v="1341"/>
  </r>
  <r>
    <x v="4"/>
    <x v="3"/>
    <s v="Osen"/>
    <x v="31"/>
    <x v="4"/>
    <s v="m3"/>
    <n v="332"/>
  </r>
  <r>
    <x v="5"/>
    <x v="3"/>
    <s v="Osen"/>
    <x v="31"/>
    <x v="4"/>
    <s v="m3"/>
    <n v="426"/>
  </r>
  <r>
    <x v="6"/>
    <x v="3"/>
    <s v="Osen"/>
    <x v="31"/>
    <x v="4"/>
    <s v="m3"/>
    <n v="4737"/>
  </r>
  <r>
    <x v="7"/>
    <x v="3"/>
    <s v="Osen"/>
    <x v="31"/>
    <x v="4"/>
    <s v="m3"/>
    <n v="1120"/>
  </r>
  <r>
    <x v="8"/>
    <x v="3"/>
    <s v="Osen"/>
    <x v="31"/>
    <x v="4"/>
    <s v="m3"/>
    <n v="2592"/>
  </r>
  <r>
    <x v="9"/>
    <x v="3"/>
    <s v="Osen"/>
    <x v="31"/>
    <x v="4"/>
    <s v="m3"/>
    <n v="2564"/>
  </r>
  <r>
    <x v="10"/>
    <x v="3"/>
    <s v="Osen"/>
    <x v="31"/>
    <x v="4"/>
    <s v="m3"/>
    <n v="204"/>
  </r>
  <r>
    <x v="11"/>
    <x v="3"/>
    <s v="Osen"/>
    <x v="31"/>
    <x v="4"/>
    <s v="m3"/>
    <n v="1812"/>
  </r>
  <r>
    <x v="12"/>
    <x v="3"/>
    <s v="Osen"/>
    <x v="31"/>
    <x v="4"/>
    <s v="m3"/>
    <n v="1091"/>
  </r>
  <r>
    <x v="13"/>
    <x v="3"/>
    <s v="Osen"/>
    <x v="31"/>
    <x v="4"/>
    <s v="m3"/>
    <n v="5718"/>
  </r>
  <r>
    <x v="14"/>
    <x v="3"/>
    <s v="Osen"/>
    <x v="31"/>
    <x v="4"/>
    <s v="m3"/>
    <n v="3012"/>
  </r>
  <r>
    <x v="15"/>
    <x v="3"/>
    <s v="Osen"/>
    <x v="31"/>
    <x v="4"/>
    <s v="m3"/>
    <n v="123"/>
  </r>
  <r>
    <x v="16"/>
    <x v="3"/>
    <s v="Osen"/>
    <x v="31"/>
    <x v="4"/>
    <s v="m3"/>
    <n v="779"/>
  </r>
  <r>
    <x v="0"/>
    <x v="6"/>
    <s v="Oppdal"/>
    <x v="32"/>
    <x v="4"/>
    <s v="m3"/>
    <n v="1073"/>
  </r>
  <r>
    <x v="1"/>
    <x v="6"/>
    <s v="Oppdal"/>
    <x v="32"/>
    <x v="4"/>
    <s v="m3"/>
    <n v="1249"/>
  </r>
  <r>
    <x v="2"/>
    <x v="6"/>
    <s v="Oppdal"/>
    <x v="32"/>
    <x v="4"/>
    <s v="m3"/>
    <n v="595"/>
  </r>
  <r>
    <x v="3"/>
    <x v="6"/>
    <s v="Oppdal"/>
    <x v="32"/>
    <x v="4"/>
    <s v="m3"/>
    <n v="1101"/>
  </r>
  <r>
    <x v="4"/>
    <x v="6"/>
    <s v="Oppdal"/>
    <x v="32"/>
    <x v="4"/>
    <s v="m3"/>
    <n v="4014"/>
  </r>
  <r>
    <x v="5"/>
    <x v="6"/>
    <s v="Oppdal"/>
    <x v="32"/>
    <x v="4"/>
    <s v="m3"/>
    <n v="762"/>
  </r>
  <r>
    <x v="6"/>
    <x v="6"/>
    <s v="Oppdal"/>
    <x v="32"/>
    <x v="4"/>
    <s v="m3"/>
    <n v="1293"/>
  </r>
  <r>
    <x v="7"/>
    <x v="6"/>
    <s v="Oppdal"/>
    <x v="32"/>
    <x v="4"/>
    <s v="m3"/>
    <n v="7173"/>
  </r>
  <r>
    <x v="8"/>
    <x v="6"/>
    <s v="Oppdal"/>
    <x v="32"/>
    <x v="4"/>
    <s v="m3"/>
    <n v="11158"/>
  </r>
  <r>
    <x v="9"/>
    <x v="6"/>
    <s v="Oppdal"/>
    <x v="32"/>
    <x v="4"/>
    <s v="m3"/>
    <n v="8035"/>
  </r>
  <r>
    <x v="10"/>
    <x v="6"/>
    <s v="Oppdal"/>
    <x v="32"/>
    <x v="4"/>
    <s v="m3"/>
    <n v="5627"/>
  </r>
  <r>
    <x v="11"/>
    <x v="6"/>
    <s v="Oppdal"/>
    <x v="32"/>
    <x v="4"/>
    <s v="m3"/>
    <n v="2246"/>
  </r>
  <r>
    <x v="12"/>
    <x v="6"/>
    <s v="Oppdal"/>
    <x v="32"/>
    <x v="4"/>
    <s v="m3"/>
    <n v="8825"/>
  </r>
  <r>
    <x v="13"/>
    <x v="6"/>
    <s v="Oppdal"/>
    <x v="32"/>
    <x v="4"/>
    <s v="m3"/>
    <n v="5823"/>
  </r>
  <r>
    <x v="14"/>
    <x v="6"/>
    <s v="Oppdal"/>
    <x v="32"/>
    <x v="4"/>
    <s v="m3"/>
    <n v="9716"/>
  </r>
  <r>
    <x v="15"/>
    <x v="6"/>
    <s v="Oppdal"/>
    <x v="32"/>
    <x v="4"/>
    <s v="m3"/>
    <n v="11223"/>
  </r>
  <r>
    <x v="16"/>
    <x v="6"/>
    <s v="Oppdal"/>
    <x v="32"/>
    <x v="4"/>
    <s v="m3"/>
    <n v="3756"/>
  </r>
  <r>
    <x v="0"/>
    <x v="6"/>
    <s v="Rennebu"/>
    <x v="33"/>
    <x v="4"/>
    <s v="m3"/>
    <n v="9236"/>
  </r>
  <r>
    <x v="1"/>
    <x v="6"/>
    <s v="Rennebu"/>
    <x v="33"/>
    <x v="4"/>
    <s v="m3"/>
    <n v="12594"/>
  </r>
  <r>
    <x v="2"/>
    <x v="6"/>
    <s v="Rennebu"/>
    <x v="33"/>
    <x v="4"/>
    <s v="m3"/>
    <n v="10151"/>
  </r>
  <r>
    <x v="3"/>
    <x v="6"/>
    <s v="Rennebu"/>
    <x v="33"/>
    <x v="4"/>
    <s v="m3"/>
    <n v="14260"/>
  </r>
  <r>
    <x v="4"/>
    <x v="6"/>
    <s v="Rennebu"/>
    <x v="33"/>
    <x v="4"/>
    <s v="m3"/>
    <n v="15758"/>
  </r>
  <r>
    <x v="5"/>
    <x v="6"/>
    <s v="Rennebu"/>
    <x v="33"/>
    <x v="4"/>
    <s v="m3"/>
    <n v="10937"/>
  </r>
  <r>
    <x v="6"/>
    <x v="6"/>
    <s v="Rennebu"/>
    <x v="33"/>
    <x v="4"/>
    <s v="m3"/>
    <n v="20182"/>
  </r>
  <r>
    <x v="7"/>
    <x v="6"/>
    <s v="Rennebu"/>
    <x v="33"/>
    <x v="4"/>
    <s v="m3"/>
    <n v="19135"/>
  </r>
  <r>
    <x v="8"/>
    <x v="6"/>
    <s v="Rennebu"/>
    <x v="33"/>
    <x v="4"/>
    <s v="m3"/>
    <n v="17005"/>
  </r>
  <r>
    <x v="9"/>
    <x v="6"/>
    <s v="Rennebu"/>
    <x v="33"/>
    <x v="4"/>
    <s v="m3"/>
    <n v="6692"/>
  </r>
  <r>
    <x v="10"/>
    <x v="6"/>
    <s v="Rennebu"/>
    <x v="33"/>
    <x v="4"/>
    <s v="m3"/>
    <n v="19940"/>
  </r>
  <r>
    <x v="11"/>
    <x v="6"/>
    <s v="Rennebu"/>
    <x v="33"/>
    <x v="4"/>
    <s v="m3"/>
    <n v="20374"/>
  </r>
  <r>
    <x v="12"/>
    <x v="6"/>
    <s v="Rennebu"/>
    <x v="33"/>
    <x v="4"/>
    <s v="m3"/>
    <n v="27153"/>
  </r>
  <r>
    <x v="13"/>
    <x v="6"/>
    <s v="Rennebu"/>
    <x v="33"/>
    <x v="4"/>
    <s v="m3"/>
    <n v="21560"/>
  </r>
  <r>
    <x v="14"/>
    <x v="6"/>
    <s v="Rennebu"/>
    <x v="33"/>
    <x v="4"/>
    <s v="m3"/>
    <n v="28042"/>
  </r>
  <r>
    <x v="15"/>
    <x v="6"/>
    <s v="Rennebu"/>
    <x v="33"/>
    <x v="4"/>
    <s v="m3"/>
    <n v="31545"/>
  </r>
  <r>
    <x v="16"/>
    <x v="6"/>
    <s v="Rennebu"/>
    <x v="33"/>
    <x v="4"/>
    <s v="m3"/>
    <n v="45358"/>
  </r>
  <r>
    <x v="0"/>
    <x v="5"/>
    <s v="Meldal"/>
    <x v="34"/>
    <x v="4"/>
    <s v="m3"/>
    <n v="14032"/>
  </r>
  <r>
    <x v="1"/>
    <x v="5"/>
    <s v="Meldal"/>
    <x v="34"/>
    <x v="4"/>
    <s v="m3"/>
    <n v="15380"/>
  </r>
  <r>
    <x v="2"/>
    <x v="5"/>
    <s v="Meldal"/>
    <x v="34"/>
    <x v="4"/>
    <s v="m3"/>
    <n v="15639"/>
  </r>
  <r>
    <x v="3"/>
    <x v="5"/>
    <s v="Meldal"/>
    <x v="34"/>
    <x v="4"/>
    <s v="m3"/>
    <n v="9035"/>
  </r>
  <r>
    <x v="4"/>
    <x v="5"/>
    <s v="Meldal"/>
    <x v="34"/>
    <x v="4"/>
    <s v="m3"/>
    <n v="12295"/>
  </r>
  <r>
    <x v="5"/>
    <x v="5"/>
    <s v="Meldal"/>
    <x v="34"/>
    <x v="4"/>
    <s v="m3"/>
    <n v="17853"/>
  </r>
  <r>
    <x v="6"/>
    <x v="5"/>
    <s v="Meldal"/>
    <x v="34"/>
    <x v="4"/>
    <s v="m3"/>
    <n v="21204"/>
  </r>
  <r>
    <x v="7"/>
    <x v="5"/>
    <s v="Meldal"/>
    <x v="34"/>
    <x v="4"/>
    <s v="m3"/>
    <n v="17231"/>
  </r>
  <r>
    <x v="8"/>
    <x v="5"/>
    <s v="Meldal"/>
    <x v="34"/>
    <x v="4"/>
    <s v="m3"/>
    <n v="16787"/>
  </r>
  <r>
    <x v="9"/>
    <x v="5"/>
    <s v="Meldal"/>
    <x v="34"/>
    <x v="4"/>
    <s v="m3"/>
    <n v="9782"/>
  </r>
  <r>
    <x v="10"/>
    <x v="5"/>
    <s v="Meldal"/>
    <x v="34"/>
    <x v="4"/>
    <s v="m3"/>
    <n v="10469"/>
  </r>
  <r>
    <x v="11"/>
    <x v="5"/>
    <s v="Meldal"/>
    <x v="34"/>
    <x v="4"/>
    <s v="m3"/>
    <n v="21617"/>
  </r>
  <r>
    <x v="12"/>
    <x v="5"/>
    <s v="Meldal"/>
    <x v="34"/>
    <x v="4"/>
    <s v="m3"/>
    <n v="21111"/>
  </r>
  <r>
    <x v="13"/>
    <x v="5"/>
    <s v="Meldal"/>
    <x v="34"/>
    <x v="4"/>
    <s v="m3"/>
    <n v="24266"/>
  </r>
  <r>
    <x v="14"/>
    <x v="5"/>
    <s v="Meldal"/>
    <x v="34"/>
    <x v="4"/>
    <s v="m3"/>
    <n v="21665"/>
  </r>
  <r>
    <x v="15"/>
    <x v="5"/>
    <s v="Meldal"/>
    <x v="34"/>
    <x v="4"/>
    <s v="m3"/>
    <n v="32876"/>
  </r>
  <r>
    <x v="16"/>
    <x v="5"/>
    <s v="Meldal"/>
    <x v="34"/>
    <x v="4"/>
    <s v="m3"/>
    <n v="27851"/>
  </r>
  <r>
    <x v="0"/>
    <x v="5"/>
    <s v="Orkdal"/>
    <x v="35"/>
    <x v="4"/>
    <s v="m3"/>
    <n v="22164"/>
  </r>
  <r>
    <x v="1"/>
    <x v="5"/>
    <s v="Orkdal"/>
    <x v="35"/>
    <x v="4"/>
    <s v="m3"/>
    <n v="25376"/>
  </r>
  <r>
    <x v="2"/>
    <x v="5"/>
    <s v="Orkdal"/>
    <x v="35"/>
    <x v="4"/>
    <s v="m3"/>
    <n v="13691"/>
  </r>
  <r>
    <x v="3"/>
    <x v="5"/>
    <s v="Orkdal"/>
    <x v="35"/>
    <x v="4"/>
    <s v="m3"/>
    <n v="16554"/>
  </r>
  <r>
    <x v="4"/>
    <x v="5"/>
    <s v="Orkdal"/>
    <x v="35"/>
    <x v="4"/>
    <s v="m3"/>
    <n v="14617"/>
  </r>
  <r>
    <x v="5"/>
    <x v="5"/>
    <s v="Orkdal"/>
    <x v="35"/>
    <x v="4"/>
    <s v="m3"/>
    <n v="23651"/>
  </r>
  <r>
    <x v="6"/>
    <x v="5"/>
    <s v="Orkdal"/>
    <x v="35"/>
    <x v="4"/>
    <s v="m3"/>
    <n v="16165"/>
  </r>
  <r>
    <x v="7"/>
    <x v="5"/>
    <s v="Orkdal"/>
    <x v="35"/>
    <x v="4"/>
    <s v="m3"/>
    <n v="33526"/>
  </r>
  <r>
    <x v="8"/>
    <x v="5"/>
    <s v="Orkdal"/>
    <x v="35"/>
    <x v="4"/>
    <s v="m3"/>
    <n v="35407"/>
  </r>
  <r>
    <x v="9"/>
    <x v="5"/>
    <s v="Orkdal"/>
    <x v="35"/>
    <x v="4"/>
    <s v="m3"/>
    <n v="19392"/>
  </r>
  <r>
    <x v="10"/>
    <x v="5"/>
    <s v="Orkdal"/>
    <x v="35"/>
    <x v="4"/>
    <s v="m3"/>
    <n v="34541"/>
  </r>
  <r>
    <x v="11"/>
    <x v="5"/>
    <s v="Orkdal"/>
    <x v="35"/>
    <x v="4"/>
    <s v="m3"/>
    <n v="12763"/>
  </r>
  <r>
    <x v="12"/>
    <x v="5"/>
    <s v="Orkdal"/>
    <x v="35"/>
    <x v="4"/>
    <s v="m3"/>
    <n v="34955"/>
  </r>
  <r>
    <x v="13"/>
    <x v="5"/>
    <s v="Orkdal"/>
    <x v="35"/>
    <x v="4"/>
    <s v="m3"/>
    <n v="37205"/>
  </r>
  <r>
    <x v="14"/>
    <x v="5"/>
    <s v="Orkdal"/>
    <x v="35"/>
    <x v="4"/>
    <s v="m3"/>
    <n v="63405"/>
  </r>
  <r>
    <x v="15"/>
    <x v="5"/>
    <s v="Orkdal"/>
    <x v="35"/>
    <x v="4"/>
    <s v="m3"/>
    <n v="47250"/>
  </r>
  <r>
    <x v="16"/>
    <x v="5"/>
    <s v="Orkdal"/>
    <x v="35"/>
    <x v="4"/>
    <s v="m3"/>
    <n v="37850"/>
  </r>
  <r>
    <x v="0"/>
    <x v="6"/>
    <s v="Røros"/>
    <x v="36"/>
    <x v="4"/>
    <s v="m3"/>
    <n v="159"/>
  </r>
  <r>
    <x v="1"/>
    <x v="6"/>
    <s v="Røros"/>
    <x v="36"/>
    <x v="4"/>
    <s v="m3"/>
    <n v="371"/>
  </r>
  <r>
    <x v="2"/>
    <x v="6"/>
    <s v="Røros"/>
    <x v="36"/>
    <x v="4"/>
    <s v="m3"/>
    <n v="554"/>
  </r>
  <r>
    <x v="3"/>
    <x v="6"/>
    <s v="Røros"/>
    <x v="36"/>
    <x v="4"/>
    <s v="m3"/>
    <n v="1242"/>
  </r>
  <r>
    <x v="4"/>
    <x v="6"/>
    <s v="Røros"/>
    <x v="36"/>
    <x v="4"/>
    <s v="m3"/>
    <n v="225"/>
  </r>
  <r>
    <x v="5"/>
    <x v="6"/>
    <s v="Røros"/>
    <x v="36"/>
    <x v="4"/>
    <s v="m3"/>
    <n v="650"/>
  </r>
  <r>
    <x v="6"/>
    <x v="6"/>
    <s v="Røros"/>
    <x v="36"/>
    <x v="4"/>
    <s v="m3"/>
    <n v="278"/>
  </r>
  <r>
    <x v="7"/>
    <x v="6"/>
    <s v="Røros"/>
    <x v="36"/>
    <x v="4"/>
    <s v="m3"/>
    <n v="262"/>
  </r>
  <r>
    <x v="8"/>
    <x v="6"/>
    <s v="Røros"/>
    <x v="36"/>
    <x v="4"/>
    <s v="m3"/>
    <n v="565"/>
  </r>
  <r>
    <x v="9"/>
    <x v="6"/>
    <s v="Røros"/>
    <x v="36"/>
    <x v="4"/>
    <s v="m3"/>
    <n v="1541"/>
  </r>
  <r>
    <x v="10"/>
    <x v="6"/>
    <s v="Røros"/>
    <x v="36"/>
    <x v="4"/>
    <s v="m3"/>
    <n v="1609"/>
  </r>
  <r>
    <x v="11"/>
    <x v="6"/>
    <s v="Røros"/>
    <x v="36"/>
    <x v="4"/>
    <s v="m3"/>
    <n v="1760"/>
  </r>
  <r>
    <x v="12"/>
    <x v="6"/>
    <s v="Røros"/>
    <x v="36"/>
    <x v="4"/>
    <s v="m3"/>
    <n v="806"/>
  </r>
  <r>
    <x v="13"/>
    <x v="6"/>
    <s v="Røros"/>
    <x v="36"/>
    <x v="4"/>
    <s v="m3"/>
    <n v="1972"/>
  </r>
  <r>
    <x v="14"/>
    <x v="6"/>
    <s v="Røros"/>
    <x v="36"/>
    <x v="4"/>
    <s v="m3"/>
    <n v="1177"/>
  </r>
  <r>
    <x v="15"/>
    <x v="6"/>
    <s v="Røros"/>
    <x v="36"/>
    <x v="4"/>
    <s v="m3"/>
    <n v="444"/>
  </r>
  <r>
    <x v="16"/>
    <x v="6"/>
    <s v="Røros"/>
    <x v="36"/>
    <x v="4"/>
    <s v="m3"/>
    <n v="1360"/>
  </r>
  <r>
    <x v="0"/>
    <x v="6"/>
    <s v="Holtålen"/>
    <x v="37"/>
    <x v="4"/>
    <s v="m3"/>
    <n v="3340"/>
  </r>
  <r>
    <x v="1"/>
    <x v="6"/>
    <s v="Holtålen"/>
    <x v="37"/>
    <x v="4"/>
    <s v="m3"/>
    <n v="2226"/>
  </r>
  <r>
    <x v="2"/>
    <x v="6"/>
    <s v="Holtålen"/>
    <x v="37"/>
    <x v="4"/>
    <s v="m3"/>
    <n v="4922"/>
  </r>
  <r>
    <x v="3"/>
    <x v="6"/>
    <s v="Holtålen"/>
    <x v="37"/>
    <x v="4"/>
    <s v="m3"/>
    <n v="6083"/>
  </r>
  <r>
    <x v="4"/>
    <x v="6"/>
    <s v="Holtålen"/>
    <x v="37"/>
    <x v="4"/>
    <s v="m3"/>
    <n v="6326"/>
  </r>
  <r>
    <x v="5"/>
    <x v="6"/>
    <s v="Holtålen"/>
    <x v="37"/>
    <x v="4"/>
    <s v="m3"/>
    <n v="5645"/>
  </r>
  <r>
    <x v="6"/>
    <x v="6"/>
    <s v="Holtålen"/>
    <x v="37"/>
    <x v="4"/>
    <s v="m3"/>
    <n v="4550"/>
  </r>
  <r>
    <x v="7"/>
    <x v="6"/>
    <s v="Holtålen"/>
    <x v="37"/>
    <x v="4"/>
    <s v="m3"/>
    <n v="11417"/>
  </r>
  <r>
    <x v="8"/>
    <x v="6"/>
    <s v="Holtålen"/>
    <x v="37"/>
    <x v="4"/>
    <s v="m3"/>
    <n v="5554"/>
  </r>
  <r>
    <x v="9"/>
    <x v="6"/>
    <s v="Holtålen"/>
    <x v="37"/>
    <x v="4"/>
    <s v="m3"/>
    <n v="5187"/>
  </r>
  <r>
    <x v="10"/>
    <x v="6"/>
    <s v="Holtålen"/>
    <x v="37"/>
    <x v="4"/>
    <s v="m3"/>
    <n v="7357"/>
  </r>
  <r>
    <x v="11"/>
    <x v="6"/>
    <s v="Holtålen"/>
    <x v="37"/>
    <x v="4"/>
    <s v="m3"/>
    <n v="12184"/>
  </r>
  <r>
    <x v="12"/>
    <x v="6"/>
    <s v="Holtålen"/>
    <x v="37"/>
    <x v="4"/>
    <s v="m3"/>
    <n v="8389"/>
  </r>
  <r>
    <x v="13"/>
    <x v="6"/>
    <s v="Holtålen"/>
    <x v="37"/>
    <x v="4"/>
    <s v="m3"/>
    <n v="13639"/>
  </r>
  <r>
    <x v="14"/>
    <x v="6"/>
    <s v="Holtålen"/>
    <x v="37"/>
    <x v="4"/>
    <s v="m3"/>
    <n v="4706"/>
  </r>
  <r>
    <x v="15"/>
    <x v="6"/>
    <s v="Holtålen"/>
    <x v="37"/>
    <x v="4"/>
    <s v="m3"/>
    <n v="18876"/>
  </r>
  <r>
    <x v="16"/>
    <x v="6"/>
    <s v="Holtålen"/>
    <x v="37"/>
    <x v="4"/>
    <s v="m3"/>
    <n v="15274"/>
  </r>
  <r>
    <x v="0"/>
    <x v="6"/>
    <s v="Midtre-Gauldal"/>
    <x v="38"/>
    <x v="4"/>
    <s v="m3"/>
    <n v="29940"/>
  </r>
  <r>
    <x v="1"/>
    <x v="6"/>
    <s v="Midtre-Gauldal"/>
    <x v="38"/>
    <x v="4"/>
    <s v="m3"/>
    <n v="34306"/>
  </r>
  <r>
    <x v="2"/>
    <x v="6"/>
    <s v="Midtre-Gauldal"/>
    <x v="38"/>
    <x v="4"/>
    <s v="m3"/>
    <n v="27636"/>
  </r>
  <r>
    <x v="3"/>
    <x v="6"/>
    <s v="Midtre-Gauldal"/>
    <x v="38"/>
    <x v="4"/>
    <s v="m3"/>
    <n v="29753"/>
  </r>
  <r>
    <x v="4"/>
    <x v="6"/>
    <s v="Midtre-Gauldal"/>
    <x v="38"/>
    <x v="4"/>
    <s v="m3"/>
    <n v="32549"/>
  </r>
  <r>
    <x v="5"/>
    <x v="6"/>
    <s v="Midtre-Gauldal"/>
    <x v="38"/>
    <x v="4"/>
    <s v="m3"/>
    <n v="38160"/>
  </r>
  <r>
    <x v="6"/>
    <x v="6"/>
    <s v="Midtre-Gauldal"/>
    <x v="38"/>
    <x v="4"/>
    <s v="m3"/>
    <n v="36727"/>
  </r>
  <r>
    <x v="7"/>
    <x v="6"/>
    <s v="Midtre-Gauldal"/>
    <x v="38"/>
    <x v="4"/>
    <s v="m3"/>
    <n v="35671"/>
  </r>
  <r>
    <x v="8"/>
    <x v="6"/>
    <s v="Midtre-Gauldal"/>
    <x v="38"/>
    <x v="4"/>
    <s v="m3"/>
    <n v="31871"/>
  </r>
  <r>
    <x v="9"/>
    <x v="6"/>
    <s v="Midtre-Gauldal"/>
    <x v="38"/>
    <x v="4"/>
    <s v="m3"/>
    <n v="30494"/>
  </r>
  <r>
    <x v="10"/>
    <x v="6"/>
    <s v="Midtre-Gauldal"/>
    <x v="38"/>
    <x v="4"/>
    <s v="m3"/>
    <n v="41336"/>
  </r>
  <r>
    <x v="11"/>
    <x v="6"/>
    <s v="Midtre-Gauldal"/>
    <x v="38"/>
    <x v="4"/>
    <s v="m3"/>
    <n v="34970"/>
  </r>
  <r>
    <x v="12"/>
    <x v="6"/>
    <s v="Midtre-Gauldal"/>
    <x v="38"/>
    <x v="4"/>
    <s v="m3"/>
    <n v="37728"/>
  </r>
  <r>
    <x v="13"/>
    <x v="6"/>
    <s v="Midtre-Gauldal"/>
    <x v="38"/>
    <x v="4"/>
    <s v="m3"/>
    <n v="52297"/>
  </r>
  <r>
    <x v="14"/>
    <x v="6"/>
    <s v="Midtre-Gauldal"/>
    <x v="38"/>
    <x v="4"/>
    <s v="m3"/>
    <n v="50135"/>
  </r>
  <r>
    <x v="15"/>
    <x v="6"/>
    <s v="Midtre-Gauldal"/>
    <x v="38"/>
    <x v="4"/>
    <s v="m3"/>
    <n v="46429"/>
  </r>
  <r>
    <x v="16"/>
    <x v="6"/>
    <s v="Midtre-Gauldal"/>
    <x v="38"/>
    <x v="4"/>
    <s v="m3"/>
    <n v="43421"/>
  </r>
  <r>
    <x v="0"/>
    <x v="6"/>
    <s v="Melhus"/>
    <x v="39"/>
    <x v="4"/>
    <s v="m3"/>
    <n v="27543"/>
  </r>
  <r>
    <x v="1"/>
    <x v="6"/>
    <s v="Melhus"/>
    <x v="39"/>
    <x v="4"/>
    <s v="m3"/>
    <n v="25976"/>
  </r>
  <r>
    <x v="2"/>
    <x v="6"/>
    <s v="Melhus"/>
    <x v="39"/>
    <x v="4"/>
    <s v="m3"/>
    <n v="27140"/>
  </r>
  <r>
    <x v="3"/>
    <x v="6"/>
    <s v="Melhus"/>
    <x v="39"/>
    <x v="4"/>
    <s v="m3"/>
    <n v="21956"/>
  </r>
  <r>
    <x v="4"/>
    <x v="6"/>
    <s v="Melhus"/>
    <x v="39"/>
    <x v="4"/>
    <s v="m3"/>
    <n v="17095"/>
  </r>
  <r>
    <x v="5"/>
    <x v="6"/>
    <s v="Melhus"/>
    <x v="39"/>
    <x v="4"/>
    <s v="m3"/>
    <n v="23827"/>
  </r>
  <r>
    <x v="6"/>
    <x v="6"/>
    <s v="Melhus"/>
    <x v="39"/>
    <x v="4"/>
    <s v="m3"/>
    <n v="37503"/>
  </r>
  <r>
    <x v="7"/>
    <x v="6"/>
    <s v="Melhus"/>
    <x v="39"/>
    <x v="4"/>
    <s v="m3"/>
    <n v="36537"/>
  </r>
  <r>
    <x v="8"/>
    <x v="6"/>
    <s v="Melhus"/>
    <x v="39"/>
    <x v="4"/>
    <s v="m3"/>
    <n v="36747"/>
  </r>
  <r>
    <x v="9"/>
    <x v="6"/>
    <s v="Melhus"/>
    <x v="39"/>
    <x v="4"/>
    <s v="m3"/>
    <n v="26423"/>
  </r>
  <r>
    <x v="10"/>
    <x v="6"/>
    <s v="Melhus"/>
    <x v="39"/>
    <x v="4"/>
    <s v="m3"/>
    <n v="26981"/>
  </r>
  <r>
    <x v="11"/>
    <x v="6"/>
    <s v="Melhus"/>
    <x v="39"/>
    <x v="4"/>
    <s v="m3"/>
    <n v="24483"/>
  </r>
  <r>
    <x v="12"/>
    <x v="6"/>
    <s v="Melhus"/>
    <x v="39"/>
    <x v="4"/>
    <s v="m3"/>
    <n v="29448"/>
  </r>
  <r>
    <x v="13"/>
    <x v="6"/>
    <s v="Melhus"/>
    <x v="39"/>
    <x v="4"/>
    <s v="m3"/>
    <n v="40214"/>
  </r>
  <r>
    <x v="14"/>
    <x v="6"/>
    <s v="Melhus"/>
    <x v="39"/>
    <x v="4"/>
    <s v="m3"/>
    <n v="34651"/>
  </r>
  <r>
    <x v="15"/>
    <x v="6"/>
    <s v="Melhus"/>
    <x v="39"/>
    <x v="4"/>
    <s v="m3"/>
    <n v="82452"/>
  </r>
  <r>
    <x v="16"/>
    <x v="6"/>
    <s v="Melhus"/>
    <x v="39"/>
    <x v="4"/>
    <s v="m3"/>
    <n v="59439"/>
  </r>
  <r>
    <x v="0"/>
    <x v="5"/>
    <s v="Skaun"/>
    <x v="40"/>
    <x v="4"/>
    <s v="m3"/>
    <n v="19748"/>
  </r>
  <r>
    <x v="1"/>
    <x v="5"/>
    <s v="Skaun"/>
    <x v="40"/>
    <x v="4"/>
    <s v="m3"/>
    <n v="19390"/>
  </r>
  <r>
    <x v="2"/>
    <x v="5"/>
    <s v="Skaun"/>
    <x v="40"/>
    <x v="4"/>
    <s v="m3"/>
    <n v="12910"/>
  </r>
  <r>
    <x v="3"/>
    <x v="5"/>
    <s v="Skaun"/>
    <x v="40"/>
    <x v="4"/>
    <s v="m3"/>
    <n v="14256"/>
  </r>
  <r>
    <x v="4"/>
    <x v="5"/>
    <s v="Skaun"/>
    <x v="40"/>
    <x v="4"/>
    <s v="m3"/>
    <n v="12205"/>
  </r>
  <r>
    <x v="5"/>
    <x v="5"/>
    <s v="Skaun"/>
    <x v="40"/>
    <x v="4"/>
    <s v="m3"/>
    <n v="18017"/>
  </r>
  <r>
    <x v="6"/>
    <x v="5"/>
    <s v="Skaun"/>
    <x v="40"/>
    <x v="4"/>
    <s v="m3"/>
    <n v="22264"/>
  </r>
  <r>
    <x v="7"/>
    <x v="5"/>
    <s v="Skaun"/>
    <x v="40"/>
    <x v="4"/>
    <s v="m3"/>
    <n v="19778"/>
  </r>
  <r>
    <x v="8"/>
    <x v="5"/>
    <s v="Skaun"/>
    <x v="40"/>
    <x v="4"/>
    <s v="m3"/>
    <n v="20977"/>
  </r>
  <r>
    <x v="9"/>
    <x v="5"/>
    <s v="Skaun"/>
    <x v="40"/>
    <x v="4"/>
    <s v="m3"/>
    <n v="18313"/>
  </r>
  <r>
    <x v="10"/>
    <x v="5"/>
    <s v="Skaun"/>
    <x v="40"/>
    <x v="4"/>
    <s v="m3"/>
    <n v="13088"/>
  </r>
  <r>
    <x v="11"/>
    <x v="5"/>
    <s v="Skaun"/>
    <x v="40"/>
    <x v="4"/>
    <s v="m3"/>
    <n v="22620"/>
  </r>
  <r>
    <x v="12"/>
    <x v="5"/>
    <s v="Skaun"/>
    <x v="40"/>
    <x v="4"/>
    <s v="m3"/>
    <n v="18559"/>
  </r>
  <r>
    <x v="13"/>
    <x v="5"/>
    <s v="Skaun"/>
    <x v="40"/>
    <x v="4"/>
    <s v="m3"/>
    <n v="20690"/>
  </r>
  <r>
    <x v="14"/>
    <x v="5"/>
    <s v="Skaun"/>
    <x v="40"/>
    <x v="4"/>
    <s v="m3"/>
    <n v="33997"/>
  </r>
  <r>
    <x v="15"/>
    <x v="5"/>
    <s v="Skaun"/>
    <x v="40"/>
    <x v="4"/>
    <s v="m3"/>
    <n v="12505"/>
  </r>
  <r>
    <x v="16"/>
    <x v="5"/>
    <s v="Skaun"/>
    <x v="40"/>
    <x v="4"/>
    <s v="m3"/>
    <n v="20723"/>
  </r>
  <r>
    <x v="0"/>
    <x v="2"/>
    <s v="Klæbu"/>
    <x v="41"/>
    <x v="4"/>
    <s v="m3"/>
    <n v="5118"/>
  </r>
  <r>
    <x v="1"/>
    <x v="2"/>
    <s v="Klæbu"/>
    <x v="41"/>
    <x v="4"/>
    <s v="m3"/>
    <n v="7715"/>
  </r>
  <r>
    <x v="2"/>
    <x v="2"/>
    <s v="Klæbu"/>
    <x v="41"/>
    <x v="4"/>
    <s v="m3"/>
    <n v="8069"/>
  </r>
  <r>
    <x v="3"/>
    <x v="2"/>
    <s v="Klæbu"/>
    <x v="41"/>
    <x v="4"/>
    <s v="m3"/>
    <n v="8194"/>
  </r>
  <r>
    <x v="4"/>
    <x v="2"/>
    <s v="Klæbu"/>
    <x v="41"/>
    <x v="4"/>
    <s v="m3"/>
    <n v="9711"/>
  </r>
  <r>
    <x v="5"/>
    <x v="2"/>
    <s v="Klæbu"/>
    <x v="41"/>
    <x v="4"/>
    <s v="m3"/>
    <n v="12309"/>
  </r>
  <r>
    <x v="6"/>
    <x v="2"/>
    <s v="Klæbu"/>
    <x v="41"/>
    <x v="4"/>
    <s v="m3"/>
    <n v="7197"/>
  </r>
  <r>
    <x v="7"/>
    <x v="2"/>
    <s v="Klæbu"/>
    <x v="41"/>
    <x v="4"/>
    <s v="m3"/>
    <n v="6387"/>
  </r>
  <r>
    <x v="8"/>
    <x v="2"/>
    <s v="Klæbu"/>
    <x v="41"/>
    <x v="4"/>
    <s v="m3"/>
    <n v="9453"/>
  </r>
  <r>
    <x v="9"/>
    <x v="2"/>
    <s v="Klæbu"/>
    <x v="41"/>
    <x v="4"/>
    <s v="m3"/>
    <n v="6879"/>
  </r>
  <r>
    <x v="10"/>
    <x v="2"/>
    <s v="Klæbu"/>
    <x v="41"/>
    <x v="4"/>
    <s v="m3"/>
    <n v="7092"/>
  </r>
  <r>
    <x v="11"/>
    <x v="2"/>
    <s v="Klæbu"/>
    <x v="41"/>
    <x v="4"/>
    <s v="m3"/>
    <n v="6986"/>
  </r>
  <r>
    <x v="12"/>
    <x v="2"/>
    <s v="Klæbu"/>
    <x v="41"/>
    <x v="4"/>
    <s v="m3"/>
    <n v="8739"/>
  </r>
  <r>
    <x v="13"/>
    <x v="2"/>
    <s v="Klæbu"/>
    <x v="41"/>
    <x v="4"/>
    <s v="m3"/>
    <n v="12088"/>
  </r>
  <r>
    <x v="14"/>
    <x v="2"/>
    <s v="Klæbu"/>
    <x v="41"/>
    <x v="4"/>
    <s v="m3"/>
    <n v="11814"/>
  </r>
  <r>
    <x v="15"/>
    <x v="2"/>
    <s v="Klæbu"/>
    <x v="41"/>
    <x v="4"/>
    <s v="m3"/>
    <n v="9638"/>
  </r>
  <r>
    <x v="16"/>
    <x v="2"/>
    <s v="Klæbu"/>
    <x v="41"/>
    <x v="4"/>
    <s v="m3"/>
    <n v="10634"/>
  </r>
  <r>
    <x v="0"/>
    <x v="2"/>
    <s v="Malvik"/>
    <x v="42"/>
    <x v="4"/>
    <s v="m3"/>
    <n v="15198"/>
  </r>
  <r>
    <x v="1"/>
    <x v="2"/>
    <s v="Malvik"/>
    <x v="42"/>
    <x v="4"/>
    <s v="m3"/>
    <n v="13772"/>
  </r>
  <r>
    <x v="2"/>
    <x v="2"/>
    <s v="Malvik"/>
    <x v="42"/>
    <x v="4"/>
    <s v="m3"/>
    <n v="11735"/>
  </r>
  <r>
    <x v="3"/>
    <x v="2"/>
    <s v="Malvik"/>
    <x v="42"/>
    <x v="4"/>
    <s v="m3"/>
    <n v="7985"/>
  </r>
  <r>
    <x v="4"/>
    <x v="2"/>
    <s v="Malvik"/>
    <x v="42"/>
    <x v="4"/>
    <s v="m3"/>
    <n v="16221"/>
  </r>
  <r>
    <x v="5"/>
    <x v="2"/>
    <s v="Malvik"/>
    <x v="42"/>
    <x v="4"/>
    <s v="m3"/>
    <n v="14869"/>
  </r>
  <r>
    <x v="6"/>
    <x v="2"/>
    <s v="Malvik"/>
    <x v="42"/>
    <x v="4"/>
    <s v="m3"/>
    <n v="13103"/>
  </r>
  <r>
    <x v="7"/>
    <x v="2"/>
    <s v="Malvik"/>
    <x v="42"/>
    <x v="4"/>
    <s v="m3"/>
    <n v="13758"/>
  </r>
  <r>
    <x v="8"/>
    <x v="2"/>
    <s v="Malvik"/>
    <x v="42"/>
    <x v="4"/>
    <s v="m3"/>
    <n v="8014"/>
  </r>
  <r>
    <x v="9"/>
    <x v="2"/>
    <s v="Malvik"/>
    <x v="42"/>
    <x v="4"/>
    <s v="m3"/>
    <n v="6400"/>
  </r>
  <r>
    <x v="10"/>
    <x v="2"/>
    <s v="Malvik"/>
    <x v="42"/>
    <x v="4"/>
    <s v="m3"/>
    <n v="14027"/>
  </r>
  <r>
    <x v="11"/>
    <x v="2"/>
    <s v="Malvik"/>
    <x v="42"/>
    <x v="4"/>
    <s v="m3"/>
    <n v="12453"/>
  </r>
  <r>
    <x v="12"/>
    <x v="2"/>
    <s v="Malvik"/>
    <x v="42"/>
    <x v="4"/>
    <s v="m3"/>
    <n v="15210"/>
  </r>
  <r>
    <x v="13"/>
    <x v="2"/>
    <s v="Malvik"/>
    <x v="42"/>
    <x v="4"/>
    <s v="m3"/>
    <n v="12675"/>
  </r>
  <r>
    <x v="14"/>
    <x v="2"/>
    <s v="Malvik"/>
    <x v="42"/>
    <x v="4"/>
    <s v="m3"/>
    <n v="41106"/>
  </r>
  <r>
    <x v="15"/>
    <x v="2"/>
    <s v="Malvik"/>
    <x v="42"/>
    <x v="4"/>
    <s v="m3"/>
    <n v="21725"/>
  </r>
  <r>
    <x v="16"/>
    <x v="2"/>
    <s v="Malvik"/>
    <x v="42"/>
    <x v="4"/>
    <s v="m3"/>
    <n v="12045"/>
  </r>
  <r>
    <x v="0"/>
    <x v="2"/>
    <s v="Selbu"/>
    <x v="43"/>
    <x v="4"/>
    <s v="m3"/>
    <n v="50950"/>
  </r>
  <r>
    <x v="1"/>
    <x v="2"/>
    <s v="Selbu"/>
    <x v="43"/>
    <x v="4"/>
    <s v="m3"/>
    <n v="46201"/>
  </r>
  <r>
    <x v="2"/>
    <x v="2"/>
    <s v="Selbu"/>
    <x v="43"/>
    <x v="4"/>
    <s v="m3"/>
    <n v="40896"/>
  </r>
  <r>
    <x v="3"/>
    <x v="2"/>
    <s v="Selbu"/>
    <x v="43"/>
    <x v="4"/>
    <s v="m3"/>
    <n v="60645"/>
  </r>
  <r>
    <x v="4"/>
    <x v="2"/>
    <s v="Selbu"/>
    <x v="43"/>
    <x v="4"/>
    <s v="m3"/>
    <n v="41201"/>
  </r>
  <r>
    <x v="5"/>
    <x v="2"/>
    <s v="Selbu"/>
    <x v="43"/>
    <x v="4"/>
    <s v="m3"/>
    <n v="40790"/>
  </r>
  <r>
    <x v="6"/>
    <x v="2"/>
    <s v="Selbu"/>
    <x v="43"/>
    <x v="4"/>
    <s v="m3"/>
    <n v="54386"/>
  </r>
  <r>
    <x v="7"/>
    <x v="2"/>
    <s v="Selbu"/>
    <x v="43"/>
    <x v="4"/>
    <s v="m3"/>
    <n v="39731"/>
  </r>
  <r>
    <x v="8"/>
    <x v="2"/>
    <s v="Selbu"/>
    <x v="43"/>
    <x v="4"/>
    <s v="m3"/>
    <n v="40572"/>
  </r>
  <r>
    <x v="9"/>
    <x v="2"/>
    <s v="Selbu"/>
    <x v="43"/>
    <x v="4"/>
    <s v="m3"/>
    <n v="35127"/>
  </r>
  <r>
    <x v="10"/>
    <x v="2"/>
    <s v="Selbu"/>
    <x v="43"/>
    <x v="4"/>
    <s v="m3"/>
    <n v="51144"/>
  </r>
  <r>
    <x v="11"/>
    <x v="2"/>
    <s v="Selbu"/>
    <x v="43"/>
    <x v="4"/>
    <s v="m3"/>
    <n v="34903"/>
  </r>
  <r>
    <x v="12"/>
    <x v="2"/>
    <s v="Selbu"/>
    <x v="43"/>
    <x v="4"/>
    <s v="m3"/>
    <n v="22159"/>
  </r>
  <r>
    <x v="13"/>
    <x v="2"/>
    <s v="Selbu"/>
    <x v="43"/>
    <x v="4"/>
    <s v="m3"/>
    <n v="40866"/>
  </r>
  <r>
    <x v="14"/>
    <x v="2"/>
    <s v="Selbu"/>
    <x v="43"/>
    <x v="4"/>
    <s v="m3"/>
    <n v="68309"/>
  </r>
  <r>
    <x v="15"/>
    <x v="2"/>
    <s v="Selbu"/>
    <x v="43"/>
    <x v="4"/>
    <s v="m3"/>
    <n v="63795"/>
  </r>
  <r>
    <x v="16"/>
    <x v="2"/>
    <s v="Selbu"/>
    <x v="43"/>
    <x v="4"/>
    <s v="m3"/>
    <n v="38492"/>
  </r>
  <r>
    <x v="0"/>
    <x v="2"/>
    <s v="Tydal"/>
    <x v="44"/>
    <x v="4"/>
    <s v="m3"/>
    <n v="14886"/>
  </r>
  <r>
    <x v="1"/>
    <x v="2"/>
    <s v="Tydal"/>
    <x v="44"/>
    <x v="4"/>
    <s v="m3"/>
    <n v="12171"/>
  </r>
  <r>
    <x v="2"/>
    <x v="2"/>
    <s v="Tydal"/>
    <x v="44"/>
    <x v="4"/>
    <s v="m3"/>
    <n v="6495"/>
  </r>
  <r>
    <x v="3"/>
    <x v="2"/>
    <s v="Tydal"/>
    <x v="44"/>
    <x v="4"/>
    <s v="m3"/>
    <n v="8395"/>
  </r>
  <r>
    <x v="4"/>
    <x v="2"/>
    <s v="Tydal"/>
    <x v="44"/>
    <x v="4"/>
    <s v="m3"/>
    <n v="9866"/>
  </r>
  <r>
    <x v="5"/>
    <x v="2"/>
    <s v="Tydal"/>
    <x v="44"/>
    <x v="4"/>
    <s v="m3"/>
    <n v="7807"/>
  </r>
  <r>
    <x v="6"/>
    <x v="2"/>
    <s v="Tydal"/>
    <x v="44"/>
    <x v="4"/>
    <s v="m3"/>
    <n v="8146"/>
  </r>
  <r>
    <x v="7"/>
    <x v="2"/>
    <s v="Tydal"/>
    <x v="44"/>
    <x v="4"/>
    <s v="m3"/>
    <n v="24184"/>
  </r>
  <r>
    <x v="8"/>
    <x v="2"/>
    <s v="Tydal"/>
    <x v="44"/>
    <x v="4"/>
    <s v="m3"/>
    <n v="10058"/>
  </r>
  <r>
    <x v="9"/>
    <x v="2"/>
    <s v="Tydal"/>
    <x v="44"/>
    <x v="4"/>
    <s v="m3"/>
    <n v="12831"/>
  </r>
  <r>
    <x v="10"/>
    <x v="2"/>
    <s v="Tydal"/>
    <x v="44"/>
    <x v="4"/>
    <s v="m3"/>
    <n v="5915"/>
  </r>
  <r>
    <x v="11"/>
    <x v="2"/>
    <s v="Tydal"/>
    <x v="44"/>
    <x v="4"/>
    <s v="m3"/>
    <n v="19054"/>
  </r>
  <r>
    <x v="12"/>
    <x v="2"/>
    <s v="Tydal"/>
    <x v="44"/>
    <x v="4"/>
    <s v="m3"/>
    <n v="10250"/>
  </r>
  <r>
    <x v="13"/>
    <x v="2"/>
    <s v="Tydal"/>
    <x v="44"/>
    <x v="4"/>
    <s v="m3"/>
    <n v="7371"/>
  </r>
  <r>
    <x v="14"/>
    <x v="2"/>
    <s v="Tydal"/>
    <x v="44"/>
    <x v="4"/>
    <s v="m3"/>
    <n v="8620"/>
  </r>
  <r>
    <x v="15"/>
    <x v="2"/>
    <s v="Tydal"/>
    <x v="44"/>
    <x v="4"/>
    <s v="m3"/>
    <n v="12376"/>
  </r>
  <r>
    <x v="16"/>
    <x v="2"/>
    <s v="Tydal"/>
    <x v="44"/>
    <x v="4"/>
    <s v="m3"/>
    <n v="20833"/>
  </r>
  <r>
    <x v="0"/>
    <x v="2"/>
    <s v="Meråker"/>
    <x v="2"/>
    <x v="4"/>
    <s v="m3"/>
    <n v="19892"/>
  </r>
  <r>
    <x v="1"/>
    <x v="2"/>
    <s v="Meråker"/>
    <x v="2"/>
    <x v="4"/>
    <s v="m3"/>
    <n v="15280"/>
  </r>
  <r>
    <x v="2"/>
    <x v="2"/>
    <s v="Meråker"/>
    <x v="2"/>
    <x v="4"/>
    <s v="m3"/>
    <n v="13039"/>
  </r>
  <r>
    <x v="3"/>
    <x v="2"/>
    <s v="Meråker"/>
    <x v="2"/>
    <x v="4"/>
    <s v="m3"/>
    <n v="10401"/>
  </r>
  <r>
    <x v="4"/>
    <x v="2"/>
    <s v="Meråker"/>
    <x v="2"/>
    <x v="4"/>
    <s v="m3"/>
    <n v="8243"/>
  </r>
  <r>
    <x v="5"/>
    <x v="2"/>
    <s v="Meråker"/>
    <x v="2"/>
    <x v="4"/>
    <s v="m3"/>
    <n v="13092"/>
  </r>
  <r>
    <x v="6"/>
    <x v="2"/>
    <s v="Meråker"/>
    <x v="2"/>
    <x v="4"/>
    <s v="m3"/>
    <n v="13833"/>
  </r>
  <r>
    <x v="7"/>
    <x v="2"/>
    <s v="Meråker"/>
    <x v="2"/>
    <x v="4"/>
    <s v="m3"/>
    <n v="13794"/>
  </r>
  <r>
    <x v="8"/>
    <x v="2"/>
    <s v="Meråker"/>
    <x v="2"/>
    <x v="4"/>
    <s v="m3"/>
    <n v="11719"/>
  </r>
  <r>
    <x v="9"/>
    <x v="2"/>
    <s v="Meråker"/>
    <x v="2"/>
    <x v="4"/>
    <s v="m3"/>
    <n v="9551"/>
  </r>
  <r>
    <x v="10"/>
    <x v="2"/>
    <s v="Meråker"/>
    <x v="2"/>
    <x v="4"/>
    <s v="m3"/>
    <n v="15974"/>
  </r>
  <r>
    <x v="11"/>
    <x v="2"/>
    <s v="Meråker"/>
    <x v="2"/>
    <x v="4"/>
    <s v="m3"/>
    <n v="12201"/>
  </r>
  <r>
    <x v="12"/>
    <x v="2"/>
    <s v="Meråker"/>
    <x v="2"/>
    <x v="4"/>
    <s v="m3"/>
    <n v="10404"/>
  </r>
  <r>
    <x v="13"/>
    <x v="2"/>
    <s v="Meråker"/>
    <x v="2"/>
    <x v="4"/>
    <s v="m3"/>
    <n v="13815"/>
  </r>
  <r>
    <x v="14"/>
    <x v="2"/>
    <s v="Meråker"/>
    <x v="2"/>
    <x v="4"/>
    <s v="m3"/>
    <n v="17542"/>
  </r>
  <r>
    <x v="15"/>
    <x v="2"/>
    <s v="Meråker"/>
    <x v="2"/>
    <x v="4"/>
    <s v="m3"/>
    <n v="16505"/>
  </r>
  <r>
    <x v="16"/>
    <x v="2"/>
    <s v="Meråker"/>
    <x v="2"/>
    <x v="4"/>
    <s v="m3"/>
    <n v="16470"/>
  </r>
  <r>
    <x v="0"/>
    <x v="2"/>
    <s v="Stjørdal"/>
    <x v="3"/>
    <x v="4"/>
    <s v="m3"/>
    <n v="53395"/>
  </r>
  <r>
    <x v="1"/>
    <x v="2"/>
    <s v="Stjørdal"/>
    <x v="3"/>
    <x v="4"/>
    <s v="m3"/>
    <n v="56876"/>
  </r>
  <r>
    <x v="2"/>
    <x v="2"/>
    <s v="Stjørdal"/>
    <x v="3"/>
    <x v="4"/>
    <s v="m3"/>
    <n v="44684"/>
  </r>
  <r>
    <x v="3"/>
    <x v="2"/>
    <s v="Stjørdal"/>
    <x v="3"/>
    <x v="4"/>
    <s v="m3"/>
    <n v="31053"/>
  </r>
  <r>
    <x v="4"/>
    <x v="2"/>
    <s v="Stjørdal"/>
    <x v="3"/>
    <x v="4"/>
    <s v="m3"/>
    <n v="32960"/>
  </r>
  <r>
    <x v="5"/>
    <x v="2"/>
    <s v="Stjørdal"/>
    <x v="3"/>
    <x v="4"/>
    <s v="m3"/>
    <n v="38869"/>
  </r>
  <r>
    <x v="6"/>
    <x v="2"/>
    <s v="Stjørdal"/>
    <x v="3"/>
    <x v="4"/>
    <s v="m3"/>
    <n v="41760"/>
  </r>
  <r>
    <x v="7"/>
    <x v="2"/>
    <s v="Stjørdal"/>
    <x v="3"/>
    <x v="4"/>
    <s v="m3"/>
    <n v="43595"/>
  </r>
  <r>
    <x v="8"/>
    <x v="2"/>
    <s v="Stjørdal"/>
    <x v="3"/>
    <x v="4"/>
    <s v="m3"/>
    <n v="38782"/>
  </r>
  <r>
    <x v="9"/>
    <x v="2"/>
    <s v="Stjørdal"/>
    <x v="3"/>
    <x v="4"/>
    <s v="m3"/>
    <n v="22037"/>
  </r>
  <r>
    <x v="10"/>
    <x v="2"/>
    <s v="Stjørdal"/>
    <x v="3"/>
    <x v="4"/>
    <s v="m3"/>
    <n v="37670"/>
  </r>
  <r>
    <x v="11"/>
    <x v="2"/>
    <s v="Stjørdal"/>
    <x v="3"/>
    <x v="4"/>
    <s v="m3"/>
    <n v="25026"/>
  </r>
  <r>
    <x v="12"/>
    <x v="2"/>
    <s v="Stjørdal"/>
    <x v="3"/>
    <x v="4"/>
    <s v="m3"/>
    <n v="29903"/>
  </r>
  <r>
    <x v="13"/>
    <x v="2"/>
    <s v="Stjørdal"/>
    <x v="3"/>
    <x v="4"/>
    <s v="m3"/>
    <n v="61551"/>
  </r>
  <r>
    <x v="14"/>
    <x v="2"/>
    <s v="Stjørdal"/>
    <x v="3"/>
    <x v="4"/>
    <s v="m3"/>
    <n v="53025"/>
  </r>
  <r>
    <x v="15"/>
    <x v="2"/>
    <s v="Stjørdal"/>
    <x v="3"/>
    <x v="4"/>
    <s v="m3"/>
    <n v="46792"/>
  </r>
  <r>
    <x v="16"/>
    <x v="2"/>
    <s v="Stjørdal"/>
    <x v="3"/>
    <x v="4"/>
    <s v="m3"/>
    <n v="55866"/>
  </r>
  <r>
    <x v="0"/>
    <x v="0"/>
    <s v="Frosta"/>
    <x v="4"/>
    <x v="4"/>
    <s v="m3"/>
    <n v="7551"/>
  </r>
  <r>
    <x v="1"/>
    <x v="0"/>
    <s v="Frosta"/>
    <x v="4"/>
    <x v="4"/>
    <s v="m3"/>
    <n v="3835"/>
  </r>
  <r>
    <x v="2"/>
    <x v="0"/>
    <s v="Frosta"/>
    <x v="4"/>
    <x v="4"/>
    <s v="m3"/>
    <n v="1335"/>
  </r>
  <r>
    <x v="3"/>
    <x v="0"/>
    <s v="Frosta"/>
    <x v="4"/>
    <x v="4"/>
    <s v="m3"/>
    <n v="3643"/>
  </r>
  <r>
    <x v="4"/>
    <x v="0"/>
    <s v="Frosta"/>
    <x v="4"/>
    <x v="4"/>
    <s v="m3"/>
    <n v="969"/>
  </r>
  <r>
    <x v="5"/>
    <x v="0"/>
    <s v="Frosta"/>
    <x v="4"/>
    <x v="4"/>
    <s v="m3"/>
    <n v="6105"/>
  </r>
  <r>
    <x v="6"/>
    <x v="0"/>
    <s v="Frosta"/>
    <x v="4"/>
    <x v="4"/>
    <s v="m3"/>
    <n v="7082"/>
  </r>
  <r>
    <x v="7"/>
    <x v="0"/>
    <s v="Frosta"/>
    <x v="4"/>
    <x v="4"/>
    <s v="m3"/>
    <n v="8066"/>
  </r>
  <r>
    <x v="8"/>
    <x v="0"/>
    <s v="Frosta"/>
    <x v="4"/>
    <x v="4"/>
    <s v="m3"/>
    <n v="4930"/>
  </r>
  <r>
    <x v="9"/>
    <x v="0"/>
    <s v="Frosta"/>
    <x v="4"/>
    <x v="4"/>
    <s v="m3"/>
    <n v="1697"/>
  </r>
  <r>
    <x v="10"/>
    <x v="0"/>
    <s v="Frosta"/>
    <x v="4"/>
    <x v="4"/>
    <s v="m3"/>
    <n v="3086"/>
  </r>
  <r>
    <x v="11"/>
    <x v="0"/>
    <s v="Frosta"/>
    <x v="4"/>
    <x v="4"/>
    <s v="m3"/>
    <n v="11192"/>
  </r>
  <r>
    <x v="12"/>
    <x v="0"/>
    <s v="Frosta"/>
    <x v="4"/>
    <x v="4"/>
    <s v="m3"/>
    <n v="11459"/>
  </r>
  <r>
    <x v="13"/>
    <x v="0"/>
    <s v="Frosta"/>
    <x v="4"/>
    <x v="4"/>
    <s v="m3"/>
    <n v="6986"/>
  </r>
  <r>
    <x v="14"/>
    <x v="0"/>
    <s v="Frosta"/>
    <x v="4"/>
    <x v="4"/>
    <s v="m3"/>
    <n v="4164"/>
  </r>
  <r>
    <x v="15"/>
    <x v="0"/>
    <s v="Frosta"/>
    <x v="4"/>
    <x v="4"/>
    <s v="m3"/>
    <n v="10254"/>
  </r>
  <r>
    <x v="16"/>
    <x v="0"/>
    <s v="Frosta"/>
    <x v="4"/>
    <x v="4"/>
    <s v="m3"/>
    <n v="4386"/>
  </r>
  <r>
    <x v="0"/>
    <x v="0"/>
    <s v="Levanger"/>
    <x v="5"/>
    <x v="4"/>
    <s v="m3"/>
    <n v="43298"/>
  </r>
  <r>
    <x v="1"/>
    <x v="0"/>
    <s v="Levanger"/>
    <x v="5"/>
    <x v="4"/>
    <s v="m3"/>
    <n v="40799"/>
  </r>
  <r>
    <x v="2"/>
    <x v="0"/>
    <s v="Levanger"/>
    <x v="5"/>
    <x v="4"/>
    <s v="m3"/>
    <n v="29735"/>
  </r>
  <r>
    <x v="3"/>
    <x v="0"/>
    <s v="Levanger"/>
    <x v="5"/>
    <x v="4"/>
    <s v="m3"/>
    <n v="25809"/>
  </r>
  <r>
    <x v="4"/>
    <x v="0"/>
    <s v="Levanger"/>
    <x v="5"/>
    <x v="4"/>
    <s v="m3"/>
    <n v="24387"/>
  </r>
  <r>
    <x v="5"/>
    <x v="0"/>
    <s v="Levanger"/>
    <x v="5"/>
    <x v="4"/>
    <s v="m3"/>
    <n v="23936"/>
  </r>
  <r>
    <x v="6"/>
    <x v="0"/>
    <s v="Levanger"/>
    <x v="5"/>
    <x v="4"/>
    <s v="m3"/>
    <n v="29589"/>
  </r>
  <r>
    <x v="7"/>
    <x v="0"/>
    <s v="Levanger"/>
    <x v="5"/>
    <x v="4"/>
    <s v="m3"/>
    <n v="35704"/>
  </r>
  <r>
    <x v="8"/>
    <x v="0"/>
    <s v="Levanger"/>
    <x v="5"/>
    <x v="4"/>
    <s v="m3"/>
    <n v="39403"/>
  </r>
  <r>
    <x v="9"/>
    <x v="0"/>
    <s v="Levanger"/>
    <x v="5"/>
    <x v="4"/>
    <s v="m3"/>
    <n v="23751"/>
  </r>
  <r>
    <x v="10"/>
    <x v="0"/>
    <s v="Levanger"/>
    <x v="5"/>
    <x v="4"/>
    <s v="m3"/>
    <n v="27436"/>
  </r>
  <r>
    <x v="11"/>
    <x v="0"/>
    <s v="Levanger"/>
    <x v="5"/>
    <x v="4"/>
    <s v="m3"/>
    <n v="20584"/>
  </r>
  <r>
    <x v="12"/>
    <x v="0"/>
    <s v="Levanger"/>
    <x v="5"/>
    <x v="4"/>
    <s v="m3"/>
    <n v="43255"/>
  </r>
  <r>
    <x v="13"/>
    <x v="0"/>
    <s v="Levanger"/>
    <x v="5"/>
    <x v="4"/>
    <s v="m3"/>
    <n v="46781"/>
  </r>
  <r>
    <x v="14"/>
    <x v="0"/>
    <s v="Levanger"/>
    <x v="5"/>
    <x v="4"/>
    <s v="m3"/>
    <n v="44819"/>
  </r>
  <r>
    <x v="15"/>
    <x v="0"/>
    <s v="Levanger"/>
    <x v="5"/>
    <x v="4"/>
    <s v="m3"/>
    <n v="54446"/>
  </r>
  <r>
    <x v="16"/>
    <x v="0"/>
    <s v="Levanger"/>
    <x v="5"/>
    <x v="4"/>
    <s v="m3"/>
    <n v="36292"/>
  </r>
  <r>
    <x v="0"/>
    <x v="0"/>
    <s v="Verdal"/>
    <x v="6"/>
    <x v="4"/>
    <s v="m3"/>
    <n v="31388"/>
  </r>
  <r>
    <x v="1"/>
    <x v="0"/>
    <s v="Verdal"/>
    <x v="6"/>
    <x v="4"/>
    <s v="m3"/>
    <n v="34078"/>
  </r>
  <r>
    <x v="2"/>
    <x v="0"/>
    <s v="Verdal"/>
    <x v="6"/>
    <x v="4"/>
    <s v="m3"/>
    <n v="29645"/>
  </r>
  <r>
    <x v="3"/>
    <x v="0"/>
    <s v="Verdal"/>
    <x v="6"/>
    <x v="4"/>
    <s v="m3"/>
    <n v="31299"/>
  </r>
  <r>
    <x v="4"/>
    <x v="0"/>
    <s v="Verdal"/>
    <x v="6"/>
    <x v="4"/>
    <s v="m3"/>
    <n v="18992"/>
  </r>
  <r>
    <x v="5"/>
    <x v="0"/>
    <s v="Verdal"/>
    <x v="6"/>
    <x v="4"/>
    <s v="m3"/>
    <n v="21305"/>
  </r>
  <r>
    <x v="6"/>
    <x v="0"/>
    <s v="Verdal"/>
    <x v="6"/>
    <x v="4"/>
    <s v="m3"/>
    <n v="31814"/>
  </r>
  <r>
    <x v="7"/>
    <x v="0"/>
    <s v="Verdal"/>
    <x v="6"/>
    <x v="4"/>
    <s v="m3"/>
    <n v="18300"/>
  </r>
  <r>
    <x v="8"/>
    <x v="0"/>
    <s v="Verdal"/>
    <x v="6"/>
    <x v="4"/>
    <s v="m3"/>
    <n v="33633"/>
  </r>
  <r>
    <x v="9"/>
    <x v="0"/>
    <s v="Verdal"/>
    <x v="6"/>
    <x v="4"/>
    <s v="m3"/>
    <n v="24605"/>
  </r>
  <r>
    <x v="10"/>
    <x v="0"/>
    <s v="Verdal"/>
    <x v="6"/>
    <x v="4"/>
    <s v="m3"/>
    <n v="34963"/>
  </r>
  <r>
    <x v="11"/>
    <x v="0"/>
    <s v="Verdal"/>
    <x v="6"/>
    <x v="4"/>
    <s v="m3"/>
    <n v="31111"/>
  </r>
  <r>
    <x v="12"/>
    <x v="0"/>
    <s v="Verdal"/>
    <x v="6"/>
    <x v="4"/>
    <s v="m3"/>
    <n v="19581"/>
  </r>
  <r>
    <x v="13"/>
    <x v="0"/>
    <s v="Verdal"/>
    <x v="6"/>
    <x v="4"/>
    <s v="m3"/>
    <n v="27680"/>
  </r>
  <r>
    <x v="14"/>
    <x v="0"/>
    <s v="Verdal"/>
    <x v="6"/>
    <x v="4"/>
    <s v="m3"/>
    <n v="36705"/>
  </r>
  <r>
    <x v="15"/>
    <x v="0"/>
    <s v="Verdal"/>
    <x v="6"/>
    <x v="4"/>
    <s v="m3"/>
    <n v="38509"/>
  </r>
  <r>
    <x v="16"/>
    <x v="0"/>
    <s v="Verdal"/>
    <x v="6"/>
    <x v="4"/>
    <s v="m3"/>
    <n v="47847"/>
  </r>
  <r>
    <x v="0"/>
    <x v="0"/>
    <s v="Verran"/>
    <x v="7"/>
    <x v="4"/>
    <s v="m3"/>
    <n v="10930"/>
  </r>
  <r>
    <x v="1"/>
    <x v="0"/>
    <s v="Verran"/>
    <x v="7"/>
    <x v="4"/>
    <s v="m3"/>
    <n v="15074"/>
  </r>
  <r>
    <x v="2"/>
    <x v="0"/>
    <s v="Verran"/>
    <x v="7"/>
    <x v="4"/>
    <s v="m3"/>
    <n v="20413"/>
  </r>
  <r>
    <x v="3"/>
    <x v="0"/>
    <s v="Verran"/>
    <x v="7"/>
    <x v="4"/>
    <s v="m3"/>
    <n v="11456"/>
  </r>
  <r>
    <x v="4"/>
    <x v="0"/>
    <s v="Verran"/>
    <x v="7"/>
    <x v="4"/>
    <s v="m3"/>
    <n v="14336"/>
  </r>
  <r>
    <x v="5"/>
    <x v="0"/>
    <s v="Verran"/>
    <x v="7"/>
    <x v="4"/>
    <s v="m3"/>
    <n v="5689"/>
  </r>
  <r>
    <x v="6"/>
    <x v="0"/>
    <s v="Verran"/>
    <x v="7"/>
    <x v="4"/>
    <s v="m3"/>
    <n v="11194"/>
  </r>
  <r>
    <x v="7"/>
    <x v="0"/>
    <s v="Verran"/>
    <x v="7"/>
    <x v="4"/>
    <s v="m3"/>
    <n v="5165"/>
  </r>
  <r>
    <x v="8"/>
    <x v="0"/>
    <s v="Verran"/>
    <x v="7"/>
    <x v="4"/>
    <s v="m3"/>
    <n v="15152"/>
  </r>
  <r>
    <x v="9"/>
    <x v="0"/>
    <s v="Verran"/>
    <x v="7"/>
    <x v="4"/>
    <s v="m3"/>
    <n v="22703"/>
  </r>
  <r>
    <x v="10"/>
    <x v="0"/>
    <s v="Verran"/>
    <x v="7"/>
    <x v="4"/>
    <s v="m3"/>
    <n v="13500"/>
  </r>
  <r>
    <x v="11"/>
    <x v="0"/>
    <s v="Verran"/>
    <x v="7"/>
    <x v="4"/>
    <s v="m3"/>
    <n v="7517"/>
  </r>
  <r>
    <x v="12"/>
    <x v="0"/>
    <s v="Verran"/>
    <x v="7"/>
    <x v="4"/>
    <s v="m3"/>
    <n v="9608"/>
  </r>
  <r>
    <x v="13"/>
    <x v="0"/>
    <s v="Verran"/>
    <x v="7"/>
    <x v="4"/>
    <s v="m3"/>
    <n v="4449"/>
  </r>
  <r>
    <x v="14"/>
    <x v="0"/>
    <s v="Verran"/>
    <x v="7"/>
    <x v="4"/>
    <s v="m3"/>
    <n v="8723"/>
  </r>
  <r>
    <x v="15"/>
    <x v="0"/>
    <s v="Verran"/>
    <x v="7"/>
    <x v="4"/>
    <s v="m3"/>
    <n v="4042"/>
  </r>
  <r>
    <x v="16"/>
    <x v="0"/>
    <s v="Verran"/>
    <x v="7"/>
    <x v="4"/>
    <s v="m3"/>
    <n v="15705"/>
  </r>
  <r>
    <x v="0"/>
    <x v="1"/>
    <s v="Namdalseid"/>
    <x v="8"/>
    <x v="4"/>
    <s v="m3"/>
    <n v="17435"/>
  </r>
  <r>
    <x v="1"/>
    <x v="1"/>
    <s v="Namdalseid"/>
    <x v="8"/>
    <x v="4"/>
    <s v="m3"/>
    <n v="14187"/>
  </r>
  <r>
    <x v="2"/>
    <x v="1"/>
    <s v="Namdalseid"/>
    <x v="8"/>
    <x v="4"/>
    <s v="m3"/>
    <n v="16487"/>
  </r>
  <r>
    <x v="3"/>
    <x v="1"/>
    <s v="Namdalseid"/>
    <x v="8"/>
    <x v="4"/>
    <s v="m3"/>
    <n v="16164"/>
  </r>
  <r>
    <x v="4"/>
    <x v="1"/>
    <s v="Namdalseid"/>
    <x v="8"/>
    <x v="4"/>
    <s v="m3"/>
    <n v="10790"/>
  </r>
  <r>
    <x v="5"/>
    <x v="1"/>
    <s v="Namdalseid"/>
    <x v="8"/>
    <x v="4"/>
    <s v="m3"/>
    <n v="14474"/>
  </r>
  <r>
    <x v="6"/>
    <x v="1"/>
    <s v="Namdalseid"/>
    <x v="8"/>
    <x v="4"/>
    <s v="m3"/>
    <n v="14053"/>
  </r>
  <r>
    <x v="7"/>
    <x v="1"/>
    <s v="Namdalseid"/>
    <x v="8"/>
    <x v="4"/>
    <s v="m3"/>
    <n v="23215"/>
  </r>
  <r>
    <x v="8"/>
    <x v="1"/>
    <s v="Namdalseid"/>
    <x v="8"/>
    <x v="4"/>
    <s v="m3"/>
    <n v="20287"/>
  </r>
  <r>
    <x v="9"/>
    <x v="1"/>
    <s v="Namdalseid"/>
    <x v="8"/>
    <x v="4"/>
    <s v="m3"/>
    <n v="16600"/>
  </r>
  <r>
    <x v="10"/>
    <x v="1"/>
    <s v="Namdalseid"/>
    <x v="8"/>
    <x v="4"/>
    <s v="m3"/>
    <n v="12646"/>
  </r>
  <r>
    <x v="11"/>
    <x v="1"/>
    <s v="Namdalseid"/>
    <x v="8"/>
    <x v="4"/>
    <s v="m3"/>
    <n v="16577"/>
  </r>
  <r>
    <x v="12"/>
    <x v="1"/>
    <s v="Namdalseid"/>
    <x v="8"/>
    <x v="4"/>
    <s v="m3"/>
    <n v="27941"/>
  </r>
  <r>
    <x v="13"/>
    <x v="1"/>
    <s v="Namdalseid"/>
    <x v="8"/>
    <x v="4"/>
    <s v="m3"/>
    <n v="24105"/>
  </r>
  <r>
    <x v="14"/>
    <x v="1"/>
    <s v="Namdalseid"/>
    <x v="8"/>
    <x v="4"/>
    <s v="m3"/>
    <n v="16754"/>
  </r>
  <r>
    <x v="15"/>
    <x v="1"/>
    <s v="Namdalseid"/>
    <x v="8"/>
    <x v="4"/>
    <s v="m3"/>
    <n v="20889"/>
  </r>
  <r>
    <x v="16"/>
    <x v="1"/>
    <s v="Namdalseid"/>
    <x v="8"/>
    <x v="4"/>
    <s v="m3"/>
    <n v="28825"/>
  </r>
  <r>
    <x v="0"/>
    <x v="0"/>
    <s v="Snåsa"/>
    <x v="9"/>
    <x v="4"/>
    <s v="m3"/>
    <n v="34598"/>
  </r>
  <r>
    <x v="1"/>
    <x v="0"/>
    <s v="Snåsa"/>
    <x v="9"/>
    <x v="4"/>
    <s v="m3"/>
    <n v="40251"/>
  </r>
  <r>
    <x v="2"/>
    <x v="0"/>
    <s v="Snåsa"/>
    <x v="9"/>
    <x v="4"/>
    <s v="m3"/>
    <n v="38497"/>
  </r>
  <r>
    <x v="3"/>
    <x v="0"/>
    <s v="Snåsa"/>
    <x v="9"/>
    <x v="4"/>
    <s v="m3"/>
    <n v="36841"/>
  </r>
  <r>
    <x v="4"/>
    <x v="0"/>
    <s v="Snåsa"/>
    <x v="9"/>
    <x v="4"/>
    <s v="m3"/>
    <n v="35784"/>
  </r>
  <r>
    <x v="5"/>
    <x v="0"/>
    <s v="Snåsa"/>
    <x v="9"/>
    <x v="4"/>
    <s v="m3"/>
    <n v="33821"/>
  </r>
  <r>
    <x v="6"/>
    <x v="0"/>
    <s v="Snåsa"/>
    <x v="9"/>
    <x v="4"/>
    <s v="m3"/>
    <n v="57807"/>
  </r>
  <r>
    <x v="7"/>
    <x v="0"/>
    <s v="Snåsa"/>
    <x v="9"/>
    <x v="4"/>
    <s v="m3"/>
    <n v="52415"/>
  </r>
  <r>
    <x v="8"/>
    <x v="0"/>
    <s v="Snåsa"/>
    <x v="9"/>
    <x v="4"/>
    <s v="m3"/>
    <n v="55990"/>
  </r>
  <r>
    <x v="9"/>
    <x v="0"/>
    <s v="Snåsa"/>
    <x v="9"/>
    <x v="4"/>
    <s v="m3"/>
    <n v="31258"/>
  </r>
  <r>
    <x v="10"/>
    <x v="0"/>
    <s v="Snåsa"/>
    <x v="9"/>
    <x v="4"/>
    <s v="m3"/>
    <n v="28539"/>
  </r>
  <r>
    <x v="11"/>
    <x v="0"/>
    <s v="Snåsa"/>
    <x v="9"/>
    <x v="4"/>
    <s v="m3"/>
    <n v="47756"/>
  </r>
  <r>
    <x v="12"/>
    <x v="0"/>
    <s v="Snåsa"/>
    <x v="9"/>
    <x v="4"/>
    <s v="m3"/>
    <n v="33932"/>
  </r>
  <r>
    <x v="13"/>
    <x v="0"/>
    <s v="Snåsa"/>
    <x v="9"/>
    <x v="4"/>
    <s v="m3"/>
    <n v="46196"/>
  </r>
  <r>
    <x v="14"/>
    <x v="0"/>
    <s v="Snåsa"/>
    <x v="9"/>
    <x v="4"/>
    <s v="m3"/>
    <n v="47511"/>
  </r>
  <r>
    <x v="15"/>
    <x v="0"/>
    <s v="Snåsa"/>
    <x v="9"/>
    <x v="4"/>
    <s v="m3"/>
    <n v="30514"/>
  </r>
  <r>
    <x v="16"/>
    <x v="0"/>
    <s v="Snåsa"/>
    <x v="9"/>
    <x v="4"/>
    <s v="m3"/>
    <n v="39563"/>
  </r>
  <r>
    <x v="0"/>
    <x v="1"/>
    <s v="Lierne"/>
    <x v="10"/>
    <x v="4"/>
    <s v="m3"/>
    <n v="45108"/>
  </r>
  <r>
    <x v="1"/>
    <x v="1"/>
    <s v="Lierne"/>
    <x v="10"/>
    <x v="4"/>
    <s v="m3"/>
    <n v="46899"/>
  </r>
  <r>
    <x v="2"/>
    <x v="1"/>
    <s v="Lierne"/>
    <x v="10"/>
    <x v="4"/>
    <s v="m3"/>
    <n v="51979"/>
  </r>
  <r>
    <x v="3"/>
    <x v="1"/>
    <s v="Lierne"/>
    <x v="10"/>
    <x v="4"/>
    <s v="m3"/>
    <n v="60439"/>
  </r>
  <r>
    <x v="4"/>
    <x v="1"/>
    <s v="Lierne"/>
    <x v="10"/>
    <x v="4"/>
    <s v="m3"/>
    <n v="48276"/>
  </r>
  <r>
    <x v="5"/>
    <x v="1"/>
    <s v="Lierne"/>
    <x v="10"/>
    <x v="4"/>
    <s v="m3"/>
    <n v="64231"/>
  </r>
  <r>
    <x v="6"/>
    <x v="1"/>
    <s v="Lierne"/>
    <x v="10"/>
    <x v="4"/>
    <s v="m3"/>
    <n v="43700"/>
  </r>
  <r>
    <x v="7"/>
    <x v="1"/>
    <s v="Lierne"/>
    <x v="10"/>
    <x v="4"/>
    <s v="m3"/>
    <n v="37612"/>
  </r>
  <r>
    <x v="8"/>
    <x v="1"/>
    <s v="Lierne"/>
    <x v="10"/>
    <x v="4"/>
    <s v="m3"/>
    <n v="39371"/>
  </r>
  <r>
    <x v="9"/>
    <x v="1"/>
    <s v="Lierne"/>
    <x v="10"/>
    <x v="4"/>
    <s v="m3"/>
    <n v="32935"/>
  </r>
  <r>
    <x v="10"/>
    <x v="1"/>
    <s v="Lierne"/>
    <x v="10"/>
    <x v="4"/>
    <s v="m3"/>
    <n v="33695"/>
  </r>
  <r>
    <x v="11"/>
    <x v="1"/>
    <s v="Lierne"/>
    <x v="10"/>
    <x v="4"/>
    <s v="m3"/>
    <n v="31371"/>
  </r>
  <r>
    <x v="12"/>
    <x v="1"/>
    <s v="Lierne"/>
    <x v="10"/>
    <x v="4"/>
    <s v="m3"/>
    <n v="38704"/>
  </r>
  <r>
    <x v="13"/>
    <x v="1"/>
    <s v="Lierne"/>
    <x v="10"/>
    <x v="4"/>
    <s v="m3"/>
    <n v="28440"/>
  </r>
  <r>
    <x v="14"/>
    <x v="1"/>
    <s v="Lierne"/>
    <x v="10"/>
    <x v="4"/>
    <s v="m3"/>
    <n v="60313"/>
  </r>
  <r>
    <x v="15"/>
    <x v="1"/>
    <s v="Lierne"/>
    <x v="10"/>
    <x v="4"/>
    <s v="m3"/>
    <n v="51677"/>
  </r>
  <r>
    <x v="16"/>
    <x v="1"/>
    <s v="Lierne"/>
    <x v="10"/>
    <x v="4"/>
    <s v="m3"/>
    <n v="29162"/>
  </r>
  <r>
    <x v="0"/>
    <x v="1"/>
    <s v="Røyrvik"/>
    <x v="11"/>
    <x v="4"/>
    <s v="m3"/>
    <n v="3152"/>
  </r>
  <r>
    <x v="1"/>
    <x v="1"/>
    <s v="Røyrvik"/>
    <x v="11"/>
    <x v="4"/>
    <s v="m3"/>
    <n v="3628"/>
  </r>
  <r>
    <x v="2"/>
    <x v="1"/>
    <s v="Røyrvik"/>
    <x v="11"/>
    <x v="4"/>
    <s v="m3"/>
    <n v="2052"/>
  </r>
  <r>
    <x v="3"/>
    <x v="1"/>
    <s v="Røyrvik"/>
    <x v="11"/>
    <x v="4"/>
    <s v="m3"/>
    <n v="2842"/>
  </r>
  <r>
    <x v="4"/>
    <x v="1"/>
    <s v="Røyrvik"/>
    <x v="11"/>
    <x v="4"/>
    <s v="m3"/>
    <n v="1569"/>
  </r>
  <r>
    <x v="5"/>
    <x v="1"/>
    <s v="Røyrvik"/>
    <x v="11"/>
    <x v="4"/>
    <s v="m3"/>
    <n v="5767"/>
  </r>
  <r>
    <x v="6"/>
    <x v="1"/>
    <s v="Røyrvik"/>
    <x v="11"/>
    <x v="4"/>
    <s v="m3"/>
    <n v="3920"/>
  </r>
  <r>
    <x v="7"/>
    <x v="1"/>
    <s v="Røyrvik"/>
    <x v="11"/>
    <x v="4"/>
    <s v="m3"/>
    <n v="10615"/>
  </r>
  <r>
    <x v="8"/>
    <x v="1"/>
    <s v="Røyrvik"/>
    <x v="11"/>
    <x v="4"/>
    <s v="m3"/>
    <n v="5854"/>
  </r>
  <r>
    <x v="9"/>
    <x v="1"/>
    <s v="Røyrvik"/>
    <x v="11"/>
    <x v="4"/>
    <s v="m3"/>
    <n v="3609"/>
  </r>
  <r>
    <x v="10"/>
    <x v="1"/>
    <s v="Røyrvik"/>
    <x v="11"/>
    <x v="4"/>
    <s v="m3"/>
    <n v="3454"/>
  </r>
  <r>
    <x v="11"/>
    <x v="1"/>
    <s v="Røyrvik"/>
    <x v="11"/>
    <x v="4"/>
    <s v="m3"/>
    <n v="3838"/>
  </r>
  <r>
    <x v="12"/>
    <x v="1"/>
    <s v="Røyrvik"/>
    <x v="11"/>
    <x v="4"/>
    <s v="m3"/>
    <n v="2713"/>
  </r>
  <r>
    <x v="13"/>
    <x v="1"/>
    <s v="Røyrvik"/>
    <x v="11"/>
    <x v="4"/>
    <s v="m3"/>
    <n v="2412"/>
  </r>
  <r>
    <x v="14"/>
    <x v="1"/>
    <s v="Røyrvik"/>
    <x v="11"/>
    <x v="4"/>
    <s v="m3"/>
    <n v="2370"/>
  </r>
  <r>
    <x v="15"/>
    <x v="1"/>
    <s v="Røyrvik"/>
    <x v="11"/>
    <x v="4"/>
    <s v="m3"/>
    <n v="6555"/>
  </r>
  <r>
    <x v="16"/>
    <x v="1"/>
    <s v="Røyrvik"/>
    <x v="11"/>
    <x v="4"/>
    <s v="m3"/>
    <n v="1014"/>
  </r>
  <r>
    <x v="0"/>
    <x v="1"/>
    <s v="Namsskogan"/>
    <x v="12"/>
    <x v="4"/>
    <s v="m3"/>
    <n v="7365"/>
  </r>
  <r>
    <x v="1"/>
    <x v="1"/>
    <s v="Namsskogan"/>
    <x v="12"/>
    <x v="4"/>
    <s v="m3"/>
    <n v="10347"/>
  </r>
  <r>
    <x v="2"/>
    <x v="1"/>
    <s v="Namsskogan"/>
    <x v="12"/>
    <x v="4"/>
    <s v="m3"/>
    <n v="7929"/>
  </r>
  <r>
    <x v="3"/>
    <x v="1"/>
    <s v="Namsskogan"/>
    <x v="12"/>
    <x v="4"/>
    <s v="m3"/>
    <n v="9553"/>
  </r>
  <r>
    <x v="4"/>
    <x v="1"/>
    <s v="Namsskogan"/>
    <x v="12"/>
    <x v="4"/>
    <s v="m3"/>
    <n v="5574"/>
  </r>
  <r>
    <x v="5"/>
    <x v="1"/>
    <s v="Namsskogan"/>
    <x v="12"/>
    <x v="4"/>
    <s v="m3"/>
    <n v="22167"/>
  </r>
  <r>
    <x v="6"/>
    <x v="1"/>
    <s v="Namsskogan"/>
    <x v="12"/>
    <x v="4"/>
    <s v="m3"/>
    <n v="7567"/>
  </r>
  <r>
    <x v="7"/>
    <x v="1"/>
    <s v="Namsskogan"/>
    <x v="12"/>
    <x v="4"/>
    <s v="m3"/>
    <n v="13259"/>
  </r>
  <r>
    <x v="8"/>
    <x v="1"/>
    <s v="Namsskogan"/>
    <x v="12"/>
    <x v="4"/>
    <s v="m3"/>
    <n v="13703"/>
  </r>
  <r>
    <x v="9"/>
    <x v="1"/>
    <s v="Namsskogan"/>
    <x v="12"/>
    <x v="4"/>
    <s v="m3"/>
    <n v="3051"/>
  </r>
  <r>
    <x v="10"/>
    <x v="1"/>
    <s v="Namsskogan"/>
    <x v="12"/>
    <x v="4"/>
    <s v="m3"/>
    <n v="6690"/>
  </r>
  <r>
    <x v="11"/>
    <x v="1"/>
    <s v="Namsskogan"/>
    <x v="12"/>
    <x v="4"/>
    <s v="m3"/>
    <n v="7081"/>
  </r>
  <r>
    <x v="12"/>
    <x v="1"/>
    <s v="Namsskogan"/>
    <x v="12"/>
    <x v="4"/>
    <s v="m3"/>
    <n v="4103"/>
  </r>
  <r>
    <x v="13"/>
    <x v="1"/>
    <s v="Namsskogan"/>
    <x v="12"/>
    <x v="4"/>
    <s v="m3"/>
    <n v="7788"/>
  </r>
  <r>
    <x v="14"/>
    <x v="1"/>
    <s v="Namsskogan"/>
    <x v="12"/>
    <x v="4"/>
    <s v="m3"/>
    <n v="44930"/>
  </r>
  <r>
    <x v="15"/>
    <x v="1"/>
    <s v="Namsskogan"/>
    <x v="12"/>
    <x v="4"/>
    <s v="m3"/>
    <n v="15667"/>
  </r>
  <r>
    <x v="16"/>
    <x v="1"/>
    <s v="Namsskogan"/>
    <x v="12"/>
    <x v="4"/>
    <s v="m3"/>
    <n v="5284"/>
  </r>
  <r>
    <x v="0"/>
    <x v="1"/>
    <s v="Grong"/>
    <x v="13"/>
    <x v="4"/>
    <s v="m3"/>
    <n v="29578"/>
  </r>
  <r>
    <x v="1"/>
    <x v="1"/>
    <s v="Grong"/>
    <x v="13"/>
    <x v="4"/>
    <s v="m3"/>
    <n v="28263"/>
  </r>
  <r>
    <x v="2"/>
    <x v="1"/>
    <s v="Grong"/>
    <x v="13"/>
    <x v="4"/>
    <s v="m3"/>
    <n v="25697"/>
  </r>
  <r>
    <x v="3"/>
    <x v="1"/>
    <s v="Grong"/>
    <x v="13"/>
    <x v="4"/>
    <s v="m3"/>
    <n v="27468"/>
  </r>
  <r>
    <x v="4"/>
    <x v="1"/>
    <s v="Grong"/>
    <x v="13"/>
    <x v="4"/>
    <s v="m3"/>
    <n v="28540"/>
  </r>
  <r>
    <x v="5"/>
    <x v="1"/>
    <s v="Grong"/>
    <x v="13"/>
    <x v="4"/>
    <s v="m3"/>
    <n v="23284"/>
  </r>
  <r>
    <x v="6"/>
    <x v="1"/>
    <s v="Grong"/>
    <x v="13"/>
    <x v="4"/>
    <s v="m3"/>
    <n v="27280"/>
  </r>
  <r>
    <x v="7"/>
    <x v="1"/>
    <s v="Grong"/>
    <x v="13"/>
    <x v="4"/>
    <s v="m3"/>
    <n v="28637"/>
  </r>
  <r>
    <x v="8"/>
    <x v="1"/>
    <s v="Grong"/>
    <x v="13"/>
    <x v="4"/>
    <s v="m3"/>
    <n v="21039"/>
  </r>
  <r>
    <x v="9"/>
    <x v="1"/>
    <s v="Grong"/>
    <x v="13"/>
    <x v="4"/>
    <s v="m3"/>
    <n v="31729"/>
  </r>
  <r>
    <x v="10"/>
    <x v="1"/>
    <s v="Grong"/>
    <x v="13"/>
    <x v="4"/>
    <s v="m3"/>
    <n v="26258"/>
  </r>
  <r>
    <x v="11"/>
    <x v="1"/>
    <s v="Grong"/>
    <x v="13"/>
    <x v="4"/>
    <s v="m3"/>
    <n v="21379"/>
  </r>
  <r>
    <x v="12"/>
    <x v="1"/>
    <s v="Grong"/>
    <x v="13"/>
    <x v="4"/>
    <s v="m3"/>
    <n v="15906"/>
  </r>
  <r>
    <x v="13"/>
    <x v="1"/>
    <s v="Grong"/>
    <x v="13"/>
    <x v="4"/>
    <s v="m3"/>
    <n v="28620"/>
  </r>
  <r>
    <x v="14"/>
    <x v="1"/>
    <s v="Grong"/>
    <x v="13"/>
    <x v="4"/>
    <s v="m3"/>
    <n v="24121"/>
  </r>
  <r>
    <x v="15"/>
    <x v="1"/>
    <s v="Grong"/>
    <x v="13"/>
    <x v="4"/>
    <s v="m3"/>
    <n v="21040"/>
  </r>
  <r>
    <x v="16"/>
    <x v="1"/>
    <s v="Grong"/>
    <x v="13"/>
    <x v="4"/>
    <s v="m3"/>
    <n v="16797"/>
  </r>
  <r>
    <x v="0"/>
    <x v="1"/>
    <s v="Høylandet"/>
    <x v="14"/>
    <x v="4"/>
    <s v="m3"/>
    <n v="23543"/>
  </r>
  <r>
    <x v="1"/>
    <x v="1"/>
    <s v="Høylandet"/>
    <x v="14"/>
    <x v="4"/>
    <s v="m3"/>
    <n v="35204"/>
  </r>
  <r>
    <x v="2"/>
    <x v="1"/>
    <s v="Høylandet"/>
    <x v="14"/>
    <x v="4"/>
    <s v="m3"/>
    <n v="23471"/>
  </r>
  <r>
    <x v="3"/>
    <x v="1"/>
    <s v="Høylandet"/>
    <x v="14"/>
    <x v="4"/>
    <s v="m3"/>
    <n v="12483"/>
  </r>
  <r>
    <x v="4"/>
    <x v="1"/>
    <s v="Høylandet"/>
    <x v="14"/>
    <x v="4"/>
    <s v="m3"/>
    <n v="13323"/>
  </r>
  <r>
    <x v="5"/>
    <x v="1"/>
    <s v="Høylandet"/>
    <x v="14"/>
    <x v="4"/>
    <s v="m3"/>
    <n v="17924"/>
  </r>
  <r>
    <x v="6"/>
    <x v="1"/>
    <s v="Høylandet"/>
    <x v="14"/>
    <x v="4"/>
    <s v="m3"/>
    <n v="21936"/>
  </r>
  <r>
    <x v="7"/>
    <x v="1"/>
    <s v="Høylandet"/>
    <x v="14"/>
    <x v="4"/>
    <s v="m3"/>
    <n v="20505"/>
  </r>
  <r>
    <x v="8"/>
    <x v="1"/>
    <s v="Høylandet"/>
    <x v="14"/>
    <x v="4"/>
    <s v="m3"/>
    <n v="25103"/>
  </r>
  <r>
    <x v="9"/>
    <x v="1"/>
    <s v="Høylandet"/>
    <x v="14"/>
    <x v="4"/>
    <s v="m3"/>
    <n v="13032"/>
  </r>
  <r>
    <x v="10"/>
    <x v="1"/>
    <s v="Høylandet"/>
    <x v="14"/>
    <x v="4"/>
    <s v="m3"/>
    <n v="23780"/>
  </r>
  <r>
    <x v="11"/>
    <x v="1"/>
    <s v="Høylandet"/>
    <x v="14"/>
    <x v="4"/>
    <s v="m3"/>
    <n v="18010"/>
  </r>
  <r>
    <x v="12"/>
    <x v="1"/>
    <s v="Høylandet"/>
    <x v="14"/>
    <x v="4"/>
    <s v="m3"/>
    <n v="15513"/>
  </r>
  <r>
    <x v="13"/>
    <x v="1"/>
    <s v="Høylandet"/>
    <x v="14"/>
    <x v="4"/>
    <s v="m3"/>
    <n v="19320"/>
  </r>
  <r>
    <x v="14"/>
    <x v="1"/>
    <s v="Høylandet"/>
    <x v="14"/>
    <x v="4"/>
    <s v="m3"/>
    <n v="23484"/>
  </r>
  <r>
    <x v="15"/>
    <x v="1"/>
    <s v="Høylandet"/>
    <x v="14"/>
    <x v="4"/>
    <s v="m3"/>
    <n v="20301"/>
  </r>
  <r>
    <x v="16"/>
    <x v="1"/>
    <s v="Høylandet"/>
    <x v="14"/>
    <x v="4"/>
    <s v="m3"/>
    <n v="22956"/>
  </r>
  <r>
    <x v="0"/>
    <x v="1"/>
    <s v="Overhalla"/>
    <x v="15"/>
    <x v="4"/>
    <s v="m3"/>
    <n v="14797"/>
  </r>
  <r>
    <x v="1"/>
    <x v="1"/>
    <s v="Overhalla"/>
    <x v="15"/>
    <x v="4"/>
    <s v="m3"/>
    <n v="22015"/>
  </r>
  <r>
    <x v="2"/>
    <x v="1"/>
    <s v="Overhalla"/>
    <x v="15"/>
    <x v="4"/>
    <s v="m3"/>
    <n v="21085"/>
  </r>
  <r>
    <x v="3"/>
    <x v="1"/>
    <s v="Overhalla"/>
    <x v="15"/>
    <x v="4"/>
    <s v="m3"/>
    <n v="19413"/>
  </r>
  <r>
    <x v="4"/>
    <x v="1"/>
    <s v="Overhalla"/>
    <x v="15"/>
    <x v="4"/>
    <s v="m3"/>
    <n v="12611"/>
  </r>
  <r>
    <x v="5"/>
    <x v="1"/>
    <s v="Overhalla"/>
    <x v="15"/>
    <x v="4"/>
    <s v="m3"/>
    <n v="14633"/>
  </r>
  <r>
    <x v="6"/>
    <x v="1"/>
    <s v="Overhalla"/>
    <x v="15"/>
    <x v="4"/>
    <s v="m3"/>
    <n v="16839"/>
  </r>
  <r>
    <x v="7"/>
    <x v="1"/>
    <s v="Overhalla"/>
    <x v="15"/>
    <x v="4"/>
    <s v="m3"/>
    <n v="13953"/>
  </r>
  <r>
    <x v="8"/>
    <x v="1"/>
    <s v="Overhalla"/>
    <x v="15"/>
    <x v="4"/>
    <s v="m3"/>
    <n v="22467"/>
  </r>
  <r>
    <x v="9"/>
    <x v="1"/>
    <s v="Overhalla"/>
    <x v="15"/>
    <x v="4"/>
    <s v="m3"/>
    <n v="26673"/>
  </r>
  <r>
    <x v="10"/>
    <x v="1"/>
    <s v="Overhalla"/>
    <x v="15"/>
    <x v="4"/>
    <s v="m3"/>
    <n v="18243"/>
  </r>
  <r>
    <x v="11"/>
    <x v="1"/>
    <s v="Overhalla"/>
    <x v="15"/>
    <x v="4"/>
    <s v="m3"/>
    <n v="25905"/>
  </r>
  <r>
    <x v="12"/>
    <x v="1"/>
    <s v="Overhalla"/>
    <x v="15"/>
    <x v="4"/>
    <s v="m3"/>
    <n v="7430"/>
  </r>
  <r>
    <x v="13"/>
    <x v="1"/>
    <s v="Overhalla"/>
    <x v="15"/>
    <x v="4"/>
    <s v="m3"/>
    <n v="24544"/>
  </r>
  <r>
    <x v="14"/>
    <x v="1"/>
    <s v="Overhalla"/>
    <x v="15"/>
    <x v="4"/>
    <s v="m3"/>
    <n v="46278"/>
  </r>
  <r>
    <x v="15"/>
    <x v="1"/>
    <s v="Overhalla"/>
    <x v="15"/>
    <x v="4"/>
    <s v="m3"/>
    <n v="16689"/>
  </r>
  <r>
    <x v="16"/>
    <x v="1"/>
    <s v="Overhalla"/>
    <x v="15"/>
    <x v="4"/>
    <s v="m3"/>
    <n v="21129"/>
  </r>
  <r>
    <x v="0"/>
    <x v="1"/>
    <s v="Fosnes"/>
    <x v="16"/>
    <x v="4"/>
    <s v="m3"/>
    <n v="83"/>
  </r>
  <r>
    <x v="1"/>
    <x v="1"/>
    <s v="Fosnes"/>
    <x v="16"/>
    <x v="4"/>
    <s v="m3"/>
    <n v="879"/>
  </r>
  <r>
    <x v="2"/>
    <x v="1"/>
    <s v="Fosnes"/>
    <x v="16"/>
    <x v="4"/>
    <s v="m3"/>
    <n v="1986"/>
  </r>
  <r>
    <x v="3"/>
    <x v="1"/>
    <s v="Fosnes"/>
    <x v="16"/>
    <x v="4"/>
    <s v="m3"/>
    <n v="1320"/>
  </r>
  <r>
    <x v="4"/>
    <x v="1"/>
    <s v="Fosnes"/>
    <x v="16"/>
    <x v="4"/>
    <s v="m3"/>
    <n v="10"/>
  </r>
  <r>
    <x v="5"/>
    <x v="1"/>
    <s v="Fosnes"/>
    <x v="16"/>
    <x v="4"/>
    <s v="m3"/>
    <n v="49"/>
  </r>
  <r>
    <x v="6"/>
    <x v="1"/>
    <s v="Fosnes"/>
    <x v="16"/>
    <x v="4"/>
    <s v="m3"/>
    <n v="466"/>
  </r>
  <r>
    <x v="7"/>
    <x v="1"/>
    <s v="Fosnes"/>
    <x v="16"/>
    <x v="4"/>
    <s v="m3"/>
    <n v="1815"/>
  </r>
  <r>
    <x v="8"/>
    <x v="1"/>
    <s v="Fosnes"/>
    <x v="16"/>
    <x v="4"/>
    <s v="m3"/>
    <n v="112"/>
  </r>
  <r>
    <x v="9"/>
    <x v="1"/>
    <s v="Fosnes"/>
    <x v="16"/>
    <x v="4"/>
    <s v="m3"/>
    <n v="102"/>
  </r>
  <r>
    <x v="10"/>
    <x v="1"/>
    <s v="Fosnes"/>
    <x v="16"/>
    <x v="4"/>
    <s v="m3"/>
    <n v="2159"/>
  </r>
  <r>
    <x v="11"/>
    <x v="1"/>
    <s v="Fosnes"/>
    <x v="16"/>
    <x v="4"/>
    <s v="m3"/>
    <n v="1189"/>
  </r>
  <r>
    <x v="12"/>
    <x v="1"/>
    <s v="Fosnes"/>
    <x v="16"/>
    <x v="4"/>
    <s v="m3"/>
    <n v="1990"/>
  </r>
  <r>
    <x v="13"/>
    <x v="1"/>
    <s v="Fosnes"/>
    <x v="16"/>
    <x v="4"/>
    <s v="m3"/>
    <n v="6183"/>
  </r>
  <r>
    <x v="14"/>
    <x v="1"/>
    <s v="Fosnes"/>
    <x v="16"/>
    <x v="4"/>
    <s v="m3"/>
    <n v="0"/>
  </r>
  <r>
    <x v="15"/>
    <x v="1"/>
    <s v="Fosnes"/>
    <x v="16"/>
    <x v="4"/>
    <s v="m3"/>
    <n v="2474"/>
  </r>
  <r>
    <x v="16"/>
    <x v="1"/>
    <s v="Fosnes"/>
    <x v="16"/>
    <x v="4"/>
    <s v="m3"/>
    <n v="2452"/>
  </r>
  <r>
    <x v="0"/>
    <x v="1"/>
    <s v="Flatanger"/>
    <x v="17"/>
    <x v="4"/>
    <s v="m3"/>
    <n v="382"/>
  </r>
  <r>
    <x v="1"/>
    <x v="1"/>
    <s v="Flatanger"/>
    <x v="17"/>
    <x v="4"/>
    <s v="m3"/>
    <n v="369"/>
  </r>
  <r>
    <x v="2"/>
    <x v="1"/>
    <s v="Flatanger"/>
    <x v="17"/>
    <x v="4"/>
    <s v="m3"/>
    <n v="135"/>
  </r>
  <r>
    <x v="3"/>
    <x v="1"/>
    <s v="Flatanger"/>
    <x v="17"/>
    <x v="4"/>
    <s v="m3"/>
    <n v="147"/>
  </r>
  <r>
    <x v="4"/>
    <x v="1"/>
    <s v="Flatanger"/>
    <x v="17"/>
    <x v="4"/>
    <s v="m3"/>
    <n v="56"/>
  </r>
  <r>
    <x v="5"/>
    <x v="1"/>
    <s v="Flatanger"/>
    <x v="17"/>
    <x v="4"/>
    <s v="m3"/>
    <n v="102"/>
  </r>
  <r>
    <x v="6"/>
    <x v="1"/>
    <s v="Flatanger"/>
    <x v="17"/>
    <x v="4"/>
    <s v="m3"/>
    <n v="483"/>
  </r>
  <r>
    <x v="7"/>
    <x v="1"/>
    <s v="Flatanger"/>
    <x v="17"/>
    <x v="4"/>
    <s v="m3"/>
    <n v="2420"/>
  </r>
  <r>
    <x v="8"/>
    <x v="1"/>
    <s v="Flatanger"/>
    <x v="17"/>
    <x v="4"/>
    <s v="m3"/>
    <n v="464"/>
  </r>
  <r>
    <x v="9"/>
    <x v="1"/>
    <s v="Flatanger"/>
    <x v="17"/>
    <x v="4"/>
    <s v="m3"/>
    <n v="240"/>
  </r>
  <r>
    <x v="10"/>
    <x v="1"/>
    <s v="Flatanger"/>
    <x v="17"/>
    <x v="4"/>
    <s v="m3"/>
    <n v="211"/>
  </r>
  <r>
    <x v="11"/>
    <x v="1"/>
    <s v="Flatanger"/>
    <x v="17"/>
    <x v="4"/>
    <s v="m3"/>
    <n v="314"/>
  </r>
  <r>
    <x v="12"/>
    <x v="1"/>
    <s v="Flatanger"/>
    <x v="17"/>
    <x v="4"/>
    <s v="m3"/>
    <n v="2632"/>
  </r>
  <r>
    <x v="13"/>
    <x v="1"/>
    <s v="Flatanger"/>
    <x v="17"/>
    <x v="4"/>
    <s v="m3"/>
    <n v="3441"/>
  </r>
  <r>
    <x v="14"/>
    <x v="1"/>
    <s v="Flatanger"/>
    <x v="17"/>
    <x v="4"/>
    <s v="m3"/>
    <n v="2195"/>
  </r>
  <r>
    <x v="15"/>
    <x v="1"/>
    <s v="Flatanger"/>
    <x v="17"/>
    <x v="4"/>
    <s v="m3"/>
    <n v="1926"/>
  </r>
  <r>
    <x v="16"/>
    <x v="1"/>
    <s v="Flatanger"/>
    <x v="17"/>
    <x v="4"/>
    <s v="m3"/>
    <n v="553"/>
  </r>
  <r>
    <x v="0"/>
    <x v="1"/>
    <s v="Vikna"/>
    <x v="18"/>
    <x v="4"/>
    <s v="m3"/>
    <n v="11"/>
  </r>
  <r>
    <x v="1"/>
    <x v="1"/>
    <s v="Vikna"/>
    <x v="18"/>
    <x v="4"/>
    <s v="m3"/>
    <n v="0"/>
  </r>
  <r>
    <x v="2"/>
    <x v="1"/>
    <s v="Vikna"/>
    <x v="18"/>
    <x v="4"/>
    <s v="m3"/>
    <n v="0"/>
  </r>
  <r>
    <x v="3"/>
    <x v="1"/>
    <s v="Vikna"/>
    <x v="18"/>
    <x v="4"/>
    <s v="m3"/>
    <n v="312"/>
  </r>
  <r>
    <x v="4"/>
    <x v="1"/>
    <s v="Vikna"/>
    <x v="18"/>
    <x v="4"/>
    <s v="m3"/>
    <n v="0"/>
  </r>
  <r>
    <x v="5"/>
    <x v="1"/>
    <s v="Vikna"/>
    <x v="18"/>
    <x v="4"/>
    <s v="m3"/>
    <n v="99"/>
  </r>
  <r>
    <x v="6"/>
    <x v="1"/>
    <s v="Vikna"/>
    <x v="18"/>
    <x v="4"/>
    <s v="m3"/>
    <n v="375"/>
  </r>
  <r>
    <x v="7"/>
    <x v="1"/>
    <s v="Vikna"/>
    <x v="18"/>
    <x v="4"/>
    <s v="m3"/>
    <n v="0"/>
  </r>
  <r>
    <x v="8"/>
    <x v="1"/>
    <s v="Vikna"/>
    <x v="18"/>
    <x v="4"/>
    <s v="m3"/>
    <n v="0"/>
  </r>
  <r>
    <x v="9"/>
    <x v="1"/>
    <s v="Vikna"/>
    <x v="18"/>
    <x v="4"/>
    <s v="m3"/>
    <n v="0"/>
  </r>
  <r>
    <x v="10"/>
    <x v="1"/>
    <s v="Vikna"/>
    <x v="18"/>
    <x v="4"/>
    <s v="m3"/>
    <n v="864"/>
  </r>
  <r>
    <x v="11"/>
    <x v="1"/>
    <s v="Vikna"/>
    <x v="18"/>
    <x v="4"/>
    <s v="m3"/>
    <n v="1197"/>
  </r>
  <r>
    <x v="12"/>
    <x v="1"/>
    <s v="Vikna"/>
    <x v="18"/>
    <x v="4"/>
    <s v="m3"/>
    <n v="31"/>
  </r>
  <r>
    <x v="13"/>
    <x v="1"/>
    <s v="Vikna"/>
    <x v="18"/>
    <x v="4"/>
    <s v="m3"/>
    <n v="0"/>
  </r>
  <r>
    <x v="14"/>
    <x v="1"/>
    <s v="Vikna"/>
    <x v="18"/>
    <x v="4"/>
    <s v="m3"/>
    <n v="17"/>
  </r>
  <r>
    <x v="15"/>
    <x v="1"/>
    <s v="Vikna"/>
    <x v="18"/>
    <x v="4"/>
    <s v="m3"/>
    <n v="3843"/>
  </r>
  <r>
    <x v="16"/>
    <x v="1"/>
    <s v="Vikna"/>
    <x v="18"/>
    <x v="4"/>
    <s v="m3"/>
    <n v="0"/>
  </r>
  <r>
    <x v="0"/>
    <x v="1"/>
    <s v="Nærøy"/>
    <x v="19"/>
    <x v="4"/>
    <s v="m3"/>
    <n v="4533"/>
  </r>
  <r>
    <x v="1"/>
    <x v="1"/>
    <s v="Nærøy"/>
    <x v="19"/>
    <x v="4"/>
    <s v="m3"/>
    <n v="4353"/>
  </r>
  <r>
    <x v="2"/>
    <x v="1"/>
    <s v="Nærøy"/>
    <x v="19"/>
    <x v="4"/>
    <s v="m3"/>
    <n v="3569"/>
  </r>
  <r>
    <x v="3"/>
    <x v="1"/>
    <s v="Nærøy"/>
    <x v="19"/>
    <x v="4"/>
    <s v="m3"/>
    <n v="6144"/>
  </r>
  <r>
    <x v="4"/>
    <x v="1"/>
    <s v="Nærøy"/>
    <x v="19"/>
    <x v="4"/>
    <s v="m3"/>
    <n v="12472"/>
  </r>
  <r>
    <x v="5"/>
    <x v="1"/>
    <s v="Nærøy"/>
    <x v="19"/>
    <x v="4"/>
    <s v="m3"/>
    <n v="9700"/>
  </r>
  <r>
    <x v="6"/>
    <x v="1"/>
    <s v="Nærøy"/>
    <x v="19"/>
    <x v="4"/>
    <s v="m3"/>
    <n v="2475"/>
  </r>
  <r>
    <x v="7"/>
    <x v="1"/>
    <s v="Nærøy"/>
    <x v="19"/>
    <x v="4"/>
    <s v="m3"/>
    <n v="4250"/>
  </r>
  <r>
    <x v="8"/>
    <x v="1"/>
    <s v="Nærøy"/>
    <x v="19"/>
    <x v="4"/>
    <s v="m3"/>
    <n v="4593"/>
  </r>
  <r>
    <x v="9"/>
    <x v="1"/>
    <s v="Nærøy"/>
    <x v="19"/>
    <x v="4"/>
    <s v="m3"/>
    <n v="8412"/>
  </r>
  <r>
    <x v="10"/>
    <x v="1"/>
    <s v="Nærøy"/>
    <x v="19"/>
    <x v="4"/>
    <s v="m3"/>
    <n v="2652"/>
  </r>
  <r>
    <x v="11"/>
    <x v="1"/>
    <s v="Nærøy"/>
    <x v="19"/>
    <x v="4"/>
    <s v="m3"/>
    <n v="4350"/>
  </r>
  <r>
    <x v="12"/>
    <x v="1"/>
    <s v="Nærøy"/>
    <x v="19"/>
    <x v="4"/>
    <s v="m3"/>
    <n v="2862"/>
  </r>
  <r>
    <x v="13"/>
    <x v="1"/>
    <s v="Nærøy"/>
    <x v="19"/>
    <x v="4"/>
    <s v="m3"/>
    <n v="7772"/>
  </r>
  <r>
    <x v="14"/>
    <x v="1"/>
    <s v="Nærøy"/>
    <x v="19"/>
    <x v="4"/>
    <s v="m3"/>
    <n v="3476"/>
  </r>
  <r>
    <x v="15"/>
    <x v="1"/>
    <s v="Nærøy"/>
    <x v="19"/>
    <x v="4"/>
    <s v="m3"/>
    <n v="10574"/>
  </r>
  <r>
    <x v="16"/>
    <x v="1"/>
    <s v="Nærøy"/>
    <x v="19"/>
    <x v="4"/>
    <s v="m3"/>
    <n v="6978"/>
  </r>
  <r>
    <x v="0"/>
    <x v="1"/>
    <s v="Leka"/>
    <x v="20"/>
    <x v="4"/>
    <s v="m3"/>
    <n v="60"/>
  </r>
  <r>
    <x v="1"/>
    <x v="1"/>
    <s v="Leka"/>
    <x v="20"/>
    <x v="4"/>
    <s v="m3"/>
    <n v="0"/>
  </r>
  <r>
    <x v="2"/>
    <x v="1"/>
    <s v="Leka"/>
    <x v="20"/>
    <x v="4"/>
    <s v="m3"/>
    <n v="727"/>
  </r>
  <r>
    <x v="3"/>
    <x v="1"/>
    <s v="Leka"/>
    <x v="20"/>
    <x v="4"/>
    <s v="m3"/>
    <n v="0"/>
  </r>
  <r>
    <x v="4"/>
    <x v="1"/>
    <s v="Leka"/>
    <x v="20"/>
    <x v="4"/>
    <s v="m3"/>
    <n v="0"/>
  </r>
  <r>
    <x v="5"/>
    <x v="1"/>
    <s v="Leka"/>
    <x v="20"/>
    <x v="4"/>
    <s v="m3"/>
    <n v="0"/>
  </r>
  <r>
    <x v="6"/>
    <x v="1"/>
    <s v="Leka"/>
    <x v="20"/>
    <x v="4"/>
    <s v="m3"/>
    <n v="466"/>
  </r>
  <r>
    <x v="7"/>
    <x v="1"/>
    <s v="Leka"/>
    <x v="20"/>
    <x v="4"/>
    <s v="m3"/>
    <n v="0"/>
  </r>
  <r>
    <x v="8"/>
    <x v="1"/>
    <s v="Leka"/>
    <x v="20"/>
    <x v="4"/>
    <s v="m3"/>
    <n v="0"/>
  </r>
  <r>
    <x v="9"/>
    <x v="1"/>
    <s v="Leka"/>
    <x v="20"/>
    <x v="4"/>
    <s v="m3"/>
    <n v="0"/>
  </r>
  <r>
    <x v="10"/>
    <x v="1"/>
    <s v="Leka"/>
    <x v="20"/>
    <x v="4"/>
    <s v="m3"/>
    <n v="0"/>
  </r>
  <r>
    <x v="11"/>
    <x v="1"/>
    <s v="Leka"/>
    <x v="20"/>
    <x v="4"/>
    <s v="m3"/>
    <n v="0"/>
  </r>
  <r>
    <x v="12"/>
    <x v="1"/>
    <s v="Leka"/>
    <x v="20"/>
    <x v="4"/>
    <s v="m3"/>
    <n v="0"/>
  </r>
  <r>
    <x v="13"/>
    <x v="1"/>
    <s v="Leka"/>
    <x v="20"/>
    <x v="4"/>
    <s v="m3"/>
    <n v="0"/>
  </r>
  <r>
    <x v="14"/>
    <x v="1"/>
    <s v="Leka"/>
    <x v="20"/>
    <x v="4"/>
    <s v="m3"/>
    <n v="0"/>
  </r>
  <r>
    <x v="15"/>
    <x v="1"/>
    <s v="Leka"/>
    <x v="20"/>
    <x v="4"/>
    <s v="m3"/>
    <n v="0"/>
  </r>
  <r>
    <x v="16"/>
    <x v="1"/>
    <s v="Leka"/>
    <x v="20"/>
    <x v="4"/>
    <s v="m3"/>
    <n v="0"/>
  </r>
  <r>
    <x v="0"/>
    <x v="0"/>
    <s v="Inderøy"/>
    <x v="21"/>
    <x v="4"/>
    <s v="m3"/>
    <n v="28398"/>
  </r>
  <r>
    <x v="1"/>
    <x v="0"/>
    <s v="Inderøy"/>
    <x v="21"/>
    <x v="4"/>
    <s v="m3"/>
    <n v="27393"/>
  </r>
  <r>
    <x v="2"/>
    <x v="0"/>
    <s v="Inderøy"/>
    <x v="21"/>
    <x v="4"/>
    <s v="m3"/>
    <n v="34314"/>
  </r>
  <r>
    <x v="3"/>
    <x v="0"/>
    <s v="Inderøy"/>
    <x v="21"/>
    <x v="4"/>
    <s v="m3"/>
    <n v="29287"/>
  </r>
  <r>
    <x v="4"/>
    <x v="0"/>
    <s v="Inderøy"/>
    <x v="21"/>
    <x v="4"/>
    <s v="m3"/>
    <n v="27387"/>
  </r>
  <r>
    <x v="5"/>
    <x v="0"/>
    <s v="Inderøy"/>
    <x v="21"/>
    <x v="4"/>
    <s v="m3"/>
    <n v="26579"/>
  </r>
  <r>
    <x v="6"/>
    <x v="0"/>
    <s v="Inderøy"/>
    <x v="21"/>
    <x v="4"/>
    <s v="m3"/>
    <n v="42427"/>
  </r>
  <r>
    <x v="7"/>
    <x v="0"/>
    <s v="Inderøy"/>
    <x v="21"/>
    <x v="4"/>
    <s v="m3"/>
    <n v="36412"/>
  </r>
  <r>
    <x v="8"/>
    <x v="0"/>
    <s v="Inderøy"/>
    <x v="21"/>
    <x v="4"/>
    <s v="m3"/>
    <n v="40665"/>
  </r>
  <r>
    <x v="9"/>
    <x v="0"/>
    <s v="Inderøy"/>
    <x v="21"/>
    <x v="4"/>
    <s v="m3"/>
    <n v="27147"/>
  </r>
  <r>
    <x v="10"/>
    <x v="0"/>
    <s v="Inderøy"/>
    <x v="21"/>
    <x v="4"/>
    <s v="m3"/>
    <n v="32240"/>
  </r>
  <r>
    <x v="11"/>
    <x v="0"/>
    <s v="Inderøy"/>
    <x v="21"/>
    <x v="4"/>
    <s v="m3"/>
    <n v="25501"/>
  </r>
  <r>
    <x v="12"/>
    <x v="0"/>
    <s v="Inderøy"/>
    <x v="21"/>
    <x v="4"/>
    <s v="m3"/>
    <n v="26892"/>
  </r>
  <r>
    <x v="13"/>
    <x v="0"/>
    <s v="Inderøy"/>
    <x v="21"/>
    <x v="4"/>
    <s v="m3"/>
    <n v="29212"/>
  </r>
  <r>
    <x v="14"/>
    <x v="0"/>
    <s v="Inderøy"/>
    <x v="21"/>
    <x v="4"/>
    <s v="m3"/>
    <n v="18424"/>
  </r>
  <r>
    <x v="15"/>
    <x v="0"/>
    <s v="Inderøy"/>
    <x v="21"/>
    <x v="4"/>
    <s v="m3"/>
    <n v="21539"/>
  </r>
  <r>
    <x v="16"/>
    <x v="0"/>
    <s v="Inderøy"/>
    <x v="21"/>
    <x v="4"/>
    <s v="m3"/>
    <n v="26358"/>
  </r>
  <r>
    <x v="0"/>
    <x v="3"/>
    <s v="Indre Fosen"/>
    <x v="22"/>
    <x v="4"/>
    <s v="m3"/>
    <n v="18920"/>
  </r>
  <r>
    <x v="1"/>
    <x v="3"/>
    <s v="Indre Fosen"/>
    <x v="22"/>
    <x v="4"/>
    <s v="m3"/>
    <n v="28222"/>
  </r>
  <r>
    <x v="2"/>
    <x v="3"/>
    <s v="Indre Fosen"/>
    <x v="22"/>
    <x v="4"/>
    <s v="m3"/>
    <n v="19632"/>
  </r>
  <r>
    <x v="3"/>
    <x v="3"/>
    <s v="Indre Fosen"/>
    <x v="22"/>
    <x v="4"/>
    <s v="m3"/>
    <n v="15204"/>
  </r>
  <r>
    <x v="4"/>
    <x v="3"/>
    <s v="Indre Fosen"/>
    <x v="22"/>
    <x v="4"/>
    <s v="m3"/>
    <n v="9414"/>
  </r>
  <r>
    <x v="5"/>
    <x v="3"/>
    <s v="Indre Fosen"/>
    <x v="22"/>
    <x v="4"/>
    <s v="m3"/>
    <n v="18367"/>
  </r>
  <r>
    <x v="6"/>
    <x v="3"/>
    <s v="Indre Fosen"/>
    <x v="22"/>
    <x v="4"/>
    <s v="m3"/>
    <n v="15560"/>
  </r>
  <r>
    <x v="7"/>
    <x v="3"/>
    <s v="Indre Fosen"/>
    <x v="22"/>
    <x v="4"/>
    <s v="m3"/>
    <n v="14577"/>
  </r>
  <r>
    <x v="8"/>
    <x v="3"/>
    <s v="Indre Fosen"/>
    <x v="22"/>
    <x v="4"/>
    <s v="m3"/>
    <n v="15138"/>
  </r>
  <r>
    <x v="9"/>
    <x v="3"/>
    <s v="Indre Fosen"/>
    <x v="22"/>
    <x v="4"/>
    <s v="m3"/>
    <n v="17059"/>
  </r>
  <r>
    <x v="10"/>
    <x v="3"/>
    <s v="Indre Fosen"/>
    <x v="22"/>
    <x v="4"/>
    <s v="m3"/>
    <n v="11349"/>
  </r>
  <r>
    <x v="11"/>
    <x v="3"/>
    <s v="Indre Fosen"/>
    <x v="22"/>
    <x v="4"/>
    <s v="m3"/>
    <n v="12079"/>
  </r>
  <r>
    <x v="12"/>
    <x v="3"/>
    <s v="Indre Fosen"/>
    <x v="22"/>
    <x v="4"/>
    <s v="m3"/>
    <n v="8281"/>
  </r>
  <r>
    <x v="13"/>
    <x v="3"/>
    <s v="Indre Fosen"/>
    <x v="22"/>
    <x v="4"/>
    <s v="m3"/>
    <n v="15960"/>
  </r>
  <r>
    <x v="14"/>
    <x v="3"/>
    <s v="Indre Fosen"/>
    <x v="22"/>
    <x v="4"/>
    <s v="m3"/>
    <n v="15812"/>
  </r>
  <r>
    <x v="15"/>
    <x v="3"/>
    <s v="Indre Fosen"/>
    <x v="22"/>
    <x v="4"/>
    <s v="m3"/>
    <n v="26251"/>
  </r>
  <r>
    <x v="16"/>
    <x v="3"/>
    <s v="Indre Fosen"/>
    <x v="22"/>
    <x v="4"/>
    <s v="m3"/>
    <n v="18232"/>
  </r>
  <r>
    <x v="0"/>
    <x v="3"/>
    <s v="Indre Fosen"/>
    <x v="22"/>
    <x v="4"/>
    <s v="m3"/>
    <n v="5662"/>
  </r>
  <r>
    <x v="1"/>
    <x v="3"/>
    <s v="Indre Fosen"/>
    <x v="22"/>
    <x v="4"/>
    <s v="m3"/>
    <n v="8102"/>
  </r>
  <r>
    <x v="2"/>
    <x v="3"/>
    <s v="Indre Fosen"/>
    <x v="22"/>
    <x v="4"/>
    <s v="m3"/>
    <n v="5762"/>
  </r>
  <r>
    <x v="3"/>
    <x v="3"/>
    <s v="Indre Fosen"/>
    <x v="22"/>
    <x v="4"/>
    <s v="m3"/>
    <n v="8650"/>
  </r>
  <r>
    <x v="4"/>
    <x v="3"/>
    <s v="Indre Fosen"/>
    <x v="22"/>
    <x v="4"/>
    <s v="m3"/>
    <n v="6395"/>
  </r>
  <r>
    <x v="5"/>
    <x v="3"/>
    <s v="Indre Fosen"/>
    <x v="22"/>
    <x v="4"/>
    <s v="m3"/>
    <n v="6488"/>
  </r>
  <r>
    <x v="6"/>
    <x v="3"/>
    <s v="Indre Fosen"/>
    <x v="22"/>
    <x v="4"/>
    <s v="m3"/>
    <n v="8060"/>
  </r>
  <r>
    <x v="7"/>
    <x v="3"/>
    <s v="Indre Fosen"/>
    <x v="22"/>
    <x v="4"/>
    <s v="m3"/>
    <n v="9247"/>
  </r>
  <r>
    <x v="8"/>
    <x v="3"/>
    <s v="Indre Fosen"/>
    <x v="22"/>
    <x v="4"/>
    <s v="m3"/>
    <n v="9272"/>
  </r>
  <r>
    <x v="9"/>
    <x v="3"/>
    <s v="Indre Fosen"/>
    <x v="22"/>
    <x v="4"/>
    <s v="m3"/>
    <n v="7093"/>
  </r>
  <r>
    <x v="10"/>
    <x v="3"/>
    <s v="Indre Fosen"/>
    <x v="22"/>
    <x v="4"/>
    <s v="m3"/>
    <n v="12454"/>
  </r>
  <r>
    <x v="11"/>
    <x v="3"/>
    <s v="Indre Fosen"/>
    <x v="22"/>
    <x v="4"/>
    <s v="m3"/>
    <n v="7340"/>
  </r>
  <r>
    <x v="12"/>
    <x v="3"/>
    <s v="Indre Fosen"/>
    <x v="22"/>
    <x v="4"/>
    <s v="m3"/>
    <n v="5341"/>
  </r>
  <r>
    <x v="13"/>
    <x v="3"/>
    <s v="Indre Fosen"/>
    <x v="22"/>
    <x v="4"/>
    <s v="m3"/>
    <n v="10578"/>
  </r>
  <r>
    <x v="14"/>
    <x v="3"/>
    <s v="Indre Fosen"/>
    <x v="22"/>
    <x v="4"/>
    <s v="m3"/>
    <n v="13420"/>
  </r>
  <r>
    <x v="15"/>
    <x v="3"/>
    <s v="Indre Fosen"/>
    <x v="22"/>
    <x v="4"/>
    <s v="m3"/>
    <n v="8258"/>
  </r>
  <r>
    <x v="16"/>
    <x v="3"/>
    <s v="Indre Fosen"/>
    <x v="22"/>
    <x v="4"/>
    <s v="m3"/>
    <n v="10990"/>
  </r>
  <r>
    <x v="0"/>
    <x v="0"/>
    <s v="Steinkjer"/>
    <x v="0"/>
    <x v="5"/>
    <s v="stk"/>
    <n v="15500"/>
  </r>
  <r>
    <x v="1"/>
    <x v="0"/>
    <s v="Steinkjer"/>
    <x v="0"/>
    <x v="5"/>
    <s v="stk"/>
    <n v="16470"/>
  </r>
  <r>
    <x v="2"/>
    <x v="0"/>
    <s v="Steinkjer"/>
    <x v="0"/>
    <x v="5"/>
    <s v="stk"/>
    <n v="5155"/>
  </r>
  <r>
    <x v="3"/>
    <x v="0"/>
    <s v="Steinkjer"/>
    <x v="0"/>
    <x v="5"/>
    <s v="stk"/>
    <n v="4500"/>
  </r>
  <r>
    <x v="4"/>
    <x v="0"/>
    <s v="Steinkjer"/>
    <x v="0"/>
    <x v="5"/>
    <s v="stk"/>
    <n v="6300"/>
  </r>
  <r>
    <x v="5"/>
    <x v="0"/>
    <s v="Steinkjer"/>
    <x v="0"/>
    <x v="5"/>
    <s v="stk"/>
    <n v="3400"/>
  </r>
  <r>
    <x v="6"/>
    <x v="0"/>
    <s v="Steinkjer"/>
    <x v="0"/>
    <x v="5"/>
    <s v="stk"/>
    <n v="2450"/>
  </r>
  <r>
    <x v="7"/>
    <x v="0"/>
    <s v="Steinkjer"/>
    <x v="0"/>
    <x v="5"/>
    <s v="stk"/>
    <n v="6750"/>
  </r>
  <r>
    <x v="8"/>
    <x v="0"/>
    <s v="Steinkjer"/>
    <x v="0"/>
    <x v="5"/>
    <s v="stk"/>
    <n v="26725"/>
  </r>
  <r>
    <x v="9"/>
    <x v="0"/>
    <s v="Steinkjer"/>
    <x v="0"/>
    <x v="5"/>
    <s v="stk"/>
    <n v="10550"/>
  </r>
  <r>
    <x v="10"/>
    <x v="0"/>
    <s v="Steinkjer"/>
    <x v="0"/>
    <x v="5"/>
    <s v="stk"/>
    <n v="3410"/>
  </r>
  <r>
    <x v="11"/>
    <x v="0"/>
    <s v="Steinkjer"/>
    <x v="0"/>
    <x v="5"/>
    <s v="stk"/>
    <m/>
  </r>
  <r>
    <x v="12"/>
    <x v="0"/>
    <s v="Steinkjer"/>
    <x v="0"/>
    <x v="5"/>
    <s v="stk"/>
    <n v="5050"/>
  </r>
  <r>
    <x v="13"/>
    <x v="0"/>
    <s v="Steinkjer"/>
    <x v="0"/>
    <x v="5"/>
    <s v="stk"/>
    <n v="3150"/>
  </r>
  <r>
    <x v="14"/>
    <x v="0"/>
    <s v="Steinkjer"/>
    <x v="0"/>
    <x v="5"/>
    <s v="stk"/>
    <n v="12125"/>
  </r>
  <r>
    <x v="15"/>
    <x v="0"/>
    <s v="Steinkjer"/>
    <x v="0"/>
    <x v="5"/>
    <s v="stk"/>
    <n v="4700"/>
  </r>
  <r>
    <x v="16"/>
    <x v="0"/>
    <s v="Steinkjer"/>
    <x v="0"/>
    <x v="5"/>
    <s v="stk"/>
    <n v="7900"/>
  </r>
  <r>
    <x v="0"/>
    <x v="1"/>
    <s v="Namsos"/>
    <x v="1"/>
    <x v="5"/>
    <s v="stk"/>
    <n v="1900"/>
  </r>
  <r>
    <x v="1"/>
    <x v="1"/>
    <s v="Namsos"/>
    <x v="1"/>
    <x v="5"/>
    <s v="stk"/>
    <n v="5550"/>
  </r>
  <r>
    <x v="2"/>
    <x v="1"/>
    <s v="Namsos"/>
    <x v="1"/>
    <x v="5"/>
    <s v="stk"/>
    <n v="4000"/>
  </r>
  <r>
    <x v="3"/>
    <x v="1"/>
    <s v="Namsos"/>
    <x v="1"/>
    <x v="5"/>
    <s v="stk"/>
    <n v="1470"/>
  </r>
  <r>
    <x v="4"/>
    <x v="1"/>
    <s v="Namsos"/>
    <x v="1"/>
    <x v="5"/>
    <s v="stk"/>
    <n v="1880"/>
  </r>
  <r>
    <x v="5"/>
    <x v="1"/>
    <s v="Namsos"/>
    <x v="1"/>
    <x v="5"/>
    <s v="stk"/>
    <n v="450"/>
  </r>
  <r>
    <x v="6"/>
    <x v="1"/>
    <s v="Namsos"/>
    <x v="1"/>
    <x v="5"/>
    <s v="stk"/>
    <n v="1050"/>
  </r>
  <r>
    <x v="7"/>
    <x v="1"/>
    <s v="Namsos"/>
    <x v="1"/>
    <x v="5"/>
    <s v="stk"/>
    <m/>
  </r>
  <r>
    <x v="8"/>
    <x v="1"/>
    <s v="Namsos"/>
    <x v="1"/>
    <x v="5"/>
    <s v="stk"/>
    <n v="3850"/>
  </r>
  <r>
    <x v="9"/>
    <x v="1"/>
    <s v="Namsos"/>
    <x v="1"/>
    <x v="5"/>
    <s v="stk"/>
    <n v="4300"/>
  </r>
  <r>
    <x v="10"/>
    <x v="1"/>
    <s v="Namsos"/>
    <x v="1"/>
    <x v="5"/>
    <s v="stk"/>
    <n v="1600"/>
  </r>
  <r>
    <x v="11"/>
    <x v="1"/>
    <s v="Namsos"/>
    <x v="1"/>
    <x v="5"/>
    <s v="stk"/>
    <n v="9150"/>
  </r>
  <r>
    <x v="12"/>
    <x v="1"/>
    <s v="Namsos"/>
    <x v="1"/>
    <x v="5"/>
    <s v="stk"/>
    <n v="2000"/>
  </r>
  <r>
    <x v="13"/>
    <x v="1"/>
    <s v="Namsos"/>
    <x v="1"/>
    <x v="5"/>
    <s v="stk"/>
    <n v="350"/>
  </r>
  <r>
    <x v="14"/>
    <x v="1"/>
    <s v="Namsos"/>
    <x v="1"/>
    <x v="5"/>
    <s v="stk"/>
    <n v="24450"/>
  </r>
  <r>
    <x v="15"/>
    <x v="1"/>
    <s v="Namsos"/>
    <x v="1"/>
    <x v="5"/>
    <s v="stk"/>
    <n v="9500"/>
  </r>
  <r>
    <x v="16"/>
    <x v="1"/>
    <s v="Namsos"/>
    <x v="1"/>
    <x v="5"/>
    <s v="stk"/>
    <n v="3850"/>
  </r>
  <r>
    <x v="0"/>
    <x v="2"/>
    <s v="Meråker"/>
    <x v="2"/>
    <x v="5"/>
    <s v="stk"/>
    <m/>
  </r>
  <r>
    <x v="1"/>
    <x v="2"/>
    <s v="Meråker"/>
    <x v="2"/>
    <x v="5"/>
    <s v="stk"/>
    <n v="11500"/>
  </r>
  <r>
    <x v="2"/>
    <x v="2"/>
    <s v="Meråker"/>
    <x v="2"/>
    <x v="5"/>
    <s v="stk"/>
    <n v="680"/>
  </r>
  <r>
    <x v="3"/>
    <x v="2"/>
    <s v="Meråker"/>
    <x v="2"/>
    <x v="5"/>
    <s v="stk"/>
    <m/>
  </r>
  <r>
    <x v="4"/>
    <x v="2"/>
    <s v="Meråker"/>
    <x v="2"/>
    <x v="5"/>
    <s v="stk"/>
    <n v="500"/>
  </r>
  <r>
    <x v="5"/>
    <x v="2"/>
    <s v="Meråker"/>
    <x v="2"/>
    <x v="5"/>
    <s v="stk"/>
    <m/>
  </r>
  <r>
    <x v="6"/>
    <x v="2"/>
    <s v="Meråker"/>
    <x v="2"/>
    <x v="5"/>
    <s v="stk"/>
    <m/>
  </r>
  <r>
    <x v="7"/>
    <x v="2"/>
    <s v="Meråker"/>
    <x v="2"/>
    <x v="5"/>
    <s v="stk"/>
    <m/>
  </r>
  <r>
    <x v="8"/>
    <x v="2"/>
    <s v="Meråker"/>
    <x v="2"/>
    <x v="5"/>
    <s v="stk"/>
    <m/>
  </r>
  <r>
    <x v="9"/>
    <x v="2"/>
    <s v="Meråker"/>
    <x v="2"/>
    <x v="5"/>
    <s v="stk"/>
    <n v="3900"/>
  </r>
  <r>
    <x v="10"/>
    <x v="2"/>
    <s v="Meråker"/>
    <x v="2"/>
    <x v="5"/>
    <s v="stk"/>
    <n v="7250"/>
  </r>
  <r>
    <x v="11"/>
    <x v="2"/>
    <s v="Meråker"/>
    <x v="2"/>
    <x v="5"/>
    <s v="stk"/>
    <n v="8500"/>
  </r>
  <r>
    <x v="12"/>
    <x v="2"/>
    <s v="Meråker"/>
    <x v="2"/>
    <x v="5"/>
    <s v="stk"/>
    <n v="4150"/>
  </r>
  <r>
    <x v="13"/>
    <x v="2"/>
    <s v="Meråker"/>
    <x v="2"/>
    <x v="5"/>
    <s v="stk"/>
    <n v="1920"/>
  </r>
  <r>
    <x v="14"/>
    <x v="2"/>
    <s v="Meråker"/>
    <x v="2"/>
    <x v="5"/>
    <s v="stk"/>
    <n v="4610"/>
  </r>
  <r>
    <x v="15"/>
    <x v="2"/>
    <s v="Meråker"/>
    <x v="2"/>
    <x v="5"/>
    <s v="stk"/>
    <n v="2600"/>
  </r>
  <r>
    <x v="16"/>
    <x v="2"/>
    <s v="Meråker"/>
    <x v="2"/>
    <x v="5"/>
    <s v="stk"/>
    <n v="3000"/>
  </r>
  <r>
    <x v="0"/>
    <x v="2"/>
    <s v="Stjørdal"/>
    <x v="3"/>
    <x v="5"/>
    <s v="stk"/>
    <n v="19240"/>
  </r>
  <r>
    <x v="1"/>
    <x v="2"/>
    <s v="Stjørdal"/>
    <x v="3"/>
    <x v="5"/>
    <s v="stk"/>
    <n v="24920"/>
  </r>
  <r>
    <x v="2"/>
    <x v="2"/>
    <s v="Stjørdal"/>
    <x v="3"/>
    <x v="5"/>
    <s v="stk"/>
    <n v="13135"/>
  </r>
  <r>
    <x v="3"/>
    <x v="2"/>
    <s v="Stjørdal"/>
    <x v="3"/>
    <x v="5"/>
    <s v="stk"/>
    <n v="5070"/>
  </r>
  <r>
    <x v="4"/>
    <x v="2"/>
    <s v="Stjørdal"/>
    <x v="3"/>
    <x v="5"/>
    <s v="stk"/>
    <n v="3905"/>
  </r>
  <r>
    <x v="5"/>
    <x v="2"/>
    <s v="Stjørdal"/>
    <x v="3"/>
    <x v="5"/>
    <s v="stk"/>
    <n v="3625"/>
  </r>
  <r>
    <x v="6"/>
    <x v="2"/>
    <s v="Stjørdal"/>
    <x v="3"/>
    <x v="5"/>
    <s v="stk"/>
    <n v="4600"/>
  </r>
  <r>
    <x v="7"/>
    <x v="2"/>
    <s v="Stjørdal"/>
    <x v="3"/>
    <x v="5"/>
    <s v="stk"/>
    <n v="3900"/>
  </r>
  <r>
    <x v="8"/>
    <x v="2"/>
    <s v="Stjørdal"/>
    <x v="3"/>
    <x v="5"/>
    <s v="stk"/>
    <n v="3675"/>
  </r>
  <r>
    <x v="9"/>
    <x v="2"/>
    <s v="Stjørdal"/>
    <x v="3"/>
    <x v="5"/>
    <s v="stk"/>
    <n v="7200"/>
  </r>
  <r>
    <x v="10"/>
    <x v="2"/>
    <s v="Stjørdal"/>
    <x v="3"/>
    <x v="5"/>
    <s v="stk"/>
    <n v="2250"/>
  </r>
  <r>
    <x v="11"/>
    <x v="2"/>
    <s v="Stjørdal"/>
    <x v="3"/>
    <x v="5"/>
    <s v="stk"/>
    <n v="2000"/>
  </r>
  <r>
    <x v="12"/>
    <x v="2"/>
    <s v="Stjørdal"/>
    <x v="3"/>
    <x v="5"/>
    <s v="stk"/>
    <n v="3400"/>
  </r>
  <r>
    <x v="13"/>
    <x v="2"/>
    <s v="Stjørdal"/>
    <x v="3"/>
    <x v="5"/>
    <s v="stk"/>
    <n v="3450"/>
  </r>
  <r>
    <x v="14"/>
    <x v="2"/>
    <s v="Stjørdal"/>
    <x v="3"/>
    <x v="5"/>
    <s v="stk"/>
    <n v="6070"/>
  </r>
  <r>
    <x v="15"/>
    <x v="2"/>
    <s v="Stjørdal"/>
    <x v="3"/>
    <x v="5"/>
    <s v="stk"/>
    <n v="3150"/>
  </r>
  <r>
    <x v="16"/>
    <x v="2"/>
    <s v="Stjørdal"/>
    <x v="3"/>
    <x v="5"/>
    <s v="stk"/>
    <n v="7850"/>
  </r>
  <r>
    <x v="0"/>
    <x v="0"/>
    <s v="Frosta"/>
    <x v="4"/>
    <x v="5"/>
    <s v="stk"/>
    <n v="600"/>
  </r>
  <r>
    <x v="1"/>
    <x v="0"/>
    <s v="Frosta"/>
    <x v="4"/>
    <x v="5"/>
    <s v="stk"/>
    <n v="3200"/>
  </r>
  <r>
    <x v="2"/>
    <x v="0"/>
    <s v="Frosta"/>
    <x v="4"/>
    <x v="5"/>
    <s v="stk"/>
    <m/>
  </r>
  <r>
    <x v="3"/>
    <x v="0"/>
    <s v="Frosta"/>
    <x v="4"/>
    <x v="5"/>
    <s v="stk"/>
    <m/>
  </r>
  <r>
    <x v="4"/>
    <x v="0"/>
    <s v="Frosta"/>
    <x v="4"/>
    <x v="5"/>
    <s v="stk"/>
    <n v="300"/>
  </r>
  <r>
    <x v="5"/>
    <x v="0"/>
    <s v="Frosta"/>
    <x v="4"/>
    <x v="5"/>
    <s v="stk"/>
    <m/>
  </r>
  <r>
    <x v="6"/>
    <x v="0"/>
    <s v="Frosta"/>
    <x v="4"/>
    <x v="5"/>
    <s v="stk"/>
    <m/>
  </r>
  <r>
    <x v="7"/>
    <x v="0"/>
    <s v="Frosta"/>
    <x v="4"/>
    <x v="5"/>
    <s v="stk"/>
    <m/>
  </r>
  <r>
    <x v="8"/>
    <x v="0"/>
    <s v="Frosta"/>
    <x v="4"/>
    <x v="5"/>
    <s v="stk"/>
    <m/>
  </r>
  <r>
    <x v="9"/>
    <x v="0"/>
    <s v="Frosta"/>
    <x v="4"/>
    <x v="5"/>
    <s v="stk"/>
    <m/>
  </r>
  <r>
    <x v="10"/>
    <x v="0"/>
    <s v="Frosta"/>
    <x v="4"/>
    <x v="5"/>
    <s v="stk"/>
    <m/>
  </r>
  <r>
    <x v="11"/>
    <x v="0"/>
    <s v="Frosta"/>
    <x v="4"/>
    <x v="5"/>
    <s v="stk"/>
    <m/>
  </r>
  <r>
    <x v="12"/>
    <x v="0"/>
    <s v="Frosta"/>
    <x v="4"/>
    <x v="5"/>
    <s v="stk"/>
    <m/>
  </r>
  <r>
    <x v="13"/>
    <x v="0"/>
    <s v="Frosta"/>
    <x v="4"/>
    <x v="5"/>
    <s v="stk"/>
    <n v="1650"/>
  </r>
  <r>
    <x v="14"/>
    <x v="0"/>
    <s v="Frosta"/>
    <x v="4"/>
    <x v="5"/>
    <s v="stk"/>
    <n v="2175"/>
  </r>
  <r>
    <x v="15"/>
    <x v="0"/>
    <s v="Frosta"/>
    <x v="4"/>
    <x v="5"/>
    <s v="stk"/>
    <n v="690"/>
  </r>
  <r>
    <x v="16"/>
    <x v="0"/>
    <s v="Frosta"/>
    <x v="4"/>
    <x v="5"/>
    <s v="stk"/>
    <m/>
  </r>
  <r>
    <x v="0"/>
    <x v="0"/>
    <s v="Levanger"/>
    <x v="5"/>
    <x v="5"/>
    <s v="stk"/>
    <n v="13215"/>
  </r>
  <r>
    <x v="1"/>
    <x v="0"/>
    <s v="Levanger"/>
    <x v="5"/>
    <x v="5"/>
    <s v="stk"/>
    <n v="6950"/>
  </r>
  <r>
    <x v="2"/>
    <x v="0"/>
    <s v="Levanger"/>
    <x v="5"/>
    <x v="5"/>
    <s v="stk"/>
    <n v="7745"/>
  </r>
  <r>
    <x v="3"/>
    <x v="0"/>
    <s v="Levanger"/>
    <x v="5"/>
    <x v="5"/>
    <s v="stk"/>
    <n v="2840"/>
  </r>
  <r>
    <x v="4"/>
    <x v="0"/>
    <s v="Levanger"/>
    <x v="5"/>
    <x v="5"/>
    <s v="stk"/>
    <n v="5290"/>
  </r>
  <r>
    <x v="5"/>
    <x v="0"/>
    <s v="Levanger"/>
    <x v="5"/>
    <x v="5"/>
    <s v="stk"/>
    <n v="5275"/>
  </r>
  <r>
    <x v="6"/>
    <x v="0"/>
    <s v="Levanger"/>
    <x v="5"/>
    <x v="5"/>
    <s v="stk"/>
    <n v="12060"/>
  </r>
  <r>
    <x v="7"/>
    <x v="0"/>
    <s v="Levanger"/>
    <x v="5"/>
    <x v="5"/>
    <s v="stk"/>
    <n v="3570"/>
  </r>
  <r>
    <x v="8"/>
    <x v="0"/>
    <s v="Levanger"/>
    <x v="5"/>
    <x v="5"/>
    <s v="stk"/>
    <n v="3250"/>
  </r>
  <r>
    <x v="9"/>
    <x v="0"/>
    <s v="Levanger"/>
    <x v="5"/>
    <x v="5"/>
    <s v="stk"/>
    <n v="2070"/>
  </r>
  <r>
    <x v="10"/>
    <x v="0"/>
    <s v="Levanger"/>
    <x v="5"/>
    <x v="5"/>
    <s v="stk"/>
    <n v="5533"/>
  </r>
  <r>
    <x v="11"/>
    <x v="0"/>
    <s v="Levanger"/>
    <x v="5"/>
    <x v="5"/>
    <s v="stk"/>
    <n v="3900"/>
  </r>
  <r>
    <x v="12"/>
    <x v="0"/>
    <s v="Levanger"/>
    <x v="5"/>
    <x v="5"/>
    <s v="stk"/>
    <n v="2100"/>
  </r>
  <r>
    <x v="13"/>
    <x v="0"/>
    <s v="Levanger"/>
    <x v="5"/>
    <x v="5"/>
    <s v="stk"/>
    <n v="2800"/>
  </r>
  <r>
    <x v="14"/>
    <x v="0"/>
    <s v="Levanger"/>
    <x v="5"/>
    <x v="5"/>
    <s v="stk"/>
    <n v="7690"/>
  </r>
  <r>
    <x v="15"/>
    <x v="0"/>
    <s v="Levanger"/>
    <x v="5"/>
    <x v="5"/>
    <s v="stk"/>
    <n v="9450"/>
  </r>
  <r>
    <x v="16"/>
    <x v="0"/>
    <s v="Levanger"/>
    <x v="5"/>
    <x v="5"/>
    <s v="stk"/>
    <n v="1950"/>
  </r>
  <r>
    <x v="0"/>
    <x v="0"/>
    <s v="Verdal"/>
    <x v="6"/>
    <x v="5"/>
    <s v="stk"/>
    <n v="13855"/>
  </r>
  <r>
    <x v="1"/>
    <x v="0"/>
    <s v="Verdal"/>
    <x v="6"/>
    <x v="5"/>
    <s v="stk"/>
    <n v="11175"/>
  </r>
  <r>
    <x v="2"/>
    <x v="0"/>
    <s v="Verdal"/>
    <x v="6"/>
    <x v="5"/>
    <s v="stk"/>
    <n v="5855"/>
  </r>
  <r>
    <x v="3"/>
    <x v="0"/>
    <s v="Verdal"/>
    <x v="6"/>
    <x v="5"/>
    <s v="stk"/>
    <n v="1750"/>
  </r>
  <r>
    <x v="4"/>
    <x v="0"/>
    <s v="Verdal"/>
    <x v="6"/>
    <x v="5"/>
    <s v="stk"/>
    <n v="1210"/>
  </r>
  <r>
    <x v="5"/>
    <x v="0"/>
    <s v="Verdal"/>
    <x v="6"/>
    <x v="5"/>
    <s v="stk"/>
    <n v="2575"/>
  </r>
  <r>
    <x v="6"/>
    <x v="0"/>
    <s v="Verdal"/>
    <x v="6"/>
    <x v="5"/>
    <s v="stk"/>
    <n v="500"/>
  </r>
  <r>
    <x v="7"/>
    <x v="0"/>
    <s v="Verdal"/>
    <x v="6"/>
    <x v="5"/>
    <s v="stk"/>
    <n v="300"/>
  </r>
  <r>
    <x v="8"/>
    <x v="0"/>
    <s v="Verdal"/>
    <x v="6"/>
    <x v="5"/>
    <s v="stk"/>
    <n v="1590"/>
  </r>
  <r>
    <x v="9"/>
    <x v="0"/>
    <s v="Verdal"/>
    <x v="6"/>
    <x v="5"/>
    <s v="stk"/>
    <n v="4000"/>
  </r>
  <r>
    <x v="10"/>
    <x v="0"/>
    <s v="Verdal"/>
    <x v="6"/>
    <x v="5"/>
    <s v="stk"/>
    <n v="3300"/>
  </r>
  <r>
    <x v="11"/>
    <x v="0"/>
    <s v="Verdal"/>
    <x v="6"/>
    <x v="5"/>
    <s v="stk"/>
    <n v="3200"/>
  </r>
  <r>
    <x v="12"/>
    <x v="0"/>
    <s v="Verdal"/>
    <x v="6"/>
    <x v="5"/>
    <s v="stk"/>
    <n v="700"/>
  </r>
  <r>
    <x v="13"/>
    <x v="0"/>
    <s v="Verdal"/>
    <x v="6"/>
    <x v="5"/>
    <s v="stk"/>
    <n v="1000"/>
  </r>
  <r>
    <x v="14"/>
    <x v="0"/>
    <s v="Verdal"/>
    <x v="6"/>
    <x v="5"/>
    <s v="stk"/>
    <n v="4900"/>
  </r>
  <r>
    <x v="15"/>
    <x v="0"/>
    <s v="Verdal"/>
    <x v="6"/>
    <x v="5"/>
    <s v="stk"/>
    <n v="6435"/>
  </r>
  <r>
    <x v="16"/>
    <x v="0"/>
    <s v="Verdal"/>
    <x v="6"/>
    <x v="5"/>
    <s v="stk"/>
    <n v="4140"/>
  </r>
  <r>
    <x v="0"/>
    <x v="0"/>
    <s v="Verran"/>
    <x v="7"/>
    <x v="5"/>
    <s v="stk"/>
    <m/>
  </r>
  <r>
    <x v="1"/>
    <x v="0"/>
    <s v="Verran"/>
    <x v="7"/>
    <x v="5"/>
    <s v="stk"/>
    <n v="4560"/>
  </r>
  <r>
    <x v="2"/>
    <x v="0"/>
    <s v="Verran"/>
    <x v="7"/>
    <x v="5"/>
    <s v="stk"/>
    <m/>
  </r>
  <r>
    <x v="3"/>
    <x v="0"/>
    <s v="Verran"/>
    <x v="7"/>
    <x v="5"/>
    <s v="stk"/>
    <m/>
  </r>
  <r>
    <x v="4"/>
    <x v="0"/>
    <s v="Verran"/>
    <x v="7"/>
    <x v="5"/>
    <s v="stk"/>
    <n v="1000"/>
  </r>
  <r>
    <x v="5"/>
    <x v="0"/>
    <s v="Verran"/>
    <x v="7"/>
    <x v="5"/>
    <s v="stk"/>
    <m/>
  </r>
  <r>
    <x v="6"/>
    <x v="0"/>
    <s v="Verran"/>
    <x v="7"/>
    <x v="5"/>
    <s v="stk"/>
    <m/>
  </r>
  <r>
    <x v="7"/>
    <x v="0"/>
    <s v="Verran"/>
    <x v="7"/>
    <x v="5"/>
    <s v="stk"/>
    <n v="500"/>
  </r>
  <r>
    <x v="8"/>
    <x v="0"/>
    <s v="Verran"/>
    <x v="7"/>
    <x v="5"/>
    <s v="stk"/>
    <m/>
  </r>
  <r>
    <x v="9"/>
    <x v="0"/>
    <s v="Verran"/>
    <x v="7"/>
    <x v="5"/>
    <s v="stk"/>
    <n v="2800"/>
  </r>
  <r>
    <x v="10"/>
    <x v="0"/>
    <s v="Verran"/>
    <x v="7"/>
    <x v="5"/>
    <s v="stk"/>
    <n v="4925"/>
  </r>
  <r>
    <x v="11"/>
    <x v="0"/>
    <s v="Verran"/>
    <x v="7"/>
    <x v="5"/>
    <s v="stk"/>
    <m/>
  </r>
  <r>
    <x v="12"/>
    <x v="0"/>
    <s v="Verran"/>
    <x v="7"/>
    <x v="5"/>
    <s v="stk"/>
    <n v="1000"/>
  </r>
  <r>
    <x v="13"/>
    <x v="0"/>
    <s v="Verran"/>
    <x v="7"/>
    <x v="5"/>
    <s v="stk"/>
    <n v="1500"/>
  </r>
  <r>
    <x v="14"/>
    <x v="0"/>
    <s v="Verran"/>
    <x v="7"/>
    <x v="5"/>
    <s v="stk"/>
    <m/>
  </r>
  <r>
    <x v="15"/>
    <x v="0"/>
    <s v="Verran"/>
    <x v="7"/>
    <x v="5"/>
    <s v="stk"/>
    <m/>
  </r>
  <r>
    <x v="16"/>
    <x v="0"/>
    <s v="Verran"/>
    <x v="7"/>
    <x v="5"/>
    <s v="stk"/>
    <m/>
  </r>
  <r>
    <x v="0"/>
    <x v="1"/>
    <s v="Namdalseid"/>
    <x v="8"/>
    <x v="5"/>
    <s v="stk"/>
    <n v="11350"/>
  </r>
  <r>
    <x v="1"/>
    <x v="1"/>
    <s v="Namdalseid"/>
    <x v="8"/>
    <x v="5"/>
    <s v="stk"/>
    <n v="4140"/>
  </r>
  <r>
    <x v="2"/>
    <x v="1"/>
    <s v="Namdalseid"/>
    <x v="8"/>
    <x v="5"/>
    <s v="stk"/>
    <n v="5720"/>
  </r>
  <r>
    <x v="3"/>
    <x v="1"/>
    <s v="Namdalseid"/>
    <x v="8"/>
    <x v="5"/>
    <s v="stk"/>
    <n v="800"/>
  </r>
  <r>
    <x v="4"/>
    <x v="1"/>
    <s v="Namdalseid"/>
    <x v="8"/>
    <x v="5"/>
    <s v="stk"/>
    <n v="1500"/>
  </r>
  <r>
    <x v="5"/>
    <x v="1"/>
    <s v="Namdalseid"/>
    <x v="8"/>
    <x v="5"/>
    <s v="stk"/>
    <n v="750"/>
  </r>
  <r>
    <x v="6"/>
    <x v="1"/>
    <s v="Namdalseid"/>
    <x v="8"/>
    <x v="5"/>
    <s v="stk"/>
    <m/>
  </r>
  <r>
    <x v="7"/>
    <x v="1"/>
    <s v="Namdalseid"/>
    <x v="8"/>
    <x v="5"/>
    <s v="stk"/>
    <n v="300"/>
  </r>
  <r>
    <x v="8"/>
    <x v="1"/>
    <s v="Namdalseid"/>
    <x v="8"/>
    <x v="5"/>
    <s v="stk"/>
    <n v="800"/>
  </r>
  <r>
    <x v="9"/>
    <x v="1"/>
    <s v="Namdalseid"/>
    <x v="8"/>
    <x v="5"/>
    <s v="stk"/>
    <n v="200"/>
  </r>
  <r>
    <x v="10"/>
    <x v="1"/>
    <s v="Namdalseid"/>
    <x v="8"/>
    <x v="5"/>
    <s v="stk"/>
    <n v="2500"/>
  </r>
  <r>
    <x v="11"/>
    <x v="1"/>
    <s v="Namdalseid"/>
    <x v="8"/>
    <x v="5"/>
    <s v="stk"/>
    <n v="200"/>
  </r>
  <r>
    <x v="12"/>
    <x v="1"/>
    <s v="Namdalseid"/>
    <x v="8"/>
    <x v="5"/>
    <s v="stk"/>
    <n v="6700"/>
  </r>
  <r>
    <x v="13"/>
    <x v="1"/>
    <s v="Namdalseid"/>
    <x v="8"/>
    <x v="5"/>
    <s v="stk"/>
    <m/>
  </r>
  <r>
    <x v="14"/>
    <x v="1"/>
    <s v="Namdalseid"/>
    <x v="8"/>
    <x v="5"/>
    <s v="stk"/>
    <m/>
  </r>
  <r>
    <x v="15"/>
    <x v="1"/>
    <s v="Namdalseid"/>
    <x v="8"/>
    <x v="5"/>
    <s v="stk"/>
    <n v="20550"/>
  </r>
  <r>
    <x v="16"/>
    <x v="1"/>
    <s v="Namdalseid"/>
    <x v="8"/>
    <x v="5"/>
    <s v="stk"/>
    <n v="500"/>
  </r>
  <r>
    <x v="0"/>
    <x v="0"/>
    <s v="Snåsa"/>
    <x v="9"/>
    <x v="5"/>
    <s v="stk"/>
    <n v="13385"/>
  </r>
  <r>
    <x v="1"/>
    <x v="0"/>
    <s v="Snåsa"/>
    <x v="9"/>
    <x v="5"/>
    <s v="stk"/>
    <n v="9900"/>
  </r>
  <r>
    <x v="2"/>
    <x v="0"/>
    <s v="Snåsa"/>
    <x v="9"/>
    <x v="5"/>
    <s v="stk"/>
    <n v="5660"/>
  </r>
  <r>
    <x v="3"/>
    <x v="0"/>
    <s v="Snåsa"/>
    <x v="9"/>
    <x v="5"/>
    <s v="stk"/>
    <n v="5225"/>
  </r>
  <r>
    <x v="4"/>
    <x v="0"/>
    <s v="Snåsa"/>
    <x v="9"/>
    <x v="5"/>
    <s v="stk"/>
    <n v="6730"/>
  </r>
  <r>
    <x v="5"/>
    <x v="0"/>
    <s v="Snåsa"/>
    <x v="9"/>
    <x v="5"/>
    <s v="stk"/>
    <n v="5790"/>
  </r>
  <r>
    <x v="6"/>
    <x v="0"/>
    <s v="Snåsa"/>
    <x v="9"/>
    <x v="5"/>
    <s v="stk"/>
    <n v="14260"/>
  </r>
  <r>
    <x v="7"/>
    <x v="0"/>
    <s v="Snåsa"/>
    <x v="9"/>
    <x v="5"/>
    <s v="stk"/>
    <n v="4870"/>
  </r>
  <r>
    <x v="8"/>
    <x v="0"/>
    <s v="Snåsa"/>
    <x v="9"/>
    <x v="5"/>
    <s v="stk"/>
    <n v="29575"/>
  </r>
  <r>
    <x v="9"/>
    <x v="0"/>
    <s v="Snåsa"/>
    <x v="9"/>
    <x v="5"/>
    <s v="stk"/>
    <n v="3050"/>
  </r>
  <r>
    <x v="10"/>
    <x v="0"/>
    <s v="Snåsa"/>
    <x v="9"/>
    <x v="5"/>
    <s v="stk"/>
    <n v="3125"/>
  </r>
  <r>
    <x v="11"/>
    <x v="0"/>
    <s v="Snåsa"/>
    <x v="9"/>
    <x v="5"/>
    <s v="stk"/>
    <n v="9530"/>
  </r>
  <r>
    <x v="12"/>
    <x v="0"/>
    <s v="Snåsa"/>
    <x v="9"/>
    <x v="5"/>
    <s v="stk"/>
    <n v="14400"/>
  </r>
  <r>
    <x v="13"/>
    <x v="0"/>
    <s v="Snåsa"/>
    <x v="9"/>
    <x v="5"/>
    <s v="stk"/>
    <n v="6700"/>
  </r>
  <r>
    <x v="14"/>
    <x v="0"/>
    <s v="Snåsa"/>
    <x v="9"/>
    <x v="5"/>
    <s v="stk"/>
    <n v="3170"/>
  </r>
  <r>
    <x v="15"/>
    <x v="0"/>
    <s v="Snåsa"/>
    <x v="9"/>
    <x v="5"/>
    <s v="stk"/>
    <n v="10900"/>
  </r>
  <r>
    <x v="16"/>
    <x v="0"/>
    <s v="Snåsa"/>
    <x v="9"/>
    <x v="5"/>
    <s v="stk"/>
    <n v="4725"/>
  </r>
  <r>
    <x v="0"/>
    <x v="1"/>
    <s v="Lierne"/>
    <x v="10"/>
    <x v="5"/>
    <s v="stk"/>
    <n v="15800"/>
  </r>
  <r>
    <x v="1"/>
    <x v="1"/>
    <s v="Lierne"/>
    <x v="10"/>
    <x v="5"/>
    <s v="stk"/>
    <n v="6000"/>
  </r>
  <r>
    <x v="2"/>
    <x v="1"/>
    <s v="Lierne"/>
    <x v="10"/>
    <x v="5"/>
    <s v="stk"/>
    <n v="31050"/>
  </r>
  <r>
    <x v="3"/>
    <x v="1"/>
    <s v="Lierne"/>
    <x v="10"/>
    <x v="5"/>
    <s v="stk"/>
    <n v="8500"/>
  </r>
  <r>
    <x v="4"/>
    <x v="1"/>
    <s v="Lierne"/>
    <x v="10"/>
    <x v="5"/>
    <s v="stk"/>
    <n v="2525"/>
  </r>
  <r>
    <x v="5"/>
    <x v="1"/>
    <s v="Lierne"/>
    <x v="10"/>
    <x v="5"/>
    <s v="stk"/>
    <n v="2650"/>
  </r>
  <r>
    <x v="6"/>
    <x v="1"/>
    <s v="Lierne"/>
    <x v="10"/>
    <x v="5"/>
    <s v="stk"/>
    <n v="1525"/>
  </r>
  <r>
    <x v="7"/>
    <x v="1"/>
    <s v="Lierne"/>
    <x v="10"/>
    <x v="5"/>
    <s v="stk"/>
    <n v="6550"/>
  </r>
  <r>
    <x v="8"/>
    <x v="1"/>
    <s v="Lierne"/>
    <x v="10"/>
    <x v="5"/>
    <s v="stk"/>
    <n v="11900"/>
  </r>
  <r>
    <x v="9"/>
    <x v="1"/>
    <s v="Lierne"/>
    <x v="10"/>
    <x v="5"/>
    <s v="stk"/>
    <n v="11200"/>
  </r>
  <r>
    <x v="10"/>
    <x v="1"/>
    <s v="Lierne"/>
    <x v="10"/>
    <x v="5"/>
    <s v="stk"/>
    <n v="2463"/>
  </r>
  <r>
    <x v="11"/>
    <x v="1"/>
    <s v="Lierne"/>
    <x v="10"/>
    <x v="5"/>
    <s v="stk"/>
    <n v="8850"/>
  </r>
  <r>
    <x v="12"/>
    <x v="1"/>
    <s v="Lierne"/>
    <x v="10"/>
    <x v="5"/>
    <s v="stk"/>
    <n v="36000"/>
  </r>
  <r>
    <x v="13"/>
    <x v="1"/>
    <s v="Lierne"/>
    <x v="10"/>
    <x v="5"/>
    <s v="stk"/>
    <n v="16850"/>
  </r>
  <r>
    <x v="14"/>
    <x v="1"/>
    <s v="Lierne"/>
    <x v="10"/>
    <x v="5"/>
    <s v="stk"/>
    <n v="19125"/>
  </r>
  <r>
    <x v="15"/>
    <x v="1"/>
    <s v="Lierne"/>
    <x v="10"/>
    <x v="5"/>
    <s v="stk"/>
    <n v="19200"/>
  </r>
  <r>
    <x v="16"/>
    <x v="1"/>
    <s v="Lierne"/>
    <x v="10"/>
    <x v="5"/>
    <s v="stk"/>
    <n v="3500"/>
  </r>
  <r>
    <x v="0"/>
    <x v="1"/>
    <s v="Røyrvik"/>
    <x v="11"/>
    <x v="5"/>
    <s v="stk"/>
    <n v="5150"/>
  </r>
  <r>
    <x v="1"/>
    <x v="1"/>
    <s v="Røyrvik"/>
    <x v="11"/>
    <x v="5"/>
    <s v="stk"/>
    <n v="1660"/>
  </r>
  <r>
    <x v="2"/>
    <x v="1"/>
    <s v="Røyrvik"/>
    <x v="11"/>
    <x v="5"/>
    <s v="stk"/>
    <n v="2600"/>
  </r>
  <r>
    <x v="3"/>
    <x v="1"/>
    <s v="Røyrvik"/>
    <x v="11"/>
    <x v="5"/>
    <s v="stk"/>
    <n v="160"/>
  </r>
  <r>
    <x v="4"/>
    <x v="1"/>
    <s v="Røyrvik"/>
    <x v="11"/>
    <x v="5"/>
    <s v="stk"/>
    <n v="1000"/>
  </r>
  <r>
    <x v="5"/>
    <x v="1"/>
    <s v="Røyrvik"/>
    <x v="11"/>
    <x v="5"/>
    <s v="stk"/>
    <n v="800"/>
  </r>
  <r>
    <x v="6"/>
    <x v="1"/>
    <s v="Røyrvik"/>
    <x v="11"/>
    <x v="5"/>
    <s v="stk"/>
    <n v="1750"/>
  </r>
  <r>
    <x v="7"/>
    <x v="1"/>
    <s v="Røyrvik"/>
    <x v="11"/>
    <x v="5"/>
    <s v="stk"/>
    <n v="1500"/>
  </r>
  <r>
    <x v="8"/>
    <x v="1"/>
    <s v="Røyrvik"/>
    <x v="11"/>
    <x v="5"/>
    <s v="stk"/>
    <n v="1000"/>
  </r>
  <r>
    <x v="9"/>
    <x v="1"/>
    <s v="Røyrvik"/>
    <x v="11"/>
    <x v="5"/>
    <s v="stk"/>
    <m/>
  </r>
  <r>
    <x v="10"/>
    <x v="1"/>
    <s v="Røyrvik"/>
    <x v="11"/>
    <x v="5"/>
    <s v="stk"/>
    <n v="1500"/>
  </r>
  <r>
    <x v="11"/>
    <x v="1"/>
    <s v="Røyrvik"/>
    <x v="11"/>
    <x v="5"/>
    <s v="stk"/>
    <n v="4200"/>
  </r>
  <r>
    <x v="12"/>
    <x v="1"/>
    <s v="Røyrvik"/>
    <x v="11"/>
    <x v="5"/>
    <s v="stk"/>
    <n v="1000"/>
  </r>
  <r>
    <x v="13"/>
    <x v="1"/>
    <s v="Røyrvik"/>
    <x v="11"/>
    <x v="5"/>
    <s v="stk"/>
    <m/>
  </r>
  <r>
    <x v="14"/>
    <x v="1"/>
    <s v="Røyrvik"/>
    <x v="11"/>
    <x v="5"/>
    <s v="stk"/>
    <m/>
  </r>
  <r>
    <x v="15"/>
    <x v="1"/>
    <s v="Røyrvik"/>
    <x v="11"/>
    <x v="5"/>
    <s v="stk"/>
    <n v="500"/>
  </r>
  <r>
    <x v="16"/>
    <x v="1"/>
    <s v="Røyrvik"/>
    <x v="11"/>
    <x v="5"/>
    <s v="stk"/>
    <m/>
  </r>
  <r>
    <x v="0"/>
    <x v="1"/>
    <s v="Namsskogan"/>
    <x v="12"/>
    <x v="5"/>
    <s v="stk"/>
    <n v="4900"/>
  </r>
  <r>
    <x v="1"/>
    <x v="1"/>
    <s v="Namsskogan"/>
    <x v="12"/>
    <x v="5"/>
    <s v="stk"/>
    <n v="5900"/>
  </r>
  <r>
    <x v="2"/>
    <x v="1"/>
    <s v="Namsskogan"/>
    <x v="12"/>
    <x v="5"/>
    <s v="stk"/>
    <n v="4600"/>
  </r>
  <r>
    <x v="3"/>
    <x v="1"/>
    <s v="Namsskogan"/>
    <x v="12"/>
    <x v="5"/>
    <s v="stk"/>
    <n v="2100"/>
  </r>
  <r>
    <x v="4"/>
    <x v="1"/>
    <s v="Namsskogan"/>
    <x v="12"/>
    <x v="5"/>
    <s v="stk"/>
    <n v="600"/>
  </r>
  <r>
    <x v="5"/>
    <x v="1"/>
    <s v="Namsskogan"/>
    <x v="12"/>
    <x v="5"/>
    <s v="stk"/>
    <n v="400"/>
  </r>
  <r>
    <x v="6"/>
    <x v="1"/>
    <s v="Namsskogan"/>
    <x v="12"/>
    <x v="5"/>
    <s v="stk"/>
    <n v="2300"/>
  </r>
  <r>
    <x v="7"/>
    <x v="1"/>
    <s v="Namsskogan"/>
    <x v="12"/>
    <x v="5"/>
    <s v="stk"/>
    <n v="1100"/>
  </r>
  <r>
    <x v="8"/>
    <x v="1"/>
    <s v="Namsskogan"/>
    <x v="12"/>
    <x v="5"/>
    <s v="stk"/>
    <n v="825"/>
  </r>
  <r>
    <x v="9"/>
    <x v="1"/>
    <s v="Namsskogan"/>
    <x v="12"/>
    <x v="5"/>
    <s v="stk"/>
    <m/>
  </r>
  <r>
    <x v="10"/>
    <x v="1"/>
    <s v="Namsskogan"/>
    <x v="12"/>
    <x v="5"/>
    <s v="stk"/>
    <n v="8525"/>
  </r>
  <r>
    <x v="11"/>
    <x v="1"/>
    <s v="Namsskogan"/>
    <x v="12"/>
    <x v="5"/>
    <s v="stk"/>
    <n v="2000"/>
  </r>
  <r>
    <x v="12"/>
    <x v="1"/>
    <s v="Namsskogan"/>
    <x v="12"/>
    <x v="5"/>
    <s v="stk"/>
    <n v="200"/>
  </r>
  <r>
    <x v="13"/>
    <x v="1"/>
    <s v="Namsskogan"/>
    <x v="12"/>
    <x v="5"/>
    <s v="stk"/>
    <m/>
  </r>
  <r>
    <x v="14"/>
    <x v="1"/>
    <s v="Namsskogan"/>
    <x v="12"/>
    <x v="5"/>
    <s v="stk"/>
    <n v="1000"/>
  </r>
  <r>
    <x v="15"/>
    <x v="1"/>
    <s v="Namsskogan"/>
    <x v="12"/>
    <x v="5"/>
    <s v="stk"/>
    <n v="1000"/>
  </r>
  <r>
    <x v="16"/>
    <x v="1"/>
    <s v="Namsskogan"/>
    <x v="12"/>
    <x v="5"/>
    <s v="stk"/>
    <m/>
  </r>
  <r>
    <x v="0"/>
    <x v="1"/>
    <s v="Grong"/>
    <x v="13"/>
    <x v="5"/>
    <s v="stk"/>
    <n v="11550"/>
  </r>
  <r>
    <x v="1"/>
    <x v="1"/>
    <s v="Grong"/>
    <x v="13"/>
    <x v="5"/>
    <s v="stk"/>
    <n v="17500"/>
  </r>
  <r>
    <x v="2"/>
    <x v="1"/>
    <s v="Grong"/>
    <x v="13"/>
    <x v="5"/>
    <s v="stk"/>
    <n v="2750"/>
  </r>
  <r>
    <x v="3"/>
    <x v="1"/>
    <s v="Grong"/>
    <x v="13"/>
    <x v="5"/>
    <s v="stk"/>
    <n v="750"/>
  </r>
  <r>
    <x v="4"/>
    <x v="1"/>
    <s v="Grong"/>
    <x v="13"/>
    <x v="5"/>
    <s v="stk"/>
    <n v="1350"/>
  </r>
  <r>
    <x v="5"/>
    <x v="1"/>
    <s v="Grong"/>
    <x v="13"/>
    <x v="5"/>
    <s v="stk"/>
    <n v="15745"/>
  </r>
  <r>
    <x v="6"/>
    <x v="1"/>
    <s v="Grong"/>
    <x v="13"/>
    <x v="5"/>
    <s v="stk"/>
    <n v="7300"/>
  </r>
  <r>
    <x v="7"/>
    <x v="1"/>
    <s v="Grong"/>
    <x v="13"/>
    <x v="5"/>
    <s v="stk"/>
    <n v="4900"/>
  </r>
  <r>
    <x v="8"/>
    <x v="1"/>
    <s v="Grong"/>
    <x v="13"/>
    <x v="5"/>
    <s v="stk"/>
    <n v="27875"/>
  </r>
  <r>
    <x v="9"/>
    <x v="1"/>
    <s v="Grong"/>
    <x v="13"/>
    <x v="5"/>
    <s v="stk"/>
    <n v="4500"/>
  </r>
  <r>
    <x v="10"/>
    <x v="1"/>
    <s v="Grong"/>
    <x v="13"/>
    <x v="5"/>
    <s v="stk"/>
    <n v="30670"/>
  </r>
  <r>
    <x v="11"/>
    <x v="1"/>
    <s v="Grong"/>
    <x v="13"/>
    <x v="5"/>
    <s v="stk"/>
    <n v="8000"/>
  </r>
  <r>
    <x v="12"/>
    <x v="1"/>
    <s v="Grong"/>
    <x v="13"/>
    <x v="5"/>
    <s v="stk"/>
    <n v="25850"/>
  </r>
  <r>
    <x v="13"/>
    <x v="1"/>
    <s v="Grong"/>
    <x v="13"/>
    <x v="5"/>
    <s v="stk"/>
    <n v="3100"/>
  </r>
  <r>
    <x v="14"/>
    <x v="1"/>
    <s v="Grong"/>
    <x v="13"/>
    <x v="5"/>
    <s v="stk"/>
    <n v="3400"/>
  </r>
  <r>
    <x v="15"/>
    <x v="1"/>
    <s v="Grong"/>
    <x v="13"/>
    <x v="5"/>
    <s v="stk"/>
    <n v="2700"/>
  </r>
  <r>
    <x v="16"/>
    <x v="1"/>
    <s v="Grong"/>
    <x v="13"/>
    <x v="5"/>
    <s v="stk"/>
    <n v="9750"/>
  </r>
  <r>
    <x v="0"/>
    <x v="1"/>
    <s v="Høylandet"/>
    <x v="14"/>
    <x v="5"/>
    <s v="stk"/>
    <n v="6600"/>
  </r>
  <r>
    <x v="1"/>
    <x v="1"/>
    <s v="Høylandet"/>
    <x v="14"/>
    <x v="5"/>
    <s v="stk"/>
    <n v="4385"/>
  </r>
  <r>
    <x v="2"/>
    <x v="1"/>
    <s v="Høylandet"/>
    <x v="14"/>
    <x v="5"/>
    <s v="stk"/>
    <n v="4900"/>
  </r>
  <r>
    <x v="3"/>
    <x v="1"/>
    <s v="Høylandet"/>
    <x v="14"/>
    <x v="5"/>
    <s v="stk"/>
    <n v="1250"/>
  </r>
  <r>
    <x v="4"/>
    <x v="1"/>
    <s v="Høylandet"/>
    <x v="14"/>
    <x v="5"/>
    <s v="stk"/>
    <n v="3200"/>
  </r>
  <r>
    <x v="5"/>
    <x v="1"/>
    <s v="Høylandet"/>
    <x v="14"/>
    <x v="5"/>
    <s v="stk"/>
    <n v="1400"/>
  </r>
  <r>
    <x v="6"/>
    <x v="1"/>
    <s v="Høylandet"/>
    <x v="14"/>
    <x v="5"/>
    <s v="stk"/>
    <n v="5200"/>
  </r>
  <r>
    <x v="7"/>
    <x v="1"/>
    <s v="Høylandet"/>
    <x v="14"/>
    <x v="5"/>
    <s v="stk"/>
    <n v="1900"/>
  </r>
  <r>
    <x v="8"/>
    <x v="1"/>
    <s v="Høylandet"/>
    <x v="14"/>
    <x v="5"/>
    <s v="stk"/>
    <n v="5500"/>
  </r>
  <r>
    <x v="9"/>
    <x v="1"/>
    <s v="Høylandet"/>
    <x v="14"/>
    <x v="5"/>
    <s v="stk"/>
    <n v="18150"/>
  </r>
  <r>
    <x v="10"/>
    <x v="1"/>
    <s v="Høylandet"/>
    <x v="14"/>
    <x v="5"/>
    <s v="stk"/>
    <n v="3400"/>
  </r>
  <r>
    <x v="11"/>
    <x v="1"/>
    <s v="Høylandet"/>
    <x v="14"/>
    <x v="5"/>
    <s v="stk"/>
    <n v="4485"/>
  </r>
  <r>
    <x v="12"/>
    <x v="1"/>
    <s v="Høylandet"/>
    <x v="14"/>
    <x v="5"/>
    <s v="stk"/>
    <n v="5450"/>
  </r>
  <r>
    <x v="13"/>
    <x v="1"/>
    <s v="Høylandet"/>
    <x v="14"/>
    <x v="5"/>
    <s v="stk"/>
    <n v="4900"/>
  </r>
  <r>
    <x v="14"/>
    <x v="1"/>
    <s v="Høylandet"/>
    <x v="14"/>
    <x v="5"/>
    <s v="stk"/>
    <n v="5000"/>
  </r>
  <r>
    <x v="15"/>
    <x v="1"/>
    <s v="Høylandet"/>
    <x v="14"/>
    <x v="5"/>
    <s v="stk"/>
    <n v="4100"/>
  </r>
  <r>
    <x v="16"/>
    <x v="1"/>
    <s v="Høylandet"/>
    <x v="14"/>
    <x v="5"/>
    <s v="stk"/>
    <n v="2090"/>
  </r>
  <r>
    <x v="0"/>
    <x v="1"/>
    <s v="Overhalla"/>
    <x v="15"/>
    <x v="5"/>
    <s v="stk"/>
    <n v="5750"/>
  </r>
  <r>
    <x v="1"/>
    <x v="1"/>
    <s v="Overhalla"/>
    <x v="15"/>
    <x v="5"/>
    <s v="stk"/>
    <n v="6025"/>
  </r>
  <r>
    <x v="2"/>
    <x v="1"/>
    <s v="Overhalla"/>
    <x v="15"/>
    <x v="5"/>
    <s v="stk"/>
    <n v="4200"/>
  </r>
  <r>
    <x v="3"/>
    <x v="1"/>
    <s v="Overhalla"/>
    <x v="15"/>
    <x v="5"/>
    <s v="stk"/>
    <n v="250"/>
  </r>
  <r>
    <x v="4"/>
    <x v="1"/>
    <s v="Overhalla"/>
    <x v="15"/>
    <x v="5"/>
    <s v="stk"/>
    <n v="3875"/>
  </r>
  <r>
    <x v="5"/>
    <x v="1"/>
    <s v="Overhalla"/>
    <x v="15"/>
    <x v="5"/>
    <s v="stk"/>
    <n v="4500"/>
  </r>
  <r>
    <x v="6"/>
    <x v="1"/>
    <s v="Overhalla"/>
    <x v="15"/>
    <x v="5"/>
    <s v="stk"/>
    <n v="16400"/>
  </r>
  <r>
    <x v="7"/>
    <x v="1"/>
    <s v="Overhalla"/>
    <x v="15"/>
    <x v="5"/>
    <s v="stk"/>
    <m/>
  </r>
  <r>
    <x v="8"/>
    <x v="1"/>
    <s v="Overhalla"/>
    <x v="15"/>
    <x v="5"/>
    <s v="stk"/>
    <n v="600"/>
  </r>
  <r>
    <x v="9"/>
    <x v="1"/>
    <s v="Overhalla"/>
    <x v="15"/>
    <x v="5"/>
    <s v="stk"/>
    <n v="20400"/>
  </r>
  <r>
    <x v="10"/>
    <x v="1"/>
    <s v="Overhalla"/>
    <x v="15"/>
    <x v="5"/>
    <s v="stk"/>
    <n v="6500"/>
  </r>
  <r>
    <x v="11"/>
    <x v="1"/>
    <s v="Overhalla"/>
    <x v="15"/>
    <x v="5"/>
    <s v="stk"/>
    <m/>
  </r>
  <r>
    <x v="12"/>
    <x v="1"/>
    <s v="Overhalla"/>
    <x v="15"/>
    <x v="5"/>
    <s v="stk"/>
    <n v="5450"/>
  </r>
  <r>
    <x v="13"/>
    <x v="1"/>
    <s v="Overhalla"/>
    <x v="15"/>
    <x v="5"/>
    <s v="stk"/>
    <n v="500"/>
  </r>
  <r>
    <x v="14"/>
    <x v="1"/>
    <s v="Overhalla"/>
    <x v="15"/>
    <x v="5"/>
    <s v="stk"/>
    <n v="4950"/>
  </r>
  <r>
    <x v="15"/>
    <x v="1"/>
    <s v="Overhalla"/>
    <x v="15"/>
    <x v="5"/>
    <s v="stk"/>
    <n v="8890"/>
  </r>
  <r>
    <x v="16"/>
    <x v="1"/>
    <s v="Overhalla"/>
    <x v="15"/>
    <x v="5"/>
    <s v="stk"/>
    <n v="50"/>
  </r>
  <r>
    <x v="0"/>
    <x v="1"/>
    <s v="Fosnes"/>
    <x v="16"/>
    <x v="5"/>
    <s v="stk"/>
    <n v="1450"/>
  </r>
  <r>
    <x v="1"/>
    <x v="1"/>
    <s v="Fosnes"/>
    <x v="16"/>
    <x v="5"/>
    <s v="stk"/>
    <n v="14750"/>
  </r>
  <r>
    <x v="2"/>
    <x v="1"/>
    <s v="Fosnes"/>
    <x v="16"/>
    <x v="5"/>
    <s v="stk"/>
    <m/>
  </r>
  <r>
    <x v="3"/>
    <x v="1"/>
    <s v="Fosnes"/>
    <x v="16"/>
    <x v="5"/>
    <s v="stk"/>
    <m/>
  </r>
  <r>
    <x v="4"/>
    <x v="1"/>
    <s v="Fosnes"/>
    <x v="16"/>
    <x v="5"/>
    <s v="stk"/>
    <m/>
  </r>
  <r>
    <x v="5"/>
    <x v="1"/>
    <s v="Fosnes"/>
    <x v="16"/>
    <x v="5"/>
    <s v="stk"/>
    <m/>
  </r>
  <r>
    <x v="6"/>
    <x v="1"/>
    <s v="Fosnes"/>
    <x v="16"/>
    <x v="5"/>
    <s v="stk"/>
    <m/>
  </r>
  <r>
    <x v="7"/>
    <x v="1"/>
    <s v="Fosnes"/>
    <x v="16"/>
    <x v="5"/>
    <s v="stk"/>
    <m/>
  </r>
  <r>
    <x v="8"/>
    <x v="1"/>
    <s v="Fosnes"/>
    <x v="16"/>
    <x v="5"/>
    <s v="stk"/>
    <n v="500"/>
  </r>
  <r>
    <x v="9"/>
    <x v="1"/>
    <s v="Fosnes"/>
    <x v="16"/>
    <x v="5"/>
    <s v="stk"/>
    <n v="300"/>
  </r>
  <r>
    <x v="10"/>
    <x v="1"/>
    <s v="Fosnes"/>
    <x v="16"/>
    <x v="5"/>
    <s v="stk"/>
    <m/>
  </r>
  <r>
    <x v="11"/>
    <x v="1"/>
    <s v="Fosnes"/>
    <x v="16"/>
    <x v="5"/>
    <s v="stk"/>
    <m/>
  </r>
  <r>
    <x v="12"/>
    <x v="1"/>
    <s v="Fosnes"/>
    <x v="16"/>
    <x v="5"/>
    <s v="stk"/>
    <m/>
  </r>
  <r>
    <x v="13"/>
    <x v="1"/>
    <s v="Fosnes"/>
    <x v="16"/>
    <x v="5"/>
    <s v="stk"/>
    <m/>
  </r>
  <r>
    <x v="14"/>
    <x v="1"/>
    <s v="Fosnes"/>
    <x v="16"/>
    <x v="5"/>
    <s v="stk"/>
    <m/>
  </r>
  <r>
    <x v="15"/>
    <x v="1"/>
    <s v="Fosnes"/>
    <x v="16"/>
    <x v="5"/>
    <s v="stk"/>
    <n v="300"/>
  </r>
  <r>
    <x v="16"/>
    <x v="1"/>
    <s v="Fosnes"/>
    <x v="16"/>
    <x v="5"/>
    <s v="stk"/>
    <m/>
  </r>
  <r>
    <x v="0"/>
    <x v="1"/>
    <s v="Flatanger"/>
    <x v="17"/>
    <x v="5"/>
    <s v="stk"/>
    <n v="600"/>
  </r>
  <r>
    <x v="1"/>
    <x v="1"/>
    <s v="Flatanger"/>
    <x v="17"/>
    <x v="5"/>
    <s v="stk"/>
    <n v="500"/>
  </r>
  <r>
    <x v="2"/>
    <x v="1"/>
    <s v="Flatanger"/>
    <x v="17"/>
    <x v="5"/>
    <s v="stk"/>
    <n v="450"/>
  </r>
  <r>
    <x v="3"/>
    <x v="1"/>
    <s v="Flatanger"/>
    <x v="17"/>
    <x v="5"/>
    <s v="stk"/>
    <m/>
  </r>
  <r>
    <x v="4"/>
    <x v="1"/>
    <s v="Flatanger"/>
    <x v="17"/>
    <x v="5"/>
    <s v="stk"/>
    <m/>
  </r>
  <r>
    <x v="5"/>
    <x v="1"/>
    <s v="Flatanger"/>
    <x v="17"/>
    <x v="5"/>
    <s v="stk"/>
    <m/>
  </r>
  <r>
    <x v="6"/>
    <x v="1"/>
    <s v="Flatanger"/>
    <x v="17"/>
    <x v="5"/>
    <s v="stk"/>
    <m/>
  </r>
  <r>
    <x v="7"/>
    <x v="1"/>
    <s v="Flatanger"/>
    <x v="17"/>
    <x v="5"/>
    <s v="stk"/>
    <m/>
  </r>
  <r>
    <x v="8"/>
    <x v="1"/>
    <s v="Flatanger"/>
    <x v="17"/>
    <x v="5"/>
    <s v="stk"/>
    <m/>
  </r>
  <r>
    <x v="9"/>
    <x v="1"/>
    <s v="Flatanger"/>
    <x v="17"/>
    <x v="5"/>
    <s v="stk"/>
    <m/>
  </r>
  <r>
    <x v="10"/>
    <x v="1"/>
    <s v="Flatanger"/>
    <x v="17"/>
    <x v="5"/>
    <s v="stk"/>
    <m/>
  </r>
  <r>
    <x v="11"/>
    <x v="1"/>
    <s v="Flatanger"/>
    <x v="17"/>
    <x v="5"/>
    <s v="stk"/>
    <m/>
  </r>
  <r>
    <x v="12"/>
    <x v="1"/>
    <s v="Flatanger"/>
    <x v="17"/>
    <x v="5"/>
    <s v="stk"/>
    <m/>
  </r>
  <r>
    <x v="13"/>
    <x v="1"/>
    <s v="Flatanger"/>
    <x v="17"/>
    <x v="5"/>
    <s v="stk"/>
    <m/>
  </r>
  <r>
    <x v="14"/>
    <x v="1"/>
    <s v="Flatanger"/>
    <x v="17"/>
    <x v="5"/>
    <s v="stk"/>
    <m/>
  </r>
  <r>
    <x v="15"/>
    <x v="1"/>
    <s v="Flatanger"/>
    <x v="17"/>
    <x v="5"/>
    <s v="stk"/>
    <m/>
  </r>
  <r>
    <x v="16"/>
    <x v="1"/>
    <s v="Flatanger"/>
    <x v="17"/>
    <x v="5"/>
    <s v="stk"/>
    <n v="50"/>
  </r>
  <r>
    <x v="0"/>
    <x v="1"/>
    <s v="Vikna"/>
    <x v="18"/>
    <x v="5"/>
    <s v="stk"/>
    <m/>
  </r>
  <r>
    <x v="1"/>
    <x v="1"/>
    <s v="Vikna"/>
    <x v="18"/>
    <x v="5"/>
    <s v="stk"/>
    <n v="430"/>
  </r>
  <r>
    <x v="2"/>
    <x v="1"/>
    <s v="Vikna"/>
    <x v="18"/>
    <x v="5"/>
    <s v="stk"/>
    <m/>
  </r>
  <r>
    <x v="3"/>
    <x v="1"/>
    <s v="Vikna"/>
    <x v="18"/>
    <x v="5"/>
    <s v="stk"/>
    <n v="500"/>
  </r>
  <r>
    <x v="4"/>
    <x v="1"/>
    <s v="Vikna"/>
    <x v="18"/>
    <x v="5"/>
    <s v="stk"/>
    <m/>
  </r>
  <r>
    <x v="5"/>
    <x v="1"/>
    <s v="Vikna"/>
    <x v="18"/>
    <x v="5"/>
    <s v="stk"/>
    <n v="500"/>
  </r>
  <r>
    <x v="6"/>
    <x v="1"/>
    <s v="Vikna"/>
    <x v="18"/>
    <x v="5"/>
    <s v="stk"/>
    <m/>
  </r>
  <r>
    <x v="7"/>
    <x v="1"/>
    <s v="Vikna"/>
    <x v="18"/>
    <x v="5"/>
    <s v="stk"/>
    <m/>
  </r>
  <r>
    <x v="8"/>
    <x v="1"/>
    <s v="Vikna"/>
    <x v="18"/>
    <x v="5"/>
    <s v="stk"/>
    <n v="450"/>
  </r>
  <r>
    <x v="9"/>
    <x v="1"/>
    <s v="Vikna"/>
    <x v="18"/>
    <x v="5"/>
    <s v="stk"/>
    <m/>
  </r>
  <r>
    <x v="10"/>
    <x v="1"/>
    <s v="Vikna"/>
    <x v="18"/>
    <x v="5"/>
    <s v="stk"/>
    <m/>
  </r>
  <r>
    <x v="11"/>
    <x v="1"/>
    <s v="Vikna"/>
    <x v="18"/>
    <x v="5"/>
    <s v="stk"/>
    <m/>
  </r>
  <r>
    <x v="12"/>
    <x v="1"/>
    <s v="Vikna"/>
    <x v="18"/>
    <x v="5"/>
    <s v="stk"/>
    <m/>
  </r>
  <r>
    <x v="13"/>
    <x v="1"/>
    <s v="Vikna"/>
    <x v="18"/>
    <x v="5"/>
    <s v="stk"/>
    <m/>
  </r>
  <r>
    <x v="14"/>
    <x v="1"/>
    <s v="Vikna"/>
    <x v="18"/>
    <x v="5"/>
    <s v="stk"/>
    <m/>
  </r>
  <r>
    <x v="15"/>
    <x v="1"/>
    <s v="Vikna"/>
    <x v="18"/>
    <x v="5"/>
    <s v="stk"/>
    <m/>
  </r>
  <r>
    <x v="16"/>
    <x v="1"/>
    <s v="Vikna"/>
    <x v="18"/>
    <x v="5"/>
    <s v="stk"/>
    <m/>
  </r>
  <r>
    <x v="0"/>
    <x v="1"/>
    <s v="Nærøy"/>
    <x v="19"/>
    <x v="5"/>
    <s v="stk"/>
    <n v="1450"/>
  </r>
  <r>
    <x v="1"/>
    <x v="1"/>
    <s v="Nærøy"/>
    <x v="19"/>
    <x v="5"/>
    <s v="stk"/>
    <n v="2100"/>
  </r>
  <r>
    <x v="2"/>
    <x v="1"/>
    <s v="Nærøy"/>
    <x v="19"/>
    <x v="5"/>
    <s v="stk"/>
    <n v="2760"/>
  </r>
  <r>
    <x v="3"/>
    <x v="1"/>
    <s v="Nærøy"/>
    <x v="19"/>
    <x v="5"/>
    <s v="stk"/>
    <n v="1100"/>
  </r>
  <r>
    <x v="4"/>
    <x v="1"/>
    <s v="Nærøy"/>
    <x v="19"/>
    <x v="5"/>
    <s v="stk"/>
    <m/>
  </r>
  <r>
    <x v="5"/>
    <x v="1"/>
    <s v="Nærøy"/>
    <x v="19"/>
    <x v="5"/>
    <s v="stk"/>
    <m/>
  </r>
  <r>
    <x v="6"/>
    <x v="1"/>
    <s v="Nærøy"/>
    <x v="19"/>
    <x v="5"/>
    <s v="stk"/>
    <m/>
  </r>
  <r>
    <x v="7"/>
    <x v="1"/>
    <s v="Nærøy"/>
    <x v="19"/>
    <x v="5"/>
    <s v="stk"/>
    <m/>
  </r>
  <r>
    <x v="8"/>
    <x v="1"/>
    <s v="Nærøy"/>
    <x v="19"/>
    <x v="5"/>
    <s v="stk"/>
    <n v="2000"/>
  </r>
  <r>
    <x v="9"/>
    <x v="1"/>
    <s v="Nærøy"/>
    <x v="19"/>
    <x v="5"/>
    <s v="stk"/>
    <n v="400"/>
  </r>
  <r>
    <x v="10"/>
    <x v="1"/>
    <s v="Nærøy"/>
    <x v="19"/>
    <x v="5"/>
    <s v="stk"/>
    <m/>
  </r>
  <r>
    <x v="11"/>
    <x v="1"/>
    <s v="Nærøy"/>
    <x v="19"/>
    <x v="5"/>
    <s v="stk"/>
    <n v="5800"/>
  </r>
  <r>
    <x v="12"/>
    <x v="1"/>
    <s v="Nærøy"/>
    <x v="19"/>
    <x v="5"/>
    <s v="stk"/>
    <n v="700"/>
  </r>
  <r>
    <x v="13"/>
    <x v="1"/>
    <s v="Nærøy"/>
    <x v="19"/>
    <x v="5"/>
    <s v="stk"/>
    <n v="1290"/>
  </r>
  <r>
    <x v="14"/>
    <x v="1"/>
    <s v="Nærøy"/>
    <x v="19"/>
    <x v="5"/>
    <s v="stk"/>
    <n v="9200"/>
  </r>
  <r>
    <x v="15"/>
    <x v="1"/>
    <s v="Nærøy"/>
    <x v="19"/>
    <x v="5"/>
    <s v="stk"/>
    <n v="2550"/>
  </r>
  <r>
    <x v="16"/>
    <x v="1"/>
    <s v="Nærøy"/>
    <x v="19"/>
    <x v="5"/>
    <s v="stk"/>
    <m/>
  </r>
  <r>
    <x v="0"/>
    <x v="1"/>
    <s v="Leka"/>
    <x v="20"/>
    <x v="5"/>
    <s v="stk"/>
    <m/>
  </r>
  <r>
    <x v="1"/>
    <x v="1"/>
    <s v="Leka"/>
    <x v="20"/>
    <x v="5"/>
    <s v="stk"/>
    <n v="1030"/>
  </r>
  <r>
    <x v="2"/>
    <x v="1"/>
    <s v="Leka"/>
    <x v="20"/>
    <x v="5"/>
    <s v="stk"/>
    <n v="300"/>
  </r>
  <r>
    <x v="3"/>
    <x v="1"/>
    <s v="Leka"/>
    <x v="20"/>
    <x v="5"/>
    <s v="stk"/>
    <m/>
  </r>
  <r>
    <x v="4"/>
    <x v="1"/>
    <s v="Leka"/>
    <x v="20"/>
    <x v="5"/>
    <s v="stk"/>
    <m/>
  </r>
  <r>
    <x v="5"/>
    <x v="1"/>
    <s v="Leka"/>
    <x v="20"/>
    <x v="5"/>
    <s v="stk"/>
    <m/>
  </r>
  <r>
    <x v="6"/>
    <x v="1"/>
    <s v="Leka"/>
    <x v="20"/>
    <x v="5"/>
    <s v="stk"/>
    <m/>
  </r>
  <r>
    <x v="7"/>
    <x v="1"/>
    <s v="Leka"/>
    <x v="20"/>
    <x v="5"/>
    <s v="stk"/>
    <m/>
  </r>
  <r>
    <x v="8"/>
    <x v="1"/>
    <s v="Leka"/>
    <x v="20"/>
    <x v="5"/>
    <s v="stk"/>
    <m/>
  </r>
  <r>
    <x v="9"/>
    <x v="1"/>
    <s v="Leka"/>
    <x v="20"/>
    <x v="5"/>
    <s v="stk"/>
    <m/>
  </r>
  <r>
    <x v="10"/>
    <x v="1"/>
    <s v="Leka"/>
    <x v="20"/>
    <x v="5"/>
    <s v="stk"/>
    <m/>
  </r>
  <r>
    <x v="11"/>
    <x v="1"/>
    <s v="Leka"/>
    <x v="20"/>
    <x v="5"/>
    <s v="stk"/>
    <m/>
  </r>
  <r>
    <x v="12"/>
    <x v="1"/>
    <s v="Leka"/>
    <x v="20"/>
    <x v="5"/>
    <s v="stk"/>
    <m/>
  </r>
  <r>
    <x v="13"/>
    <x v="1"/>
    <s v="Leka"/>
    <x v="20"/>
    <x v="5"/>
    <s v="stk"/>
    <m/>
  </r>
  <r>
    <x v="14"/>
    <x v="1"/>
    <s v="Leka"/>
    <x v="20"/>
    <x v="5"/>
    <s v="stk"/>
    <m/>
  </r>
  <r>
    <x v="15"/>
    <x v="1"/>
    <s v="Leka"/>
    <x v="20"/>
    <x v="5"/>
    <s v="stk"/>
    <m/>
  </r>
  <r>
    <x v="16"/>
    <x v="1"/>
    <s v="Leka"/>
    <x v="20"/>
    <x v="5"/>
    <s v="stk"/>
    <m/>
  </r>
  <r>
    <x v="0"/>
    <x v="0"/>
    <s v="Inderøy"/>
    <x v="21"/>
    <x v="5"/>
    <s v="stk"/>
    <n v="15465"/>
  </r>
  <r>
    <x v="1"/>
    <x v="0"/>
    <s v="Inderøy"/>
    <x v="21"/>
    <x v="5"/>
    <s v="stk"/>
    <n v="24075"/>
  </r>
  <r>
    <x v="2"/>
    <x v="0"/>
    <s v="Inderøy"/>
    <x v="21"/>
    <x v="5"/>
    <s v="stk"/>
    <n v="25250"/>
  </r>
  <r>
    <x v="3"/>
    <x v="0"/>
    <s v="Inderøy"/>
    <x v="21"/>
    <x v="5"/>
    <s v="stk"/>
    <n v="2700"/>
  </r>
  <r>
    <x v="4"/>
    <x v="0"/>
    <s v="Inderøy"/>
    <x v="21"/>
    <x v="5"/>
    <s v="stk"/>
    <n v="3000"/>
  </r>
  <r>
    <x v="5"/>
    <x v="0"/>
    <s v="Inderøy"/>
    <x v="21"/>
    <x v="5"/>
    <s v="stk"/>
    <n v="3300"/>
  </r>
  <r>
    <x v="6"/>
    <x v="0"/>
    <s v="Inderøy"/>
    <x v="21"/>
    <x v="5"/>
    <s v="stk"/>
    <n v="500"/>
  </r>
  <r>
    <x v="7"/>
    <x v="0"/>
    <s v="Inderøy"/>
    <x v="21"/>
    <x v="5"/>
    <s v="stk"/>
    <n v="300"/>
  </r>
  <r>
    <x v="8"/>
    <x v="0"/>
    <s v="Inderøy"/>
    <x v="21"/>
    <x v="5"/>
    <s v="stk"/>
    <m/>
  </r>
  <r>
    <x v="9"/>
    <x v="0"/>
    <s v="Inderøy"/>
    <x v="21"/>
    <x v="5"/>
    <s v="stk"/>
    <n v="10500"/>
  </r>
  <r>
    <x v="10"/>
    <x v="0"/>
    <s v="Inderøy"/>
    <x v="21"/>
    <x v="5"/>
    <s v="stk"/>
    <n v="850"/>
  </r>
  <r>
    <x v="11"/>
    <x v="0"/>
    <s v="Inderøy"/>
    <x v="21"/>
    <x v="5"/>
    <s v="stk"/>
    <n v="150"/>
  </r>
  <r>
    <x v="12"/>
    <x v="0"/>
    <s v="Inderøy"/>
    <x v="21"/>
    <x v="5"/>
    <s v="stk"/>
    <n v="500"/>
  </r>
  <r>
    <x v="13"/>
    <x v="0"/>
    <s v="Inderøy"/>
    <x v="21"/>
    <x v="5"/>
    <s v="stk"/>
    <n v="300"/>
  </r>
  <r>
    <x v="14"/>
    <x v="0"/>
    <s v="Inderøy"/>
    <x v="21"/>
    <x v="5"/>
    <s v="stk"/>
    <n v="800"/>
  </r>
  <r>
    <x v="15"/>
    <x v="0"/>
    <s v="Inderøy"/>
    <x v="21"/>
    <x v="5"/>
    <s v="stk"/>
    <n v="3300"/>
  </r>
  <r>
    <x v="16"/>
    <x v="0"/>
    <s v="Inderøy"/>
    <x v="21"/>
    <x v="5"/>
    <s v="stk"/>
    <n v="300"/>
  </r>
  <r>
    <x v="0"/>
    <x v="3"/>
    <s v="Indre Fosen"/>
    <x v="22"/>
    <x v="5"/>
    <s v="stk"/>
    <n v="5075"/>
  </r>
  <r>
    <x v="1"/>
    <x v="3"/>
    <s v="Indre Fosen"/>
    <x v="22"/>
    <x v="5"/>
    <s v="stk"/>
    <n v="7650"/>
  </r>
  <r>
    <x v="2"/>
    <x v="3"/>
    <s v="Indre Fosen"/>
    <x v="22"/>
    <x v="5"/>
    <s v="stk"/>
    <n v="6500"/>
  </r>
  <r>
    <x v="3"/>
    <x v="3"/>
    <s v="Indre Fosen"/>
    <x v="22"/>
    <x v="5"/>
    <s v="stk"/>
    <n v="1800"/>
  </r>
  <r>
    <x v="4"/>
    <x v="3"/>
    <s v="Indre Fosen"/>
    <x v="22"/>
    <x v="5"/>
    <s v="stk"/>
    <m/>
  </r>
  <r>
    <x v="5"/>
    <x v="3"/>
    <s v="Indre Fosen"/>
    <x v="22"/>
    <x v="5"/>
    <s v="stk"/>
    <n v="1500"/>
  </r>
  <r>
    <x v="6"/>
    <x v="3"/>
    <s v="Indre Fosen"/>
    <x v="22"/>
    <x v="5"/>
    <s v="stk"/>
    <n v="200"/>
  </r>
  <r>
    <x v="7"/>
    <x v="3"/>
    <s v="Indre Fosen"/>
    <x v="22"/>
    <x v="5"/>
    <s v="stk"/>
    <n v="1500"/>
  </r>
  <r>
    <x v="8"/>
    <x v="3"/>
    <s v="Indre Fosen"/>
    <x v="22"/>
    <x v="5"/>
    <s v="stk"/>
    <n v="400"/>
  </r>
  <r>
    <x v="9"/>
    <x v="3"/>
    <s v="Indre Fosen"/>
    <x v="22"/>
    <x v="5"/>
    <s v="stk"/>
    <n v="5475"/>
  </r>
  <r>
    <x v="10"/>
    <x v="3"/>
    <s v="Indre Fosen"/>
    <x v="22"/>
    <x v="5"/>
    <s v="stk"/>
    <n v="1483"/>
  </r>
  <r>
    <x v="11"/>
    <x v="3"/>
    <s v="Indre Fosen"/>
    <x v="22"/>
    <x v="5"/>
    <s v="stk"/>
    <m/>
  </r>
  <r>
    <x v="12"/>
    <x v="3"/>
    <s v="Indre Fosen"/>
    <x v="22"/>
    <x v="5"/>
    <s v="stk"/>
    <m/>
  </r>
  <r>
    <x v="13"/>
    <x v="3"/>
    <s v="Indre Fosen"/>
    <x v="22"/>
    <x v="5"/>
    <s v="stk"/>
    <m/>
  </r>
  <r>
    <x v="14"/>
    <x v="3"/>
    <s v="Indre Fosen"/>
    <x v="22"/>
    <x v="5"/>
    <s v="stk"/>
    <m/>
  </r>
  <r>
    <x v="15"/>
    <x v="3"/>
    <s v="Indre Fosen"/>
    <x v="22"/>
    <x v="5"/>
    <s v="stk"/>
    <m/>
  </r>
  <r>
    <x v="16"/>
    <x v="3"/>
    <s v="Indre Fosen"/>
    <x v="22"/>
    <x v="5"/>
    <s v="stk"/>
    <n v="300"/>
  </r>
  <r>
    <x v="0"/>
    <x v="2"/>
    <s v="Trondheim"/>
    <x v="23"/>
    <x v="5"/>
    <s v="stk"/>
    <n v="16480"/>
  </r>
  <r>
    <x v="1"/>
    <x v="2"/>
    <s v="Trondheim"/>
    <x v="23"/>
    <x v="5"/>
    <s v="stk"/>
    <n v="13975"/>
  </r>
  <r>
    <x v="2"/>
    <x v="2"/>
    <s v="Trondheim"/>
    <x v="23"/>
    <x v="5"/>
    <s v="stk"/>
    <n v="1750"/>
  </r>
  <r>
    <x v="3"/>
    <x v="2"/>
    <s v="Trondheim"/>
    <x v="23"/>
    <x v="5"/>
    <s v="stk"/>
    <n v="1100"/>
  </r>
  <r>
    <x v="4"/>
    <x v="2"/>
    <s v="Trondheim"/>
    <x v="23"/>
    <x v="5"/>
    <s v="stk"/>
    <n v="250"/>
  </r>
  <r>
    <x v="5"/>
    <x v="2"/>
    <s v="Trondheim"/>
    <x v="23"/>
    <x v="5"/>
    <s v="stk"/>
    <n v="200"/>
  </r>
  <r>
    <x v="6"/>
    <x v="2"/>
    <s v="Trondheim"/>
    <x v="23"/>
    <x v="5"/>
    <s v="stk"/>
    <n v="2450"/>
  </r>
  <r>
    <x v="7"/>
    <x v="2"/>
    <s v="Trondheim"/>
    <x v="23"/>
    <x v="5"/>
    <s v="stk"/>
    <n v="500"/>
  </r>
  <r>
    <x v="8"/>
    <x v="2"/>
    <s v="Trondheim"/>
    <x v="23"/>
    <x v="5"/>
    <s v="stk"/>
    <n v="1350"/>
  </r>
  <r>
    <x v="9"/>
    <x v="2"/>
    <s v="Trondheim"/>
    <x v="23"/>
    <x v="5"/>
    <s v="stk"/>
    <n v="600"/>
  </r>
  <r>
    <x v="10"/>
    <x v="2"/>
    <s v="Trondheim"/>
    <x v="23"/>
    <x v="5"/>
    <s v="stk"/>
    <n v="875"/>
  </r>
  <r>
    <x v="11"/>
    <x v="2"/>
    <s v="Trondheim"/>
    <x v="23"/>
    <x v="5"/>
    <s v="stk"/>
    <m/>
  </r>
  <r>
    <x v="12"/>
    <x v="2"/>
    <s v="Trondheim"/>
    <x v="23"/>
    <x v="5"/>
    <s v="stk"/>
    <n v="200"/>
  </r>
  <r>
    <x v="13"/>
    <x v="2"/>
    <s v="Trondheim"/>
    <x v="23"/>
    <x v="5"/>
    <s v="stk"/>
    <m/>
  </r>
  <r>
    <x v="14"/>
    <x v="2"/>
    <s v="Trondheim"/>
    <x v="23"/>
    <x v="5"/>
    <s v="stk"/>
    <n v="500"/>
  </r>
  <r>
    <x v="15"/>
    <x v="2"/>
    <s v="Trondheim"/>
    <x v="23"/>
    <x v="5"/>
    <s v="stk"/>
    <n v="12350"/>
  </r>
  <r>
    <x v="16"/>
    <x v="2"/>
    <s v="Trondheim"/>
    <x v="23"/>
    <x v="5"/>
    <s v="stk"/>
    <n v="26310"/>
  </r>
  <r>
    <x v="0"/>
    <x v="4"/>
    <s v="Hemne"/>
    <x v="24"/>
    <x v="5"/>
    <s v="stk"/>
    <n v="3690"/>
  </r>
  <r>
    <x v="1"/>
    <x v="4"/>
    <s v="Hemne"/>
    <x v="24"/>
    <x v="5"/>
    <s v="stk"/>
    <n v="1600"/>
  </r>
  <r>
    <x v="2"/>
    <x v="4"/>
    <s v="Hemne"/>
    <x v="24"/>
    <x v="5"/>
    <s v="stk"/>
    <n v="2750"/>
  </r>
  <r>
    <x v="3"/>
    <x v="4"/>
    <s v="Hemne"/>
    <x v="24"/>
    <x v="5"/>
    <s v="stk"/>
    <n v="100"/>
  </r>
  <r>
    <x v="4"/>
    <x v="4"/>
    <s v="Hemne"/>
    <x v="24"/>
    <x v="5"/>
    <s v="stk"/>
    <n v="300"/>
  </r>
  <r>
    <x v="5"/>
    <x v="4"/>
    <s v="Hemne"/>
    <x v="24"/>
    <x v="5"/>
    <s v="stk"/>
    <m/>
  </r>
  <r>
    <x v="6"/>
    <x v="4"/>
    <s v="Hemne"/>
    <x v="24"/>
    <x v="5"/>
    <s v="stk"/>
    <m/>
  </r>
  <r>
    <x v="7"/>
    <x v="4"/>
    <s v="Hemne"/>
    <x v="24"/>
    <x v="5"/>
    <s v="stk"/>
    <n v="5425"/>
  </r>
  <r>
    <x v="8"/>
    <x v="4"/>
    <s v="Hemne"/>
    <x v="24"/>
    <x v="5"/>
    <s v="stk"/>
    <n v="2500"/>
  </r>
  <r>
    <x v="9"/>
    <x v="4"/>
    <s v="Hemne"/>
    <x v="24"/>
    <x v="5"/>
    <s v="stk"/>
    <n v="850"/>
  </r>
  <r>
    <x v="10"/>
    <x v="4"/>
    <s v="Hemne"/>
    <x v="24"/>
    <x v="5"/>
    <s v="stk"/>
    <n v="900"/>
  </r>
  <r>
    <x v="11"/>
    <x v="4"/>
    <s v="Hemne"/>
    <x v="24"/>
    <x v="5"/>
    <s v="stk"/>
    <n v="350"/>
  </r>
  <r>
    <x v="12"/>
    <x v="4"/>
    <s v="Hemne"/>
    <x v="24"/>
    <x v="5"/>
    <s v="stk"/>
    <n v="1600"/>
  </r>
  <r>
    <x v="13"/>
    <x v="4"/>
    <s v="Hemne"/>
    <x v="24"/>
    <x v="5"/>
    <s v="stk"/>
    <n v="400"/>
  </r>
  <r>
    <x v="14"/>
    <x v="4"/>
    <s v="Hemne"/>
    <x v="24"/>
    <x v="5"/>
    <s v="stk"/>
    <n v="10250"/>
  </r>
  <r>
    <x v="15"/>
    <x v="4"/>
    <s v="Hemne"/>
    <x v="24"/>
    <x v="5"/>
    <s v="stk"/>
    <n v="5265"/>
  </r>
  <r>
    <x v="16"/>
    <x v="4"/>
    <s v="Hemne"/>
    <x v="24"/>
    <x v="5"/>
    <s v="stk"/>
    <n v="900"/>
  </r>
  <r>
    <x v="0"/>
    <x v="4"/>
    <s v="Snillfjord"/>
    <x v="25"/>
    <x v="5"/>
    <s v="stk"/>
    <n v="3990"/>
  </r>
  <r>
    <x v="1"/>
    <x v="4"/>
    <s v="Snillfjord"/>
    <x v="25"/>
    <x v="5"/>
    <s v="stk"/>
    <n v="300"/>
  </r>
  <r>
    <x v="2"/>
    <x v="4"/>
    <s v="Snillfjord"/>
    <x v="25"/>
    <x v="5"/>
    <s v="stk"/>
    <n v="1200"/>
  </r>
  <r>
    <x v="3"/>
    <x v="4"/>
    <s v="Snillfjord"/>
    <x v="25"/>
    <x v="5"/>
    <s v="stk"/>
    <m/>
  </r>
  <r>
    <x v="4"/>
    <x v="4"/>
    <s v="Snillfjord"/>
    <x v="25"/>
    <x v="5"/>
    <s v="stk"/>
    <m/>
  </r>
  <r>
    <x v="5"/>
    <x v="4"/>
    <s v="Snillfjord"/>
    <x v="25"/>
    <x v="5"/>
    <s v="stk"/>
    <n v="6500"/>
  </r>
  <r>
    <x v="6"/>
    <x v="4"/>
    <s v="Snillfjord"/>
    <x v="25"/>
    <x v="5"/>
    <s v="stk"/>
    <m/>
  </r>
  <r>
    <x v="7"/>
    <x v="4"/>
    <s v="Snillfjord"/>
    <x v="25"/>
    <x v="5"/>
    <s v="stk"/>
    <n v="400"/>
  </r>
  <r>
    <x v="8"/>
    <x v="4"/>
    <s v="Snillfjord"/>
    <x v="25"/>
    <x v="5"/>
    <s v="stk"/>
    <n v="200"/>
  </r>
  <r>
    <x v="9"/>
    <x v="4"/>
    <s v="Snillfjord"/>
    <x v="25"/>
    <x v="5"/>
    <s v="stk"/>
    <m/>
  </r>
  <r>
    <x v="10"/>
    <x v="4"/>
    <s v="Snillfjord"/>
    <x v="25"/>
    <x v="5"/>
    <s v="stk"/>
    <m/>
  </r>
  <r>
    <x v="11"/>
    <x v="4"/>
    <s v="Snillfjord"/>
    <x v="25"/>
    <x v="5"/>
    <s v="stk"/>
    <n v="500"/>
  </r>
  <r>
    <x v="12"/>
    <x v="4"/>
    <s v="Snillfjord"/>
    <x v="25"/>
    <x v="5"/>
    <s v="stk"/>
    <m/>
  </r>
  <r>
    <x v="13"/>
    <x v="4"/>
    <s v="Snillfjord"/>
    <x v="25"/>
    <x v="5"/>
    <s v="stk"/>
    <n v="1000"/>
  </r>
  <r>
    <x v="14"/>
    <x v="4"/>
    <s v="Snillfjord"/>
    <x v="25"/>
    <x v="5"/>
    <s v="stk"/>
    <n v="14500"/>
  </r>
  <r>
    <x v="15"/>
    <x v="4"/>
    <s v="Snillfjord"/>
    <x v="25"/>
    <x v="5"/>
    <s v="stk"/>
    <m/>
  </r>
  <r>
    <x v="16"/>
    <x v="4"/>
    <s v="Snillfjord"/>
    <x v="25"/>
    <x v="5"/>
    <s v="stk"/>
    <n v="2000"/>
  </r>
  <r>
    <x v="0"/>
    <x v="4"/>
    <s v="Hitra"/>
    <x v="45"/>
    <x v="5"/>
    <s v="stk"/>
    <n v="60"/>
  </r>
  <r>
    <x v="1"/>
    <x v="4"/>
    <s v="Hitra"/>
    <x v="45"/>
    <x v="5"/>
    <s v="stk"/>
    <m/>
  </r>
  <r>
    <x v="2"/>
    <x v="4"/>
    <s v="Hitra"/>
    <x v="45"/>
    <x v="5"/>
    <s v="stk"/>
    <n v="1140"/>
  </r>
  <r>
    <x v="3"/>
    <x v="4"/>
    <s v="Hitra"/>
    <x v="45"/>
    <x v="5"/>
    <s v="stk"/>
    <n v="500"/>
  </r>
  <r>
    <x v="4"/>
    <x v="4"/>
    <s v="Hitra"/>
    <x v="45"/>
    <x v="5"/>
    <s v="stk"/>
    <m/>
  </r>
  <r>
    <x v="5"/>
    <x v="4"/>
    <s v="Hitra"/>
    <x v="45"/>
    <x v="5"/>
    <s v="stk"/>
    <m/>
  </r>
  <r>
    <x v="6"/>
    <x v="4"/>
    <s v="Hitra"/>
    <x v="45"/>
    <x v="5"/>
    <s v="stk"/>
    <m/>
  </r>
  <r>
    <x v="7"/>
    <x v="4"/>
    <s v="Hitra"/>
    <x v="45"/>
    <x v="5"/>
    <s v="stk"/>
    <m/>
  </r>
  <r>
    <x v="8"/>
    <x v="4"/>
    <s v="Hitra"/>
    <x v="45"/>
    <x v="5"/>
    <s v="stk"/>
    <m/>
  </r>
  <r>
    <x v="9"/>
    <x v="4"/>
    <s v="Hitra"/>
    <x v="45"/>
    <x v="5"/>
    <s v="stk"/>
    <n v="200"/>
  </r>
  <r>
    <x v="10"/>
    <x v="4"/>
    <s v="Hitra"/>
    <x v="45"/>
    <x v="5"/>
    <s v="stk"/>
    <m/>
  </r>
  <r>
    <x v="11"/>
    <x v="4"/>
    <s v="Hitra"/>
    <x v="45"/>
    <x v="5"/>
    <s v="stk"/>
    <m/>
  </r>
  <r>
    <x v="12"/>
    <x v="4"/>
    <s v="Hitra"/>
    <x v="45"/>
    <x v="5"/>
    <s v="stk"/>
    <n v="500"/>
  </r>
  <r>
    <x v="13"/>
    <x v="4"/>
    <s v="Hitra"/>
    <x v="45"/>
    <x v="5"/>
    <s v="stk"/>
    <n v="100"/>
  </r>
  <r>
    <x v="14"/>
    <x v="4"/>
    <s v="Hitra"/>
    <x v="45"/>
    <x v="5"/>
    <s v="stk"/>
    <m/>
  </r>
  <r>
    <x v="15"/>
    <x v="4"/>
    <s v="Hitra"/>
    <x v="45"/>
    <x v="5"/>
    <s v="stk"/>
    <m/>
  </r>
  <r>
    <x v="16"/>
    <x v="4"/>
    <s v="Hitra"/>
    <x v="45"/>
    <x v="5"/>
    <s v="stk"/>
    <m/>
  </r>
  <r>
    <x v="0"/>
    <x v="5"/>
    <s v="Agdenes"/>
    <x v="27"/>
    <x v="5"/>
    <s v="stk"/>
    <n v="4775"/>
  </r>
  <r>
    <x v="1"/>
    <x v="5"/>
    <s v="Agdenes"/>
    <x v="27"/>
    <x v="5"/>
    <s v="stk"/>
    <n v="11725"/>
  </r>
  <r>
    <x v="2"/>
    <x v="5"/>
    <s v="Agdenes"/>
    <x v="27"/>
    <x v="5"/>
    <s v="stk"/>
    <n v="2275"/>
  </r>
  <r>
    <x v="3"/>
    <x v="5"/>
    <s v="Agdenes"/>
    <x v="27"/>
    <x v="5"/>
    <s v="stk"/>
    <m/>
  </r>
  <r>
    <x v="4"/>
    <x v="5"/>
    <s v="Agdenes"/>
    <x v="27"/>
    <x v="5"/>
    <s v="stk"/>
    <m/>
  </r>
  <r>
    <x v="5"/>
    <x v="5"/>
    <s v="Agdenes"/>
    <x v="27"/>
    <x v="5"/>
    <s v="stk"/>
    <n v="2400"/>
  </r>
  <r>
    <x v="6"/>
    <x v="5"/>
    <s v="Agdenes"/>
    <x v="27"/>
    <x v="5"/>
    <s v="stk"/>
    <n v="1250"/>
  </r>
  <r>
    <x v="7"/>
    <x v="5"/>
    <s v="Agdenes"/>
    <x v="27"/>
    <x v="5"/>
    <s v="stk"/>
    <n v="300"/>
  </r>
  <r>
    <x v="8"/>
    <x v="5"/>
    <s v="Agdenes"/>
    <x v="27"/>
    <x v="5"/>
    <s v="stk"/>
    <n v="1270"/>
  </r>
  <r>
    <x v="9"/>
    <x v="5"/>
    <s v="Agdenes"/>
    <x v="27"/>
    <x v="5"/>
    <s v="stk"/>
    <n v="500"/>
  </r>
  <r>
    <x v="10"/>
    <x v="5"/>
    <s v="Agdenes"/>
    <x v="27"/>
    <x v="5"/>
    <s v="stk"/>
    <m/>
  </r>
  <r>
    <x v="11"/>
    <x v="5"/>
    <s v="Agdenes"/>
    <x v="27"/>
    <x v="5"/>
    <s v="stk"/>
    <n v="1100"/>
  </r>
  <r>
    <x v="12"/>
    <x v="5"/>
    <s v="Agdenes"/>
    <x v="27"/>
    <x v="5"/>
    <s v="stk"/>
    <m/>
  </r>
  <r>
    <x v="13"/>
    <x v="5"/>
    <s v="Agdenes"/>
    <x v="27"/>
    <x v="5"/>
    <s v="stk"/>
    <n v="800"/>
  </r>
  <r>
    <x v="14"/>
    <x v="5"/>
    <s v="Agdenes"/>
    <x v="27"/>
    <x v="5"/>
    <s v="stk"/>
    <n v="500"/>
  </r>
  <r>
    <x v="15"/>
    <x v="5"/>
    <s v="Agdenes"/>
    <x v="27"/>
    <x v="5"/>
    <s v="stk"/>
    <n v="2620"/>
  </r>
  <r>
    <x v="16"/>
    <x v="5"/>
    <s v="Agdenes"/>
    <x v="27"/>
    <x v="5"/>
    <s v="stk"/>
    <m/>
  </r>
  <r>
    <x v="0"/>
    <x v="3"/>
    <s v="Bjugn"/>
    <x v="28"/>
    <x v="5"/>
    <s v="stk"/>
    <n v="2340"/>
  </r>
  <r>
    <x v="1"/>
    <x v="3"/>
    <s v="Bjugn"/>
    <x v="28"/>
    <x v="5"/>
    <s v="stk"/>
    <n v="2970"/>
  </r>
  <r>
    <x v="2"/>
    <x v="3"/>
    <s v="Bjugn"/>
    <x v="28"/>
    <x v="5"/>
    <s v="stk"/>
    <n v="1410"/>
  </r>
  <r>
    <x v="3"/>
    <x v="3"/>
    <s v="Bjugn"/>
    <x v="28"/>
    <x v="5"/>
    <s v="stk"/>
    <n v="600"/>
  </r>
  <r>
    <x v="4"/>
    <x v="3"/>
    <s v="Bjugn"/>
    <x v="28"/>
    <x v="5"/>
    <s v="stk"/>
    <n v="600"/>
  </r>
  <r>
    <x v="5"/>
    <x v="3"/>
    <s v="Bjugn"/>
    <x v="28"/>
    <x v="5"/>
    <s v="stk"/>
    <n v="300"/>
  </r>
  <r>
    <x v="6"/>
    <x v="3"/>
    <s v="Bjugn"/>
    <x v="28"/>
    <x v="5"/>
    <s v="stk"/>
    <n v="420"/>
  </r>
  <r>
    <x v="7"/>
    <x v="3"/>
    <s v="Bjugn"/>
    <x v="28"/>
    <x v="5"/>
    <s v="stk"/>
    <n v="200"/>
  </r>
  <r>
    <x v="8"/>
    <x v="3"/>
    <s v="Bjugn"/>
    <x v="28"/>
    <x v="5"/>
    <s v="stk"/>
    <n v="1500"/>
  </r>
  <r>
    <x v="9"/>
    <x v="3"/>
    <s v="Bjugn"/>
    <x v="28"/>
    <x v="5"/>
    <s v="stk"/>
    <n v="1350"/>
  </r>
  <r>
    <x v="10"/>
    <x v="3"/>
    <s v="Bjugn"/>
    <x v="28"/>
    <x v="5"/>
    <s v="stk"/>
    <n v="2000"/>
  </r>
  <r>
    <x v="11"/>
    <x v="3"/>
    <s v="Bjugn"/>
    <x v="28"/>
    <x v="5"/>
    <s v="stk"/>
    <n v="330"/>
  </r>
  <r>
    <x v="12"/>
    <x v="3"/>
    <s v="Bjugn"/>
    <x v="28"/>
    <x v="5"/>
    <s v="stk"/>
    <n v="880"/>
  </r>
  <r>
    <x v="13"/>
    <x v="3"/>
    <s v="Bjugn"/>
    <x v="28"/>
    <x v="5"/>
    <s v="stk"/>
    <n v="900"/>
  </r>
  <r>
    <x v="14"/>
    <x v="3"/>
    <s v="Bjugn"/>
    <x v="28"/>
    <x v="5"/>
    <s v="stk"/>
    <n v="350"/>
  </r>
  <r>
    <x v="15"/>
    <x v="3"/>
    <s v="Bjugn"/>
    <x v="28"/>
    <x v="5"/>
    <s v="stk"/>
    <n v="1000"/>
  </r>
  <r>
    <x v="16"/>
    <x v="3"/>
    <s v="Bjugn"/>
    <x v="28"/>
    <x v="5"/>
    <s v="stk"/>
    <n v="350"/>
  </r>
  <r>
    <x v="0"/>
    <x v="3"/>
    <s v="Åfjord"/>
    <x v="29"/>
    <x v="5"/>
    <s v="stk"/>
    <n v="1540"/>
  </r>
  <r>
    <x v="1"/>
    <x v="3"/>
    <s v="Åfjord"/>
    <x v="29"/>
    <x v="5"/>
    <s v="stk"/>
    <n v="1155"/>
  </r>
  <r>
    <x v="2"/>
    <x v="3"/>
    <s v="Åfjord"/>
    <x v="29"/>
    <x v="5"/>
    <s v="stk"/>
    <n v="1410"/>
  </r>
  <r>
    <x v="3"/>
    <x v="3"/>
    <s v="Åfjord"/>
    <x v="29"/>
    <x v="5"/>
    <s v="stk"/>
    <m/>
  </r>
  <r>
    <x v="4"/>
    <x v="3"/>
    <s v="Åfjord"/>
    <x v="29"/>
    <x v="5"/>
    <s v="stk"/>
    <n v="1475"/>
  </r>
  <r>
    <x v="5"/>
    <x v="3"/>
    <s v="Åfjord"/>
    <x v="29"/>
    <x v="5"/>
    <s v="stk"/>
    <n v="95"/>
  </r>
  <r>
    <x v="6"/>
    <x v="3"/>
    <s v="Åfjord"/>
    <x v="29"/>
    <x v="5"/>
    <s v="stk"/>
    <m/>
  </r>
  <r>
    <x v="7"/>
    <x v="3"/>
    <s v="Åfjord"/>
    <x v="29"/>
    <x v="5"/>
    <s v="stk"/>
    <n v="120"/>
  </r>
  <r>
    <x v="8"/>
    <x v="3"/>
    <s v="Åfjord"/>
    <x v="29"/>
    <x v="5"/>
    <s v="stk"/>
    <m/>
  </r>
  <r>
    <x v="9"/>
    <x v="3"/>
    <s v="Åfjord"/>
    <x v="29"/>
    <x v="5"/>
    <s v="stk"/>
    <n v="500"/>
  </r>
  <r>
    <x v="10"/>
    <x v="3"/>
    <s v="Åfjord"/>
    <x v="29"/>
    <x v="5"/>
    <s v="stk"/>
    <m/>
  </r>
  <r>
    <x v="11"/>
    <x v="3"/>
    <s v="Åfjord"/>
    <x v="29"/>
    <x v="5"/>
    <s v="stk"/>
    <m/>
  </r>
  <r>
    <x v="12"/>
    <x v="3"/>
    <s v="Åfjord"/>
    <x v="29"/>
    <x v="5"/>
    <s v="stk"/>
    <n v="2535"/>
  </r>
  <r>
    <x v="13"/>
    <x v="3"/>
    <s v="Åfjord"/>
    <x v="29"/>
    <x v="5"/>
    <s v="stk"/>
    <m/>
  </r>
  <r>
    <x v="14"/>
    <x v="3"/>
    <s v="Åfjord"/>
    <x v="29"/>
    <x v="5"/>
    <s v="stk"/>
    <n v="12470"/>
  </r>
  <r>
    <x v="15"/>
    <x v="3"/>
    <s v="Åfjord"/>
    <x v="29"/>
    <x v="5"/>
    <s v="stk"/>
    <n v="11950"/>
  </r>
  <r>
    <x v="16"/>
    <x v="3"/>
    <s v="Åfjord"/>
    <x v="29"/>
    <x v="5"/>
    <s v="stk"/>
    <m/>
  </r>
  <r>
    <x v="0"/>
    <x v="3"/>
    <s v="Roan"/>
    <x v="30"/>
    <x v="5"/>
    <s v="stk"/>
    <m/>
  </r>
  <r>
    <x v="1"/>
    <x v="3"/>
    <s v="Roan"/>
    <x v="30"/>
    <x v="5"/>
    <s v="stk"/>
    <n v="1080"/>
  </r>
  <r>
    <x v="2"/>
    <x v="3"/>
    <s v="Roan"/>
    <x v="30"/>
    <x v="5"/>
    <s v="stk"/>
    <n v="150"/>
  </r>
  <r>
    <x v="3"/>
    <x v="3"/>
    <s v="Roan"/>
    <x v="30"/>
    <x v="5"/>
    <s v="stk"/>
    <n v="500"/>
  </r>
  <r>
    <x v="4"/>
    <x v="3"/>
    <s v="Roan"/>
    <x v="30"/>
    <x v="5"/>
    <s v="stk"/>
    <m/>
  </r>
  <r>
    <x v="5"/>
    <x v="3"/>
    <s v="Roan"/>
    <x v="30"/>
    <x v="5"/>
    <s v="stk"/>
    <m/>
  </r>
  <r>
    <x v="6"/>
    <x v="3"/>
    <s v="Roan"/>
    <x v="30"/>
    <x v="5"/>
    <s v="stk"/>
    <m/>
  </r>
  <r>
    <x v="7"/>
    <x v="3"/>
    <s v="Roan"/>
    <x v="30"/>
    <x v="5"/>
    <s v="stk"/>
    <m/>
  </r>
  <r>
    <x v="8"/>
    <x v="3"/>
    <s v="Roan"/>
    <x v="30"/>
    <x v="5"/>
    <s v="stk"/>
    <m/>
  </r>
  <r>
    <x v="9"/>
    <x v="3"/>
    <s v="Roan"/>
    <x v="30"/>
    <x v="5"/>
    <s v="stk"/>
    <m/>
  </r>
  <r>
    <x v="10"/>
    <x v="3"/>
    <s v="Roan"/>
    <x v="30"/>
    <x v="5"/>
    <s v="stk"/>
    <m/>
  </r>
  <r>
    <x v="11"/>
    <x v="3"/>
    <s v="Roan"/>
    <x v="30"/>
    <x v="5"/>
    <s v="stk"/>
    <m/>
  </r>
  <r>
    <x v="12"/>
    <x v="3"/>
    <s v="Roan"/>
    <x v="30"/>
    <x v="5"/>
    <s v="stk"/>
    <m/>
  </r>
  <r>
    <x v="13"/>
    <x v="3"/>
    <s v="Roan"/>
    <x v="30"/>
    <x v="5"/>
    <s v="stk"/>
    <m/>
  </r>
  <r>
    <x v="14"/>
    <x v="3"/>
    <s v="Roan"/>
    <x v="30"/>
    <x v="5"/>
    <s v="stk"/>
    <m/>
  </r>
  <r>
    <x v="15"/>
    <x v="3"/>
    <s v="Roan"/>
    <x v="30"/>
    <x v="5"/>
    <s v="stk"/>
    <m/>
  </r>
  <r>
    <x v="16"/>
    <x v="3"/>
    <s v="Roan"/>
    <x v="30"/>
    <x v="5"/>
    <s v="stk"/>
    <m/>
  </r>
  <r>
    <x v="0"/>
    <x v="3"/>
    <s v="Osen"/>
    <x v="31"/>
    <x v="5"/>
    <s v="stk"/>
    <n v="1150"/>
  </r>
  <r>
    <x v="1"/>
    <x v="3"/>
    <s v="Osen"/>
    <x v="31"/>
    <x v="5"/>
    <s v="stk"/>
    <n v="2850"/>
  </r>
  <r>
    <x v="2"/>
    <x v="3"/>
    <s v="Osen"/>
    <x v="31"/>
    <x v="5"/>
    <s v="stk"/>
    <n v="500"/>
  </r>
  <r>
    <x v="3"/>
    <x v="3"/>
    <s v="Osen"/>
    <x v="31"/>
    <x v="5"/>
    <s v="stk"/>
    <n v="1000"/>
  </r>
  <r>
    <x v="4"/>
    <x v="3"/>
    <s v="Osen"/>
    <x v="31"/>
    <x v="5"/>
    <s v="stk"/>
    <m/>
  </r>
  <r>
    <x v="5"/>
    <x v="3"/>
    <s v="Osen"/>
    <x v="31"/>
    <x v="5"/>
    <s v="stk"/>
    <n v="750"/>
  </r>
  <r>
    <x v="6"/>
    <x v="3"/>
    <s v="Osen"/>
    <x v="31"/>
    <x v="5"/>
    <s v="stk"/>
    <m/>
  </r>
  <r>
    <x v="7"/>
    <x v="3"/>
    <s v="Osen"/>
    <x v="31"/>
    <x v="5"/>
    <s v="stk"/>
    <m/>
  </r>
  <r>
    <x v="8"/>
    <x v="3"/>
    <s v="Osen"/>
    <x v="31"/>
    <x v="5"/>
    <s v="stk"/>
    <m/>
  </r>
  <r>
    <x v="9"/>
    <x v="3"/>
    <s v="Osen"/>
    <x v="31"/>
    <x v="5"/>
    <s v="stk"/>
    <m/>
  </r>
  <r>
    <x v="10"/>
    <x v="3"/>
    <s v="Osen"/>
    <x v="31"/>
    <x v="5"/>
    <s v="stk"/>
    <n v="300"/>
  </r>
  <r>
    <x v="11"/>
    <x v="3"/>
    <s v="Osen"/>
    <x v="31"/>
    <x v="5"/>
    <s v="stk"/>
    <n v="2100"/>
  </r>
  <r>
    <x v="12"/>
    <x v="3"/>
    <s v="Osen"/>
    <x v="31"/>
    <x v="5"/>
    <s v="stk"/>
    <m/>
  </r>
  <r>
    <x v="13"/>
    <x v="3"/>
    <s v="Osen"/>
    <x v="31"/>
    <x v="5"/>
    <s v="stk"/>
    <m/>
  </r>
  <r>
    <x v="14"/>
    <x v="3"/>
    <s v="Osen"/>
    <x v="31"/>
    <x v="5"/>
    <s v="stk"/>
    <m/>
  </r>
  <r>
    <x v="15"/>
    <x v="3"/>
    <s v="Osen"/>
    <x v="31"/>
    <x v="5"/>
    <s v="stk"/>
    <n v="7900"/>
  </r>
  <r>
    <x v="16"/>
    <x v="3"/>
    <s v="Osen"/>
    <x v="31"/>
    <x v="5"/>
    <s v="stk"/>
    <n v="700"/>
  </r>
  <r>
    <x v="0"/>
    <x v="6"/>
    <s v="Oppdal"/>
    <x v="32"/>
    <x v="5"/>
    <s v="stk"/>
    <n v="300"/>
  </r>
  <r>
    <x v="1"/>
    <x v="6"/>
    <s v="Oppdal"/>
    <x v="32"/>
    <x v="5"/>
    <s v="stk"/>
    <n v="2450"/>
  </r>
  <r>
    <x v="2"/>
    <x v="6"/>
    <s v="Oppdal"/>
    <x v="32"/>
    <x v="5"/>
    <s v="stk"/>
    <n v="200"/>
  </r>
  <r>
    <x v="3"/>
    <x v="6"/>
    <s v="Oppdal"/>
    <x v="32"/>
    <x v="5"/>
    <s v="stk"/>
    <n v="1650"/>
  </r>
  <r>
    <x v="4"/>
    <x v="6"/>
    <s v="Oppdal"/>
    <x v="32"/>
    <x v="5"/>
    <s v="stk"/>
    <m/>
  </r>
  <r>
    <x v="5"/>
    <x v="6"/>
    <s v="Oppdal"/>
    <x v="32"/>
    <x v="5"/>
    <s v="stk"/>
    <m/>
  </r>
  <r>
    <x v="6"/>
    <x v="6"/>
    <s v="Oppdal"/>
    <x v="32"/>
    <x v="5"/>
    <s v="stk"/>
    <n v="650"/>
  </r>
  <r>
    <x v="7"/>
    <x v="6"/>
    <s v="Oppdal"/>
    <x v="32"/>
    <x v="5"/>
    <s v="stk"/>
    <n v="1350"/>
  </r>
  <r>
    <x v="8"/>
    <x v="6"/>
    <s v="Oppdal"/>
    <x v="32"/>
    <x v="5"/>
    <s v="stk"/>
    <n v="200"/>
  </r>
  <r>
    <x v="9"/>
    <x v="6"/>
    <s v="Oppdal"/>
    <x v="32"/>
    <x v="5"/>
    <s v="stk"/>
    <m/>
  </r>
  <r>
    <x v="10"/>
    <x v="6"/>
    <s v="Oppdal"/>
    <x v="32"/>
    <x v="5"/>
    <s v="stk"/>
    <m/>
  </r>
  <r>
    <x v="11"/>
    <x v="6"/>
    <s v="Oppdal"/>
    <x v="32"/>
    <x v="5"/>
    <s v="stk"/>
    <n v="7225"/>
  </r>
  <r>
    <x v="12"/>
    <x v="6"/>
    <s v="Oppdal"/>
    <x v="32"/>
    <x v="5"/>
    <s v="stk"/>
    <m/>
  </r>
  <r>
    <x v="13"/>
    <x v="6"/>
    <s v="Oppdal"/>
    <x v="32"/>
    <x v="5"/>
    <s v="stk"/>
    <m/>
  </r>
  <r>
    <x v="14"/>
    <x v="6"/>
    <s v="Oppdal"/>
    <x v="32"/>
    <x v="5"/>
    <s v="stk"/>
    <m/>
  </r>
  <r>
    <x v="15"/>
    <x v="6"/>
    <s v="Oppdal"/>
    <x v="32"/>
    <x v="5"/>
    <s v="stk"/>
    <m/>
  </r>
  <r>
    <x v="16"/>
    <x v="6"/>
    <s v="Oppdal"/>
    <x v="32"/>
    <x v="5"/>
    <s v="stk"/>
    <n v="300"/>
  </r>
  <r>
    <x v="0"/>
    <x v="6"/>
    <s v="Rennebu"/>
    <x v="33"/>
    <x v="5"/>
    <s v="stk"/>
    <n v="3910"/>
  </r>
  <r>
    <x v="1"/>
    <x v="6"/>
    <s v="Rennebu"/>
    <x v="33"/>
    <x v="5"/>
    <s v="stk"/>
    <n v="4690"/>
  </r>
  <r>
    <x v="2"/>
    <x v="6"/>
    <s v="Rennebu"/>
    <x v="33"/>
    <x v="5"/>
    <s v="stk"/>
    <n v="2700"/>
  </r>
  <r>
    <x v="3"/>
    <x v="6"/>
    <s v="Rennebu"/>
    <x v="33"/>
    <x v="5"/>
    <s v="stk"/>
    <n v="700"/>
  </r>
  <r>
    <x v="4"/>
    <x v="6"/>
    <s v="Rennebu"/>
    <x v="33"/>
    <x v="5"/>
    <s v="stk"/>
    <m/>
  </r>
  <r>
    <x v="5"/>
    <x v="6"/>
    <s v="Rennebu"/>
    <x v="33"/>
    <x v="5"/>
    <s v="stk"/>
    <m/>
  </r>
  <r>
    <x v="6"/>
    <x v="6"/>
    <s v="Rennebu"/>
    <x v="33"/>
    <x v="5"/>
    <s v="stk"/>
    <n v="780"/>
  </r>
  <r>
    <x v="7"/>
    <x v="6"/>
    <s v="Rennebu"/>
    <x v="33"/>
    <x v="5"/>
    <s v="stk"/>
    <n v="100"/>
  </r>
  <r>
    <x v="8"/>
    <x v="6"/>
    <s v="Rennebu"/>
    <x v="33"/>
    <x v="5"/>
    <s v="stk"/>
    <n v="80"/>
  </r>
  <r>
    <x v="9"/>
    <x v="6"/>
    <s v="Rennebu"/>
    <x v="33"/>
    <x v="5"/>
    <s v="stk"/>
    <n v="2410"/>
  </r>
  <r>
    <x v="10"/>
    <x v="6"/>
    <s v="Rennebu"/>
    <x v="33"/>
    <x v="5"/>
    <s v="stk"/>
    <n v="690"/>
  </r>
  <r>
    <x v="11"/>
    <x v="6"/>
    <s v="Rennebu"/>
    <x v="33"/>
    <x v="5"/>
    <s v="stk"/>
    <n v="6200"/>
  </r>
  <r>
    <x v="12"/>
    <x v="6"/>
    <s v="Rennebu"/>
    <x v="33"/>
    <x v="5"/>
    <s v="stk"/>
    <n v="200"/>
  </r>
  <r>
    <x v="13"/>
    <x v="6"/>
    <s v="Rennebu"/>
    <x v="33"/>
    <x v="5"/>
    <s v="stk"/>
    <m/>
  </r>
  <r>
    <x v="14"/>
    <x v="6"/>
    <s v="Rennebu"/>
    <x v="33"/>
    <x v="5"/>
    <s v="stk"/>
    <n v="1950"/>
  </r>
  <r>
    <x v="15"/>
    <x v="6"/>
    <s v="Rennebu"/>
    <x v="33"/>
    <x v="5"/>
    <s v="stk"/>
    <n v="5900"/>
  </r>
  <r>
    <x v="16"/>
    <x v="6"/>
    <s v="Rennebu"/>
    <x v="33"/>
    <x v="5"/>
    <s v="stk"/>
    <n v="2250"/>
  </r>
  <r>
    <x v="0"/>
    <x v="5"/>
    <s v="Meldal"/>
    <x v="34"/>
    <x v="5"/>
    <s v="stk"/>
    <n v="2420"/>
  </r>
  <r>
    <x v="1"/>
    <x v="5"/>
    <s v="Meldal"/>
    <x v="34"/>
    <x v="5"/>
    <s v="stk"/>
    <n v="3220"/>
  </r>
  <r>
    <x v="2"/>
    <x v="5"/>
    <s v="Meldal"/>
    <x v="34"/>
    <x v="5"/>
    <s v="stk"/>
    <n v="12335"/>
  </r>
  <r>
    <x v="3"/>
    <x v="5"/>
    <s v="Meldal"/>
    <x v="34"/>
    <x v="5"/>
    <s v="stk"/>
    <n v="30"/>
  </r>
  <r>
    <x v="4"/>
    <x v="5"/>
    <s v="Meldal"/>
    <x v="34"/>
    <x v="5"/>
    <s v="stk"/>
    <m/>
  </r>
  <r>
    <x v="5"/>
    <x v="5"/>
    <s v="Meldal"/>
    <x v="34"/>
    <x v="5"/>
    <s v="stk"/>
    <n v="476"/>
  </r>
  <r>
    <x v="6"/>
    <x v="5"/>
    <s v="Meldal"/>
    <x v="34"/>
    <x v="5"/>
    <s v="stk"/>
    <n v="300"/>
  </r>
  <r>
    <x v="7"/>
    <x v="5"/>
    <s v="Meldal"/>
    <x v="34"/>
    <x v="5"/>
    <s v="stk"/>
    <n v="1600"/>
  </r>
  <r>
    <x v="8"/>
    <x v="5"/>
    <s v="Meldal"/>
    <x v="34"/>
    <x v="5"/>
    <s v="stk"/>
    <n v="1850"/>
  </r>
  <r>
    <x v="9"/>
    <x v="5"/>
    <s v="Meldal"/>
    <x v="34"/>
    <x v="5"/>
    <s v="stk"/>
    <n v="2825"/>
  </r>
  <r>
    <x v="10"/>
    <x v="5"/>
    <s v="Meldal"/>
    <x v="34"/>
    <x v="5"/>
    <s v="stk"/>
    <n v="750"/>
  </r>
  <r>
    <x v="11"/>
    <x v="5"/>
    <s v="Meldal"/>
    <x v="34"/>
    <x v="5"/>
    <s v="stk"/>
    <n v="2800"/>
  </r>
  <r>
    <x v="12"/>
    <x v="5"/>
    <s v="Meldal"/>
    <x v="34"/>
    <x v="5"/>
    <s v="stk"/>
    <n v="600"/>
  </r>
  <r>
    <x v="13"/>
    <x v="5"/>
    <s v="Meldal"/>
    <x v="34"/>
    <x v="5"/>
    <s v="stk"/>
    <n v="2000"/>
  </r>
  <r>
    <x v="14"/>
    <x v="5"/>
    <s v="Meldal"/>
    <x v="34"/>
    <x v="5"/>
    <s v="stk"/>
    <n v="1000"/>
  </r>
  <r>
    <x v="15"/>
    <x v="5"/>
    <s v="Meldal"/>
    <x v="34"/>
    <x v="5"/>
    <s v="stk"/>
    <n v="600"/>
  </r>
  <r>
    <x v="16"/>
    <x v="5"/>
    <s v="Meldal"/>
    <x v="34"/>
    <x v="5"/>
    <s v="stk"/>
    <n v="5530"/>
  </r>
  <r>
    <x v="0"/>
    <x v="5"/>
    <s v="Orkdal"/>
    <x v="35"/>
    <x v="5"/>
    <s v="stk"/>
    <n v="10055"/>
  </r>
  <r>
    <x v="1"/>
    <x v="5"/>
    <s v="Orkdal"/>
    <x v="35"/>
    <x v="5"/>
    <s v="stk"/>
    <n v="5990"/>
  </r>
  <r>
    <x v="2"/>
    <x v="5"/>
    <s v="Orkdal"/>
    <x v="35"/>
    <x v="5"/>
    <s v="stk"/>
    <n v="2065"/>
  </r>
  <r>
    <x v="3"/>
    <x v="5"/>
    <s v="Orkdal"/>
    <x v="35"/>
    <x v="5"/>
    <s v="stk"/>
    <n v="800"/>
  </r>
  <r>
    <x v="4"/>
    <x v="5"/>
    <s v="Orkdal"/>
    <x v="35"/>
    <x v="5"/>
    <s v="stk"/>
    <n v="1085"/>
  </r>
  <r>
    <x v="5"/>
    <x v="5"/>
    <s v="Orkdal"/>
    <x v="35"/>
    <x v="5"/>
    <s v="stk"/>
    <n v="100"/>
  </r>
  <r>
    <x v="6"/>
    <x v="5"/>
    <s v="Orkdal"/>
    <x v="35"/>
    <x v="5"/>
    <s v="stk"/>
    <n v="180"/>
  </r>
  <r>
    <x v="7"/>
    <x v="5"/>
    <s v="Orkdal"/>
    <x v="35"/>
    <x v="5"/>
    <s v="stk"/>
    <n v="685"/>
  </r>
  <r>
    <x v="8"/>
    <x v="5"/>
    <s v="Orkdal"/>
    <x v="35"/>
    <x v="5"/>
    <s v="stk"/>
    <n v="2875"/>
  </r>
  <r>
    <x v="9"/>
    <x v="5"/>
    <s v="Orkdal"/>
    <x v="35"/>
    <x v="5"/>
    <s v="stk"/>
    <n v="2100"/>
  </r>
  <r>
    <x v="10"/>
    <x v="5"/>
    <s v="Orkdal"/>
    <x v="35"/>
    <x v="5"/>
    <s v="stk"/>
    <n v="710"/>
  </r>
  <r>
    <x v="11"/>
    <x v="5"/>
    <s v="Orkdal"/>
    <x v="35"/>
    <x v="5"/>
    <s v="stk"/>
    <n v="730"/>
  </r>
  <r>
    <x v="12"/>
    <x v="5"/>
    <s v="Orkdal"/>
    <x v="35"/>
    <x v="5"/>
    <s v="stk"/>
    <m/>
  </r>
  <r>
    <x v="13"/>
    <x v="5"/>
    <s v="Orkdal"/>
    <x v="35"/>
    <x v="5"/>
    <s v="stk"/>
    <n v="500"/>
  </r>
  <r>
    <x v="14"/>
    <x v="5"/>
    <s v="Orkdal"/>
    <x v="35"/>
    <x v="5"/>
    <s v="stk"/>
    <n v="50"/>
  </r>
  <r>
    <x v="15"/>
    <x v="5"/>
    <s v="Orkdal"/>
    <x v="35"/>
    <x v="5"/>
    <s v="stk"/>
    <n v="900"/>
  </r>
  <r>
    <x v="16"/>
    <x v="5"/>
    <s v="Orkdal"/>
    <x v="35"/>
    <x v="5"/>
    <s v="stk"/>
    <n v="90"/>
  </r>
  <r>
    <x v="0"/>
    <x v="6"/>
    <s v="Røros"/>
    <x v="36"/>
    <x v="5"/>
    <s v="stk"/>
    <n v="425"/>
  </r>
  <r>
    <x v="1"/>
    <x v="6"/>
    <s v="Røros"/>
    <x v="36"/>
    <x v="5"/>
    <s v="stk"/>
    <m/>
  </r>
  <r>
    <x v="2"/>
    <x v="6"/>
    <s v="Røros"/>
    <x v="36"/>
    <x v="5"/>
    <s v="stk"/>
    <m/>
  </r>
  <r>
    <x v="3"/>
    <x v="6"/>
    <s v="Røros"/>
    <x v="36"/>
    <x v="5"/>
    <s v="stk"/>
    <m/>
  </r>
  <r>
    <x v="4"/>
    <x v="6"/>
    <s v="Røros"/>
    <x v="36"/>
    <x v="5"/>
    <s v="stk"/>
    <m/>
  </r>
  <r>
    <x v="5"/>
    <x v="6"/>
    <s v="Røros"/>
    <x v="36"/>
    <x v="5"/>
    <s v="stk"/>
    <n v="300"/>
  </r>
  <r>
    <x v="6"/>
    <x v="6"/>
    <s v="Røros"/>
    <x v="36"/>
    <x v="5"/>
    <s v="stk"/>
    <m/>
  </r>
  <r>
    <x v="7"/>
    <x v="6"/>
    <s v="Røros"/>
    <x v="36"/>
    <x v="5"/>
    <s v="stk"/>
    <m/>
  </r>
  <r>
    <x v="8"/>
    <x v="6"/>
    <s v="Røros"/>
    <x v="36"/>
    <x v="5"/>
    <s v="stk"/>
    <m/>
  </r>
  <r>
    <x v="9"/>
    <x v="6"/>
    <s v="Røros"/>
    <x v="36"/>
    <x v="5"/>
    <s v="stk"/>
    <m/>
  </r>
  <r>
    <x v="10"/>
    <x v="6"/>
    <s v="Røros"/>
    <x v="36"/>
    <x v="5"/>
    <s v="stk"/>
    <n v="1000"/>
  </r>
  <r>
    <x v="11"/>
    <x v="6"/>
    <s v="Røros"/>
    <x v="36"/>
    <x v="5"/>
    <s v="stk"/>
    <m/>
  </r>
  <r>
    <x v="12"/>
    <x v="6"/>
    <s v="Røros"/>
    <x v="36"/>
    <x v="5"/>
    <s v="stk"/>
    <m/>
  </r>
  <r>
    <x v="13"/>
    <x v="6"/>
    <s v="Røros"/>
    <x v="36"/>
    <x v="5"/>
    <s v="stk"/>
    <m/>
  </r>
  <r>
    <x v="14"/>
    <x v="6"/>
    <s v="Røros"/>
    <x v="36"/>
    <x v="5"/>
    <s v="stk"/>
    <m/>
  </r>
  <r>
    <x v="15"/>
    <x v="6"/>
    <s v="Røros"/>
    <x v="36"/>
    <x v="5"/>
    <s v="stk"/>
    <m/>
  </r>
  <r>
    <x v="16"/>
    <x v="6"/>
    <s v="Røros"/>
    <x v="36"/>
    <x v="5"/>
    <s v="stk"/>
    <m/>
  </r>
  <r>
    <x v="0"/>
    <x v="6"/>
    <s v="Holtålen"/>
    <x v="37"/>
    <x v="5"/>
    <s v="stk"/>
    <n v="60"/>
  </r>
  <r>
    <x v="1"/>
    <x v="6"/>
    <s v="Holtålen"/>
    <x v="37"/>
    <x v="5"/>
    <s v="stk"/>
    <m/>
  </r>
  <r>
    <x v="2"/>
    <x v="6"/>
    <s v="Holtålen"/>
    <x v="37"/>
    <x v="5"/>
    <s v="stk"/>
    <n v="1140"/>
  </r>
  <r>
    <x v="3"/>
    <x v="6"/>
    <s v="Holtålen"/>
    <x v="37"/>
    <x v="5"/>
    <s v="stk"/>
    <n v="500"/>
  </r>
  <r>
    <x v="4"/>
    <x v="6"/>
    <s v="Holtålen"/>
    <x v="37"/>
    <x v="5"/>
    <s v="stk"/>
    <m/>
  </r>
  <r>
    <x v="5"/>
    <x v="6"/>
    <s v="Holtålen"/>
    <x v="37"/>
    <x v="5"/>
    <s v="stk"/>
    <m/>
  </r>
  <r>
    <x v="6"/>
    <x v="6"/>
    <s v="Holtålen"/>
    <x v="37"/>
    <x v="5"/>
    <s v="stk"/>
    <m/>
  </r>
  <r>
    <x v="7"/>
    <x v="6"/>
    <s v="Holtålen"/>
    <x v="37"/>
    <x v="5"/>
    <s v="stk"/>
    <m/>
  </r>
  <r>
    <x v="8"/>
    <x v="6"/>
    <s v="Holtålen"/>
    <x v="37"/>
    <x v="5"/>
    <s v="stk"/>
    <m/>
  </r>
  <r>
    <x v="9"/>
    <x v="6"/>
    <s v="Holtålen"/>
    <x v="37"/>
    <x v="5"/>
    <s v="stk"/>
    <n v="200"/>
  </r>
  <r>
    <x v="10"/>
    <x v="6"/>
    <s v="Holtålen"/>
    <x v="37"/>
    <x v="5"/>
    <s v="stk"/>
    <m/>
  </r>
  <r>
    <x v="11"/>
    <x v="6"/>
    <s v="Holtålen"/>
    <x v="37"/>
    <x v="5"/>
    <s v="stk"/>
    <m/>
  </r>
  <r>
    <x v="12"/>
    <x v="6"/>
    <s v="Holtålen"/>
    <x v="37"/>
    <x v="5"/>
    <s v="stk"/>
    <n v="500"/>
  </r>
  <r>
    <x v="13"/>
    <x v="6"/>
    <s v="Holtålen"/>
    <x v="37"/>
    <x v="5"/>
    <s v="stk"/>
    <n v="100"/>
  </r>
  <r>
    <x v="14"/>
    <x v="6"/>
    <s v="Holtålen"/>
    <x v="37"/>
    <x v="5"/>
    <s v="stk"/>
    <m/>
  </r>
  <r>
    <x v="15"/>
    <x v="6"/>
    <s v="Holtålen"/>
    <x v="37"/>
    <x v="5"/>
    <s v="stk"/>
    <m/>
  </r>
  <r>
    <x v="16"/>
    <x v="6"/>
    <s v="Holtålen"/>
    <x v="37"/>
    <x v="5"/>
    <s v="stk"/>
    <m/>
  </r>
  <r>
    <x v="0"/>
    <x v="6"/>
    <s v="Midtre-Gauldal"/>
    <x v="38"/>
    <x v="5"/>
    <s v="stk"/>
    <n v="11125"/>
  </r>
  <r>
    <x v="1"/>
    <x v="6"/>
    <s v="Midtre-Gauldal"/>
    <x v="38"/>
    <x v="5"/>
    <s v="stk"/>
    <n v="7531"/>
  </r>
  <r>
    <x v="2"/>
    <x v="6"/>
    <s v="Midtre-Gauldal"/>
    <x v="38"/>
    <x v="5"/>
    <s v="stk"/>
    <n v="3530"/>
  </r>
  <r>
    <x v="3"/>
    <x v="6"/>
    <s v="Midtre-Gauldal"/>
    <x v="38"/>
    <x v="5"/>
    <s v="stk"/>
    <n v="500"/>
  </r>
  <r>
    <x v="4"/>
    <x v="6"/>
    <s v="Midtre-Gauldal"/>
    <x v="38"/>
    <x v="5"/>
    <s v="stk"/>
    <n v="2700"/>
  </r>
  <r>
    <x v="5"/>
    <x v="6"/>
    <s v="Midtre-Gauldal"/>
    <x v="38"/>
    <x v="5"/>
    <s v="stk"/>
    <n v="1125"/>
  </r>
  <r>
    <x v="6"/>
    <x v="6"/>
    <s v="Midtre-Gauldal"/>
    <x v="38"/>
    <x v="5"/>
    <s v="stk"/>
    <m/>
  </r>
  <r>
    <x v="7"/>
    <x v="6"/>
    <s v="Midtre-Gauldal"/>
    <x v="38"/>
    <x v="5"/>
    <s v="stk"/>
    <m/>
  </r>
  <r>
    <x v="8"/>
    <x v="6"/>
    <s v="Midtre-Gauldal"/>
    <x v="38"/>
    <x v="5"/>
    <s v="stk"/>
    <n v="12430"/>
  </r>
  <r>
    <x v="9"/>
    <x v="6"/>
    <s v="Midtre-Gauldal"/>
    <x v="38"/>
    <x v="5"/>
    <s v="stk"/>
    <n v="2000"/>
  </r>
  <r>
    <x v="10"/>
    <x v="6"/>
    <s v="Midtre-Gauldal"/>
    <x v="38"/>
    <x v="5"/>
    <s v="stk"/>
    <m/>
  </r>
  <r>
    <x v="11"/>
    <x v="6"/>
    <s v="Midtre-Gauldal"/>
    <x v="38"/>
    <x v="5"/>
    <s v="stk"/>
    <n v="2030"/>
  </r>
  <r>
    <x v="12"/>
    <x v="6"/>
    <s v="Midtre-Gauldal"/>
    <x v="38"/>
    <x v="5"/>
    <s v="stk"/>
    <n v="1000"/>
  </r>
  <r>
    <x v="13"/>
    <x v="6"/>
    <s v="Midtre-Gauldal"/>
    <x v="38"/>
    <x v="5"/>
    <s v="stk"/>
    <n v="700"/>
  </r>
  <r>
    <x v="14"/>
    <x v="6"/>
    <s v="Midtre-Gauldal"/>
    <x v="38"/>
    <x v="5"/>
    <s v="stk"/>
    <n v="5325"/>
  </r>
  <r>
    <x v="15"/>
    <x v="6"/>
    <s v="Midtre-Gauldal"/>
    <x v="38"/>
    <x v="5"/>
    <s v="stk"/>
    <n v="4550"/>
  </r>
  <r>
    <x v="16"/>
    <x v="6"/>
    <s v="Midtre-Gauldal"/>
    <x v="38"/>
    <x v="5"/>
    <s v="stk"/>
    <n v="8000"/>
  </r>
  <r>
    <x v="0"/>
    <x v="6"/>
    <s v="Melhus"/>
    <x v="39"/>
    <x v="5"/>
    <s v="stk"/>
    <n v="8295"/>
  </r>
  <r>
    <x v="1"/>
    <x v="6"/>
    <s v="Melhus"/>
    <x v="39"/>
    <x v="5"/>
    <s v="stk"/>
    <n v="9940"/>
  </r>
  <r>
    <x v="2"/>
    <x v="6"/>
    <s v="Melhus"/>
    <x v="39"/>
    <x v="5"/>
    <s v="stk"/>
    <n v="2090"/>
  </r>
  <r>
    <x v="3"/>
    <x v="6"/>
    <s v="Melhus"/>
    <x v="39"/>
    <x v="5"/>
    <s v="stk"/>
    <n v="416"/>
  </r>
  <r>
    <x v="4"/>
    <x v="6"/>
    <s v="Melhus"/>
    <x v="39"/>
    <x v="5"/>
    <s v="stk"/>
    <n v="1300"/>
  </r>
  <r>
    <x v="5"/>
    <x v="6"/>
    <s v="Melhus"/>
    <x v="39"/>
    <x v="5"/>
    <s v="stk"/>
    <n v="90"/>
  </r>
  <r>
    <x v="6"/>
    <x v="6"/>
    <s v="Melhus"/>
    <x v="39"/>
    <x v="5"/>
    <s v="stk"/>
    <n v="6120"/>
  </r>
  <r>
    <x v="7"/>
    <x v="6"/>
    <s v="Melhus"/>
    <x v="39"/>
    <x v="5"/>
    <s v="stk"/>
    <n v="1660"/>
  </r>
  <r>
    <x v="8"/>
    <x v="6"/>
    <s v="Melhus"/>
    <x v="39"/>
    <x v="5"/>
    <s v="stk"/>
    <n v="3085"/>
  </r>
  <r>
    <x v="9"/>
    <x v="6"/>
    <s v="Melhus"/>
    <x v="39"/>
    <x v="5"/>
    <s v="stk"/>
    <m/>
  </r>
  <r>
    <x v="10"/>
    <x v="6"/>
    <s v="Melhus"/>
    <x v="39"/>
    <x v="5"/>
    <s v="stk"/>
    <n v="2150"/>
  </r>
  <r>
    <x v="11"/>
    <x v="6"/>
    <s v="Melhus"/>
    <x v="39"/>
    <x v="5"/>
    <s v="stk"/>
    <n v="3515"/>
  </r>
  <r>
    <x v="12"/>
    <x v="6"/>
    <s v="Melhus"/>
    <x v="39"/>
    <x v="5"/>
    <s v="stk"/>
    <n v="1100"/>
  </r>
  <r>
    <x v="13"/>
    <x v="6"/>
    <s v="Melhus"/>
    <x v="39"/>
    <x v="5"/>
    <s v="stk"/>
    <n v="7650"/>
  </r>
  <r>
    <x v="14"/>
    <x v="6"/>
    <s v="Melhus"/>
    <x v="39"/>
    <x v="5"/>
    <s v="stk"/>
    <n v="2000"/>
  </r>
  <r>
    <x v="15"/>
    <x v="6"/>
    <s v="Melhus"/>
    <x v="39"/>
    <x v="5"/>
    <s v="stk"/>
    <n v="9000"/>
  </r>
  <r>
    <x v="16"/>
    <x v="6"/>
    <s v="Melhus"/>
    <x v="39"/>
    <x v="5"/>
    <s v="stk"/>
    <n v="800"/>
  </r>
  <r>
    <x v="0"/>
    <x v="5"/>
    <s v="Skaun"/>
    <x v="40"/>
    <x v="5"/>
    <s v="stk"/>
    <n v="800"/>
  </r>
  <r>
    <x v="1"/>
    <x v="5"/>
    <s v="Skaun"/>
    <x v="40"/>
    <x v="5"/>
    <s v="stk"/>
    <n v="1570"/>
  </r>
  <r>
    <x v="2"/>
    <x v="5"/>
    <s v="Skaun"/>
    <x v="40"/>
    <x v="5"/>
    <s v="stk"/>
    <n v="5075"/>
  </r>
  <r>
    <x v="3"/>
    <x v="5"/>
    <s v="Skaun"/>
    <x v="40"/>
    <x v="5"/>
    <s v="stk"/>
    <m/>
  </r>
  <r>
    <x v="4"/>
    <x v="5"/>
    <s v="Skaun"/>
    <x v="40"/>
    <x v="5"/>
    <s v="stk"/>
    <m/>
  </r>
  <r>
    <x v="5"/>
    <x v="5"/>
    <s v="Skaun"/>
    <x v="40"/>
    <x v="5"/>
    <s v="stk"/>
    <m/>
  </r>
  <r>
    <x v="6"/>
    <x v="5"/>
    <s v="Skaun"/>
    <x v="40"/>
    <x v="5"/>
    <s v="stk"/>
    <m/>
  </r>
  <r>
    <x v="7"/>
    <x v="5"/>
    <s v="Skaun"/>
    <x v="40"/>
    <x v="5"/>
    <s v="stk"/>
    <n v="400"/>
  </r>
  <r>
    <x v="8"/>
    <x v="5"/>
    <s v="Skaun"/>
    <x v="40"/>
    <x v="5"/>
    <s v="stk"/>
    <m/>
  </r>
  <r>
    <x v="9"/>
    <x v="5"/>
    <s v="Skaun"/>
    <x v="40"/>
    <x v="5"/>
    <s v="stk"/>
    <n v="1600"/>
  </r>
  <r>
    <x v="10"/>
    <x v="5"/>
    <s v="Skaun"/>
    <x v="40"/>
    <x v="5"/>
    <s v="stk"/>
    <n v="4300"/>
  </r>
  <r>
    <x v="11"/>
    <x v="5"/>
    <s v="Skaun"/>
    <x v="40"/>
    <x v="5"/>
    <s v="stk"/>
    <n v="1400"/>
  </r>
  <r>
    <x v="12"/>
    <x v="5"/>
    <s v="Skaun"/>
    <x v="40"/>
    <x v="5"/>
    <s v="stk"/>
    <n v="4100"/>
  </r>
  <r>
    <x v="13"/>
    <x v="5"/>
    <s v="Skaun"/>
    <x v="40"/>
    <x v="5"/>
    <s v="stk"/>
    <n v="750"/>
  </r>
  <r>
    <x v="14"/>
    <x v="5"/>
    <s v="Skaun"/>
    <x v="40"/>
    <x v="5"/>
    <s v="stk"/>
    <n v="6540"/>
  </r>
  <r>
    <x v="15"/>
    <x v="5"/>
    <s v="Skaun"/>
    <x v="40"/>
    <x v="5"/>
    <s v="stk"/>
    <n v="2915"/>
  </r>
  <r>
    <x v="16"/>
    <x v="5"/>
    <s v="Skaun"/>
    <x v="40"/>
    <x v="5"/>
    <s v="stk"/>
    <n v="48930"/>
  </r>
  <r>
    <x v="0"/>
    <x v="2"/>
    <s v="Klæbu"/>
    <x v="41"/>
    <x v="5"/>
    <s v="stk"/>
    <n v="450"/>
  </r>
  <r>
    <x v="1"/>
    <x v="2"/>
    <s v="Klæbu"/>
    <x v="41"/>
    <x v="5"/>
    <s v="stk"/>
    <n v="1270"/>
  </r>
  <r>
    <x v="2"/>
    <x v="2"/>
    <s v="Klæbu"/>
    <x v="41"/>
    <x v="5"/>
    <s v="stk"/>
    <n v="1925"/>
  </r>
  <r>
    <x v="3"/>
    <x v="2"/>
    <s v="Klæbu"/>
    <x v="41"/>
    <x v="5"/>
    <s v="stk"/>
    <n v="1450"/>
  </r>
  <r>
    <x v="4"/>
    <x v="2"/>
    <s v="Klæbu"/>
    <x v="41"/>
    <x v="5"/>
    <s v="stk"/>
    <m/>
  </r>
  <r>
    <x v="5"/>
    <x v="2"/>
    <s v="Klæbu"/>
    <x v="41"/>
    <x v="5"/>
    <s v="stk"/>
    <n v="420"/>
  </r>
  <r>
    <x v="6"/>
    <x v="2"/>
    <s v="Klæbu"/>
    <x v="41"/>
    <x v="5"/>
    <s v="stk"/>
    <m/>
  </r>
  <r>
    <x v="7"/>
    <x v="2"/>
    <s v="Klæbu"/>
    <x v="41"/>
    <x v="5"/>
    <s v="stk"/>
    <m/>
  </r>
  <r>
    <x v="8"/>
    <x v="2"/>
    <s v="Klæbu"/>
    <x v="41"/>
    <x v="5"/>
    <s v="stk"/>
    <n v="750"/>
  </r>
  <r>
    <x v="9"/>
    <x v="2"/>
    <s v="Klæbu"/>
    <x v="41"/>
    <x v="5"/>
    <s v="stk"/>
    <n v="250"/>
  </r>
  <r>
    <x v="10"/>
    <x v="2"/>
    <s v="Klæbu"/>
    <x v="41"/>
    <x v="5"/>
    <s v="stk"/>
    <n v="650"/>
  </r>
  <r>
    <x v="11"/>
    <x v="2"/>
    <s v="Klæbu"/>
    <x v="41"/>
    <x v="5"/>
    <s v="stk"/>
    <m/>
  </r>
  <r>
    <x v="12"/>
    <x v="2"/>
    <s v="Klæbu"/>
    <x v="41"/>
    <x v="5"/>
    <s v="stk"/>
    <n v="650"/>
  </r>
  <r>
    <x v="13"/>
    <x v="2"/>
    <s v="Klæbu"/>
    <x v="41"/>
    <x v="5"/>
    <s v="stk"/>
    <m/>
  </r>
  <r>
    <x v="14"/>
    <x v="2"/>
    <s v="Klæbu"/>
    <x v="41"/>
    <x v="5"/>
    <s v="stk"/>
    <m/>
  </r>
  <r>
    <x v="15"/>
    <x v="2"/>
    <s v="Klæbu"/>
    <x v="41"/>
    <x v="5"/>
    <s v="stk"/>
    <m/>
  </r>
  <r>
    <x v="16"/>
    <x v="2"/>
    <s v="Klæbu"/>
    <x v="41"/>
    <x v="5"/>
    <s v="stk"/>
    <n v="1300"/>
  </r>
  <r>
    <x v="0"/>
    <x v="2"/>
    <s v="Malvik"/>
    <x v="42"/>
    <x v="5"/>
    <s v="stk"/>
    <n v="8960"/>
  </r>
  <r>
    <x v="1"/>
    <x v="2"/>
    <s v="Malvik"/>
    <x v="42"/>
    <x v="5"/>
    <s v="stk"/>
    <n v="4750"/>
  </r>
  <r>
    <x v="2"/>
    <x v="2"/>
    <s v="Malvik"/>
    <x v="42"/>
    <x v="5"/>
    <s v="stk"/>
    <n v="1100"/>
  </r>
  <r>
    <x v="3"/>
    <x v="2"/>
    <s v="Malvik"/>
    <x v="42"/>
    <x v="5"/>
    <s v="stk"/>
    <m/>
  </r>
  <r>
    <x v="4"/>
    <x v="2"/>
    <s v="Malvik"/>
    <x v="42"/>
    <x v="5"/>
    <s v="stk"/>
    <n v="100"/>
  </r>
  <r>
    <x v="5"/>
    <x v="2"/>
    <s v="Malvik"/>
    <x v="42"/>
    <x v="5"/>
    <s v="stk"/>
    <m/>
  </r>
  <r>
    <x v="6"/>
    <x v="2"/>
    <s v="Malvik"/>
    <x v="42"/>
    <x v="5"/>
    <s v="stk"/>
    <m/>
  </r>
  <r>
    <x v="7"/>
    <x v="2"/>
    <s v="Malvik"/>
    <x v="42"/>
    <x v="5"/>
    <s v="stk"/>
    <n v="150"/>
  </r>
  <r>
    <x v="8"/>
    <x v="2"/>
    <s v="Malvik"/>
    <x v="42"/>
    <x v="5"/>
    <s v="stk"/>
    <n v="800"/>
  </r>
  <r>
    <x v="9"/>
    <x v="2"/>
    <s v="Malvik"/>
    <x v="42"/>
    <x v="5"/>
    <s v="stk"/>
    <m/>
  </r>
  <r>
    <x v="10"/>
    <x v="2"/>
    <s v="Malvik"/>
    <x v="42"/>
    <x v="5"/>
    <s v="stk"/>
    <n v="3085"/>
  </r>
  <r>
    <x v="11"/>
    <x v="2"/>
    <s v="Malvik"/>
    <x v="42"/>
    <x v="5"/>
    <s v="stk"/>
    <m/>
  </r>
  <r>
    <x v="12"/>
    <x v="2"/>
    <s v="Malvik"/>
    <x v="42"/>
    <x v="5"/>
    <s v="stk"/>
    <m/>
  </r>
  <r>
    <x v="13"/>
    <x v="2"/>
    <s v="Malvik"/>
    <x v="42"/>
    <x v="5"/>
    <s v="stk"/>
    <n v="695"/>
  </r>
  <r>
    <x v="14"/>
    <x v="2"/>
    <s v="Malvik"/>
    <x v="42"/>
    <x v="5"/>
    <s v="stk"/>
    <n v="3960"/>
  </r>
  <r>
    <x v="15"/>
    <x v="2"/>
    <s v="Malvik"/>
    <x v="42"/>
    <x v="5"/>
    <s v="stk"/>
    <n v="5575"/>
  </r>
  <r>
    <x v="16"/>
    <x v="2"/>
    <s v="Malvik"/>
    <x v="42"/>
    <x v="5"/>
    <s v="stk"/>
    <n v="19100"/>
  </r>
  <r>
    <x v="0"/>
    <x v="2"/>
    <s v="Selbu"/>
    <x v="43"/>
    <x v="5"/>
    <s v="stk"/>
    <n v="11630"/>
  </r>
  <r>
    <x v="1"/>
    <x v="2"/>
    <s v="Selbu"/>
    <x v="43"/>
    <x v="5"/>
    <s v="stk"/>
    <n v="10760"/>
  </r>
  <r>
    <x v="2"/>
    <x v="2"/>
    <s v="Selbu"/>
    <x v="43"/>
    <x v="5"/>
    <s v="stk"/>
    <n v="5100"/>
  </r>
  <r>
    <x v="3"/>
    <x v="2"/>
    <s v="Selbu"/>
    <x v="43"/>
    <x v="5"/>
    <s v="stk"/>
    <n v="1470"/>
  </r>
  <r>
    <x v="4"/>
    <x v="2"/>
    <s v="Selbu"/>
    <x v="43"/>
    <x v="5"/>
    <s v="stk"/>
    <n v="2320"/>
  </r>
  <r>
    <x v="5"/>
    <x v="2"/>
    <s v="Selbu"/>
    <x v="43"/>
    <x v="5"/>
    <s v="stk"/>
    <n v="4990"/>
  </r>
  <r>
    <x v="6"/>
    <x v="2"/>
    <s v="Selbu"/>
    <x v="43"/>
    <x v="5"/>
    <s v="stk"/>
    <n v="1600"/>
  </r>
  <r>
    <x v="7"/>
    <x v="2"/>
    <s v="Selbu"/>
    <x v="43"/>
    <x v="5"/>
    <s v="stk"/>
    <n v="7100"/>
  </r>
  <r>
    <x v="8"/>
    <x v="2"/>
    <s v="Selbu"/>
    <x v="43"/>
    <x v="5"/>
    <s v="stk"/>
    <n v="4500"/>
  </r>
  <r>
    <x v="9"/>
    <x v="2"/>
    <s v="Selbu"/>
    <x v="43"/>
    <x v="5"/>
    <s v="stk"/>
    <n v="4950"/>
  </r>
  <r>
    <x v="10"/>
    <x v="2"/>
    <s v="Selbu"/>
    <x v="43"/>
    <x v="5"/>
    <s v="stk"/>
    <n v="8500"/>
  </r>
  <r>
    <x v="11"/>
    <x v="2"/>
    <s v="Selbu"/>
    <x v="43"/>
    <x v="5"/>
    <s v="stk"/>
    <n v="2450"/>
  </r>
  <r>
    <x v="12"/>
    <x v="2"/>
    <s v="Selbu"/>
    <x v="43"/>
    <x v="5"/>
    <s v="stk"/>
    <n v="1200"/>
  </r>
  <r>
    <x v="13"/>
    <x v="2"/>
    <s v="Selbu"/>
    <x v="43"/>
    <x v="5"/>
    <s v="stk"/>
    <n v="1000"/>
  </r>
  <r>
    <x v="14"/>
    <x v="2"/>
    <s v="Selbu"/>
    <x v="43"/>
    <x v="5"/>
    <s v="stk"/>
    <n v="3500"/>
  </r>
  <r>
    <x v="15"/>
    <x v="2"/>
    <s v="Selbu"/>
    <x v="43"/>
    <x v="5"/>
    <s v="stk"/>
    <n v="3000"/>
  </r>
  <r>
    <x v="16"/>
    <x v="2"/>
    <s v="Selbu"/>
    <x v="43"/>
    <x v="5"/>
    <s v="stk"/>
    <n v="14950"/>
  </r>
  <r>
    <x v="0"/>
    <x v="2"/>
    <s v="Tydal"/>
    <x v="44"/>
    <x v="5"/>
    <s v="stk"/>
    <m/>
  </r>
  <r>
    <x v="1"/>
    <x v="2"/>
    <s v="Tydal"/>
    <x v="44"/>
    <x v="5"/>
    <s v="stk"/>
    <m/>
  </r>
  <r>
    <x v="2"/>
    <x v="2"/>
    <s v="Tydal"/>
    <x v="44"/>
    <x v="5"/>
    <s v="stk"/>
    <n v="900"/>
  </r>
  <r>
    <x v="3"/>
    <x v="2"/>
    <s v="Tydal"/>
    <x v="44"/>
    <x v="5"/>
    <s v="stk"/>
    <n v="200"/>
  </r>
  <r>
    <x v="4"/>
    <x v="2"/>
    <s v="Tydal"/>
    <x v="44"/>
    <x v="5"/>
    <s v="stk"/>
    <n v="100"/>
  </r>
  <r>
    <x v="5"/>
    <x v="2"/>
    <s v="Tydal"/>
    <x v="44"/>
    <x v="5"/>
    <s v="stk"/>
    <n v="2950"/>
  </r>
  <r>
    <x v="6"/>
    <x v="2"/>
    <s v="Tydal"/>
    <x v="44"/>
    <x v="5"/>
    <s v="stk"/>
    <n v="1200"/>
  </r>
  <r>
    <x v="7"/>
    <x v="2"/>
    <s v="Tydal"/>
    <x v="44"/>
    <x v="5"/>
    <s v="stk"/>
    <n v="780"/>
  </r>
  <r>
    <x v="8"/>
    <x v="2"/>
    <s v="Tydal"/>
    <x v="44"/>
    <x v="5"/>
    <s v="stk"/>
    <n v="500"/>
  </r>
  <r>
    <x v="9"/>
    <x v="2"/>
    <s v="Tydal"/>
    <x v="44"/>
    <x v="5"/>
    <s v="stk"/>
    <n v="4300"/>
  </r>
  <r>
    <x v="10"/>
    <x v="2"/>
    <s v="Tydal"/>
    <x v="44"/>
    <x v="5"/>
    <s v="stk"/>
    <n v="900"/>
  </r>
  <r>
    <x v="11"/>
    <x v="2"/>
    <s v="Tydal"/>
    <x v="44"/>
    <x v="5"/>
    <s v="stk"/>
    <n v="1550"/>
  </r>
  <r>
    <x v="12"/>
    <x v="2"/>
    <s v="Tydal"/>
    <x v="44"/>
    <x v="5"/>
    <s v="stk"/>
    <n v="5430"/>
  </r>
  <r>
    <x v="13"/>
    <x v="2"/>
    <s v="Tydal"/>
    <x v="44"/>
    <x v="5"/>
    <s v="stk"/>
    <n v="3900"/>
  </r>
  <r>
    <x v="14"/>
    <x v="2"/>
    <s v="Tydal"/>
    <x v="44"/>
    <x v="5"/>
    <s v="stk"/>
    <n v="1440"/>
  </r>
  <r>
    <x v="15"/>
    <x v="2"/>
    <s v="Tydal"/>
    <x v="44"/>
    <x v="5"/>
    <s v="stk"/>
    <n v="1900"/>
  </r>
  <r>
    <x v="16"/>
    <x v="2"/>
    <s v="Tydal"/>
    <x v="44"/>
    <x v="5"/>
    <s v="stk"/>
    <n v="33035"/>
  </r>
  <r>
    <x v="0"/>
    <x v="3"/>
    <s v="Indre Fosen"/>
    <x v="22"/>
    <x v="5"/>
    <s v="stk"/>
    <n v="8305"/>
  </r>
  <r>
    <x v="1"/>
    <x v="3"/>
    <s v="Indre Fosen"/>
    <x v="22"/>
    <x v="5"/>
    <s v="stk"/>
    <n v="8435"/>
  </r>
  <r>
    <x v="2"/>
    <x v="3"/>
    <s v="Indre Fosen"/>
    <x v="22"/>
    <x v="5"/>
    <s v="stk"/>
    <n v="5015"/>
  </r>
  <r>
    <x v="3"/>
    <x v="3"/>
    <s v="Indre Fosen"/>
    <x v="22"/>
    <x v="5"/>
    <s v="stk"/>
    <m/>
  </r>
  <r>
    <x v="4"/>
    <x v="3"/>
    <s v="Indre Fosen"/>
    <x v="22"/>
    <x v="5"/>
    <s v="stk"/>
    <n v="1190"/>
  </r>
  <r>
    <x v="5"/>
    <x v="3"/>
    <s v="Indre Fosen"/>
    <x v="22"/>
    <x v="5"/>
    <s v="stk"/>
    <m/>
  </r>
  <r>
    <x v="6"/>
    <x v="3"/>
    <s v="Indre Fosen"/>
    <x v="22"/>
    <x v="5"/>
    <s v="stk"/>
    <n v="260"/>
  </r>
  <r>
    <x v="7"/>
    <x v="3"/>
    <s v="Indre Fosen"/>
    <x v="22"/>
    <x v="5"/>
    <s v="stk"/>
    <n v="850"/>
  </r>
  <r>
    <x v="8"/>
    <x v="3"/>
    <s v="Indre Fosen"/>
    <x v="22"/>
    <x v="5"/>
    <s v="stk"/>
    <n v="1210"/>
  </r>
  <r>
    <x v="9"/>
    <x v="3"/>
    <s v="Indre Fosen"/>
    <x v="22"/>
    <x v="5"/>
    <s v="stk"/>
    <n v="2800"/>
  </r>
  <r>
    <x v="10"/>
    <x v="3"/>
    <s v="Indre Fosen"/>
    <x v="22"/>
    <x v="5"/>
    <s v="stk"/>
    <n v="800"/>
  </r>
  <r>
    <x v="11"/>
    <x v="3"/>
    <s v="Indre Fosen"/>
    <x v="22"/>
    <x v="5"/>
    <s v="stk"/>
    <n v="3420"/>
  </r>
  <r>
    <x v="12"/>
    <x v="3"/>
    <s v="Indre Fosen"/>
    <x v="22"/>
    <x v="5"/>
    <s v="stk"/>
    <m/>
  </r>
  <r>
    <x v="13"/>
    <x v="3"/>
    <s v="Indre Fosen"/>
    <x v="22"/>
    <x v="5"/>
    <s v="stk"/>
    <n v="95"/>
  </r>
  <r>
    <x v="14"/>
    <x v="3"/>
    <s v="Indre Fosen"/>
    <x v="22"/>
    <x v="5"/>
    <s v="stk"/>
    <m/>
  </r>
  <r>
    <x v="15"/>
    <x v="3"/>
    <s v="Indre Fosen"/>
    <x v="22"/>
    <x v="5"/>
    <s v="stk"/>
    <m/>
  </r>
  <r>
    <x v="16"/>
    <x v="3"/>
    <s v="Indre Fosen"/>
    <x v="22"/>
    <x v="5"/>
    <s v="stk"/>
    <n v="1000"/>
  </r>
  <r>
    <x v="0"/>
    <x v="3"/>
    <s v="Ørland"/>
    <x v="26"/>
    <x v="5"/>
    <s v="stk"/>
    <n v="510"/>
  </r>
  <r>
    <x v="1"/>
    <x v="3"/>
    <s v="Ørland"/>
    <x v="26"/>
    <x v="5"/>
    <s v="stk"/>
    <n v="350"/>
  </r>
  <r>
    <x v="2"/>
    <x v="3"/>
    <s v="Ørland"/>
    <x v="26"/>
    <x v="5"/>
    <s v="stk"/>
    <m/>
  </r>
  <r>
    <x v="7"/>
    <x v="3"/>
    <s v="Ørland"/>
    <x v="26"/>
    <x v="5"/>
    <s v="stk"/>
    <m/>
  </r>
  <r>
    <x v="0"/>
    <x v="4"/>
    <s v="Hitra"/>
    <x v="45"/>
    <x v="0"/>
    <s v="Dekar"/>
    <n v="10"/>
  </r>
  <r>
    <x v="1"/>
    <x v="4"/>
    <s v="Hitra"/>
    <x v="45"/>
    <x v="0"/>
    <s v="Dekar"/>
    <n v="21"/>
  </r>
  <r>
    <x v="9"/>
    <x v="4"/>
    <s v="Hitra"/>
    <x v="45"/>
    <x v="0"/>
    <s v="Dekar"/>
    <n v="15"/>
  </r>
  <r>
    <x v="0"/>
    <x v="0"/>
    <s v="Steinkjer"/>
    <x v="0"/>
    <x v="6"/>
    <s v="Dekar"/>
    <n v="169"/>
  </r>
  <r>
    <x v="1"/>
    <x v="0"/>
    <s v="Steinkjer"/>
    <x v="0"/>
    <x v="6"/>
    <s v="Dekar"/>
    <n v="155"/>
  </r>
  <r>
    <x v="2"/>
    <x v="0"/>
    <s v="Steinkjer"/>
    <x v="0"/>
    <x v="6"/>
    <s v="Dekar"/>
    <n v="216"/>
  </r>
  <r>
    <x v="3"/>
    <x v="0"/>
    <s v="Steinkjer"/>
    <x v="0"/>
    <x v="6"/>
    <s v="Dekar"/>
    <n v="16"/>
  </r>
  <r>
    <x v="4"/>
    <x v="0"/>
    <s v="Steinkjer"/>
    <x v="0"/>
    <x v="6"/>
    <s v="Dekar"/>
    <n v="20"/>
  </r>
  <r>
    <x v="5"/>
    <x v="0"/>
    <s v="Steinkjer"/>
    <x v="0"/>
    <x v="6"/>
    <s v="Dekar"/>
    <n v="52"/>
  </r>
  <r>
    <x v="6"/>
    <x v="0"/>
    <s v="Steinkjer"/>
    <x v="0"/>
    <x v="6"/>
    <s v="Dekar"/>
    <n v="67"/>
  </r>
  <r>
    <x v="7"/>
    <x v="0"/>
    <s v="Steinkjer"/>
    <x v="0"/>
    <x v="6"/>
    <s v="Dekar"/>
    <n v="115"/>
  </r>
  <r>
    <x v="8"/>
    <x v="0"/>
    <s v="Steinkjer"/>
    <x v="0"/>
    <x v="6"/>
    <s v="Dekar"/>
    <n v="119"/>
  </r>
  <r>
    <x v="9"/>
    <x v="0"/>
    <s v="Steinkjer"/>
    <x v="0"/>
    <x v="6"/>
    <s v="Dekar"/>
    <n v="53"/>
  </r>
  <r>
    <x v="10"/>
    <x v="0"/>
    <s v="Steinkjer"/>
    <x v="0"/>
    <x v="6"/>
    <s v="Dekar"/>
    <n v="55"/>
  </r>
  <r>
    <x v="11"/>
    <x v="0"/>
    <s v="Steinkjer"/>
    <x v="0"/>
    <x v="6"/>
    <s v="Dekar"/>
    <n v="78"/>
  </r>
  <r>
    <x v="12"/>
    <x v="0"/>
    <s v="Steinkjer"/>
    <x v="0"/>
    <x v="6"/>
    <s v="Dekar"/>
    <n v="55"/>
  </r>
  <r>
    <x v="13"/>
    <x v="0"/>
    <s v="Steinkjer"/>
    <x v="0"/>
    <x v="6"/>
    <s v="Dekar"/>
    <n v="35"/>
  </r>
  <r>
    <x v="14"/>
    <x v="0"/>
    <s v="Steinkjer"/>
    <x v="0"/>
    <x v="6"/>
    <s v="Dekar"/>
    <n v="23"/>
  </r>
  <r>
    <x v="15"/>
    <x v="0"/>
    <s v="Steinkjer"/>
    <x v="0"/>
    <x v="6"/>
    <s v="Dekar"/>
    <n v="20"/>
  </r>
  <r>
    <x v="16"/>
    <x v="0"/>
    <s v="Steinkjer"/>
    <x v="0"/>
    <x v="6"/>
    <s v="Dekar"/>
    <n v="6"/>
  </r>
  <r>
    <x v="0"/>
    <x v="1"/>
    <s v="Namsos"/>
    <x v="1"/>
    <x v="6"/>
    <s v="Dekar"/>
    <n v="14"/>
  </r>
  <r>
    <x v="1"/>
    <x v="1"/>
    <s v="Namsos"/>
    <x v="1"/>
    <x v="6"/>
    <s v="Dekar"/>
    <n v="22"/>
  </r>
  <r>
    <x v="2"/>
    <x v="1"/>
    <s v="Namsos"/>
    <x v="1"/>
    <x v="6"/>
    <s v="Dekar"/>
    <n v="8"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n v="13"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n v="10"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n v="7"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2"/>
    <s v="Meråker"/>
    <x v="2"/>
    <x v="6"/>
    <s v="Dekar"/>
    <n v="306"/>
  </r>
  <r>
    <x v="1"/>
    <x v="2"/>
    <s v="Meråker"/>
    <x v="2"/>
    <x v="6"/>
    <s v="Dekar"/>
    <n v="547"/>
  </r>
  <r>
    <x v="2"/>
    <x v="2"/>
    <s v="Meråker"/>
    <x v="2"/>
    <x v="6"/>
    <s v="Dekar"/>
    <n v="9"/>
  </r>
  <r>
    <x v="3"/>
    <x v="2"/>
    <s v="Meråker"/>
    <x v="2"/>
    <x v="6"/>
    <s v="Dekar"/>
    <n v="25"/>
  </r>
  <r>
    <x v="4"/>
    <x v="2"/>
    <s v="Meråker"/>
    <x v="2"/>
    <x v="6"/>
    <s v="Dekar"/>
    <n v="397"/>
  </r>
  <r>
    <x v="5"/>
    <x v="2"/>
    <s v="Meråker"/>
    <x v="2"/>
    <x v="6"/>
    <s v="Dekar"/>
    <n v="376"/>
  </r>
  <r>
    <x v="6"/>
    <x v="2"/>
    <s v="Meråker"/>
    <x v="2"/>
    <x v="6"/>
    <s v="Dekar"/>
    <m/>
  </r>
  <r>
    <x v="7"/>
    <x v="2"/>
    <s v="Meråker"/>
    <x v="2"/>
    <x v="6"/>
    <s v="Dekar"/>
    <m/>
  </r>
  <r>
    <x v="8"/>
    <x v="2"/>
    <s v="Meråker"/>
    <x v="2"/>
    <x v="6"/>
    <s v="Dekar"/>
    <n v="188"/>
  </r>
  <r>
    <x v="9"/>
    <x v="2"/>
    <s v="Meråker"/>
    <x v="2"/>
    <x v="6"/>
    <s v="Dekar"/>
    <m/>
  </r>
  <r>
    <x v="10"/>
    <x v="2"/>
    <s v="Meråker"/>
    <x v="2"/>
    <x v="6"/>
    <s v="Dekar"/>
    <n v="168"/>
  </r>
  <r>
    <x v="11"/>
    <x v="2"/>
    <s v="Meråker"/>
    <x v="2"/>
    <x v="6"/>
    <s v="Dekar"/>
    <n v="18"/>
  </r>
  <r>
    <x v="12"/>
    <x v="2"/>
    <s v="Meråker"/>
    <x v="2"/>
    <x v="6"/>
    <s v="Dekar"/>
    <m/>
  </r>
  <r>
    <x v="13"/>
    <x v="2"/>
    <s v="Meråker"/>
    <x v="2"/>
    <x v="6"/>
    <s v="Dekar"/>
    <m/>
  </r>
  <r>
    <x v="14"/>
    <x v="2"/>
    <s v="Meråker"/>
    <x v="2"/>
    <x v="6"/>
    <s v="Dekar"/>
    <m/>
  </r>
  <r>
    <x v="15"/>
    <x v="2"/>
    <s v="Meråker"/>
    <x v="2"/>
    <x v="6"/>
    <s v="Dekar"/>
    <m/>
  </r>
  <r>
    <x v="16"/>
    <x v="2"/>
    <s v="Meråker"/>
    <x v="2"/>
    <x v="6"/>
    <s v="Dekar"/>
    <m/>
  </r>
  <r>
    <x v="0"/>
    <x v="2"/>
    <s v="Stjørdal"/>
    <x v="3"/>
    <x v="6"/>
    <s v="Dekar"/>
    <n v="71"/>
  </r>
  <r>
    <x v="1"/>
    <x v="2"/>
    <s v="Stjørdal"/>
    <x v="3"/>
    <x v="6"/>
    <s v="Dekar"/>
    <n v="336"/>
  </r>
  <r>
    <x v="2"/>
    <x v="2"/>
    <s v="Stjørdal"/>
    <x v="3"/>
    <x v="6"/>
    <s v="Dekar"/>
    <n v="40"/>
  </r>
  <r>
    <x v="3"/>
    <x v="2"/>
    <s v="Stjørdal"/>
    <x v="3"/>
    <x v="6"/>
    <s v="Dekar"/>
    <n v="78"/>
  </r>
  <r>
    <x v="4"/>
    <x v="2"/>
    <s v="Stjørdal"/>
    <x v="3"/>
    <x v="6"/>
    <s v="Dekar"/>
    <m/>
  </r>
  <r>
    <x v="5"/>
    <x v="2"/>
    <s v="Stjørdal"/>
    <x v="3"/>
    <x v="6"/>
    <s v="Dekar"/>
    <m/>
  </r>
  <r>
    <x v="6"/>
    <x v="2"/>
    <s v="Stjørdal"/>
    <x v="3"/>
    <x v="6"/>
    <s v="Dekar"/>
    <n v="341"/>
  </r>
  <r>
    <x v="7"/>
    <x v="2"/>
    <s v="Stjørdal"/>
    <x v="3"/>
    <x v="6"/>
    <s v="Dekar"/>
    <n v="95"/>
  </r>
  <r>
    <x v="8"/>
    <x v="2"/>
    <s v="Stjørdal"/>
    <x v="3"/>
    <x v="6"/>
    <s v="Dekar"/>
    <n v="12"/>
  </r>
  <r>
    <x v="9"/>
    <x v="2"/>
    <s v="Stjørdal"/>
    <x v="3"/>
    <x v="6"/>
    <s v="Dekar"/>
    <n v="16"/>
  </r>
  <r>
    <x v="10"/>
    <x v="2"/>
    <s v="Stjørdal"/>
    <x v="3"/>
    <x v="6"/>
    <s v="Dekar"/>
    <n v="10"/>
  </r>
  <r>
    <x v="11"/>
    <x v="2"/>
    <s v="Stjørdal"/>
    <x v="3"/>
    <x v="6"/>
    <s v="Dekar"/>
    <m/>
  </r>
  <r>
    <x v="12"/>
    <x v="2"/>
    <s v="Stjørdal"/>
    <x v="3"/>
    <x v="6"/>
    <s v="Dekar"/>
    <n v="25"/>
  </r>
  <r>
    <x v="13"/>
    <x v="2"/>
    <s v="Stjørdal"/>
    <x v="3"/>
    <x v="6"/>
    <s v="Dekar"/>
    <n v="15"/>
  </r>
  <r>
    <x v="14"/>
    <x v="2"/>
    <s v="Stjørdal"/>
    <x v="3"/>
    <x v="6"/>
    <s v="Dekar"/>
    <n v="12"/>
  </r>
  <r>
    <x v="15"/>
    <x v="2"/>
    <s v="Stjørdal"/>
    <x v="3"/>
    <x v="6"/>
    <s v="Dekar"/>
    <n v="28"/>
  </r>
  <r>
    <x v="16"/>
    <x v="2"/>
    <s v="Stjørdal"/>
    <x v="3"/>
    <x v="6"/>
    <s v="Dekar"/>
    <n v="15"/>
  </r>
  <r>
    <x v="0"/>
    <x v="0"/>
    <s v="Frosta"/>
    <x v="4"/>
    <x v="6"/>
    <s v="Dekar"/>
    <m/>
  </r>
  <r>
    <x v="1"/>
    <x v="0"/>
    <s v="Frosta"/>
    <x v="4"/>
    <x v="6"/>
    <s v="Dekar"/>
    <m/>
  </r>
  <r>
    <x v="2"/>
    <x v="0"/>
    <s v="Frosta"/>
    <x v="4"/>
    <x v="6"/>
    <s v="Dekar"/>
    <m/>
  </r>
  <r>
    <x v="3"/>
    <x v="0"/>
    <s v="Frosta"/>
    <x v="4"/>
    <x v="6"/>
    <s v="Dekar"/>
    <n v="68"/>
  </r>
  <r>
    <x v="4"/>
    <x v="0"/>
    <s v="Frosta"/>
    <x v="4"/>
    <x v="6"/>
    <s v="Dekar"/>
    <m/>
  </r>
  <r>
    <x v="5"/>
    <x v="0"/>
    <s v="Frosta"/>
    <x v="4"/>
    <x v="6"/>
    <s v="Dekar"/>
    <m/>
  </r>
  <r>
    <x v="6"/>
    <x v="0"/>
    <s v="Frosta"/>
    <x v="4"/>
    <x v="6"/>
    <s v="Dekar"/>
    <m/>
  </r>
  <r>
    <x v="7"/>
    <x v="0"/>
    <s v="Frosta"/>
    <x v="4"/>
    <x v="6"/>
    <s v="Dekar"/>
    <m/>
  </r>
  <r>
    <x v="8"/>
    <x v="0"/>
    <s v="Frosta"/>
    <x v="4"/>
    <x v="6"/>
    <s v="Dekar"/>
    <m/>
  </r>
  <r>
    <x v="9"/>
    <x v="0"/>
    <s v="Frosta"/>
    <x v="4"/>
    <x v="6"/>
    <s v="Dekar"/>
    <m/>
  </r>
  <r>
    <x v="10"/>
    <x v="0"/>
    <s v="Frosta"/>
    <x v="4"/>
    <x v="6"/>
    <s v="Dekar"/>
    <m/>
  </r>
  <r>
    <x v="11"/>
    <x v="0"/>
    <s v="Frosta"/>
    <x v="4"/>
    <x v="6"/>
    <s v="Dekar"/>
    <m/>
  </r>
  <r>
    <x v="12"/>
    <x v="0"/>
    <s v="Frosta"/>
    <x v="4"/>
    <x v="6"/>
    <s v="Dekar"/>
    <m/>
  </r>
  <r>
    <x v="13"/>
    <x v="0"/>
    <s v="Frosta"/>
    <x v="4"/>
    <x v="6"/>
    <s v="Dekar"/>
    <m/>
  </r>
  <r>
    <x v="14"/>
    <x v="0"/>
    <s v="Frosta"/>
    <x v="4"/>
    <x v="6"/>
    <s v="Dekar"/>
    <m/>
  </r>
  <r>
    <x v="15"/>
    <x v="0"/>
    <s v="Frosta"/>
    <x v="4"/>
    <x v="6"/>
    <s v="Dekar"/>
    <m/>
  </r>
  <r>
    <x v="16"/>
    <x v="0"/>
    <s v="Frosta"/>
    <x v="4"/>
    <x v="6"/>
    <s v="Dekar"/>
    <m/>
  </r>
  <r>
    <x v="0"/>
    <x v="0"/>
    <s v="Levanger"/>
    <x v="5"/>
    <x v="6"/>
    <s v="Dekar"/>
    <m/>
  </r>
  <r>
    <x v="1"/>
    <x v="0"/>
    <s v="Levanger"/>
    <x v="5"/>
    <x v="6"/>
    <s v="Dekar"/>
    <n v="231"/>
  </r>
  <r>
    <x v="2"/>
    <x v="0"/>
    <s v="Levanger"/>
    <x v="5"/>
    <x v="6"/>
    <s v="Dekar"/>
    <n v="23"/>
  </r>
  <r>
    <x v="3"/>
    <x v="0"/>
    <s v="Levanger"/>
    <x v="5"/>
    <x v="6"/>
    <s v="Dekar"/>
    <n v="415"/>
  </r>
  <r>
    <x v="4"/>
    <x v="0"/>
    <s v="Levanger"/>
    <x v="5"/>
    <x v="6"/>
    <s v="Dekar"/>
    <n v="100"/>
  </r>
  <r>
    <x v="5"/>
    <x v="0"/>
    <s v="Levanger"/>
    <x v="5"/>
    <x v="6"/>
    <s v="Dekar"/>
    <n v="38"/>
  </r>
  <r>
    <x v="6"/>
    <x v="0"/>
    <s v="Levanger"/>
    <x v="5"/>
    <x v="6"/>
    <s v="Dekar"/>
    <m/>
  </r>
  <r>
    <x v="7"/>
    <x v="0"/>
    <s v="Levanger"/>
    <x v="5"/>
    <x v="6"/>
    <s v="Dekar"/>
    <n v="51"/>
  </r>
  <r>
    <x v="8"/>
    <x v="0"/>
    <s v="Levanger"/>
    <x v="5"/>
    <x v="6"/>
    <s v="Dekar"/>
    <n v="116"/>
  </r>
  <r>
    <x v="9"/>
    <x v="0"/>
    <s v="Levanger"/>
    <x v="5"/>
    <x v="6"/>
    <s v="Dekar"/>
    <n v="410"/>
  </r>
  <r>
    <x v="10"/>
    <x v="0"/>
    <s v="Levanger"/>
    <x v="5"/>
    <x v="6"/>
    <s v="Dekar"/>
    <n v="190"/>
  </r>
  <r>
    <x v="11"/>
    <x v="0"/>
    <s v="Levanger"/>
    <x v="5"/>
    <x v="6"/>
    <s v="Dekar"/>
    <m/>
  </r>
  <r>
    <x v="12"/>
    <x v="0"/>
    <s v="Levanger"/>
    <x v="5"/>
    <x v="6"/>
    <s v="Dekar"/>
    <m/>
  </r>
  <r>
    <x v="13"/>
    <x v="0"/>
    <s v="Levanger"/>
    <x v="5"/>
    <x v="6"/>
    <s v="Dekar"/>
    <n v="16"/>
  </r>
  <r>
    <x v="14"/>
    <x v="0"/>
    <s v="Levanger"/>
    <x v="5"/>
    <x v="6"/>
    <s v="Dekar"/>
    <n v="41"/>
  </r>
  <r>
    <x v="15"/>
    <x v="0"/>
    <s v="Levanger"/>
    <x v="5"/>
    <x v="6"/>
    <s v="Dekar"/>
    <m/>
  </r>
  <r>
    <x v="16"/>
    <x v="0"/>
    <s v="Levanger"/>
    <x v="5"/>
    <x v="6"/>
    <s v="Dekar"/>
    <n v="35"/>
  </r>
  <r>
    <x v="0"/>
    <x v="0"/>
    <s v="Verdal"/>
    <x v="6"/>
    <x v="6"/>
    <s v="Dekar"/>
    <m/>
  </r>
  <r>
    <x v="1"/>
    <x v="0"/>
    <s v="Verdal"/>
    <x v="6"/>
    <x v="6"/>
    <s v="Dekar"/>
    <m/>
  </r>
  <r>
    <x v="2"/>
    <x v="0"/>
    <s v="Verdal"/>
    <x v="6"/>
    <x v="6"/>
    <s v="Dekar"/>
    <n v="5"/>
  </r>
  <r>
    <x v="3"/>
    <x v="0"/>
    <s v="Verdal"/>
    <x v="6"/>
    <x v="6"/>
    <s v="Dekar"/>
    <n v="67"/>
  </r>
  <r>
    <x v="4"/>
    <x v="0"/>
    <s v="Verdal"/>
    <x v="6"/>
    <x v="6"/>
    <s v="Dekar"/>
    <n v="35"/>
  </r>
  <r>
    <x v="5"/>
    <x v="0"/>
    <s v="Verdal"/>
    <x v="6"/>
    <x v="6"/>
    <s v="Dekar"/>
    <m/>
  </r>
  <r>
    <x v="6"/>
    <x v="0"/>
    <s v="Verdal"/>
    <x v="6"/>
    <x v="6"/>
    <s v="Dekar"/>
    <m/>
  </r>
  <r>
    <x v="7"/>
    <x v="0"/>
    <s v="Verdal"/>
    <x v="6"/>
    <x v="6"/>
    <s v="Dekar"/>
    <m/>
  </r>
  <r>
    <x v="8"/>
    <x v="0"/>
    <s v="Verdal"/>
    <x v="6"/>
    <x v="6"/>
    <s v="Dekar"/>
    <m/>
  </r>
  <r>
    <x v="9"/>
    <x v="0"/>
    <s v="Verdal"/>
    <x v="6"/>
    <x v="6"/>
    <s v="Dekar"/>
    <m/>
  </r>
  <r>
    <x v="10"/>
    <x v="0"/>
    <s v="Verdal"/>
    <x v="6"/>
    <x v="6"/>
    <s v="Dekar"/>
    <m/>
  </r>
  <r>
    <x v="11"/>
    <x v="0"/>
    <s v="Verdal"/>
    <x v="6"/>
    <x v="6"/>
    <s v="Dekar"/>
    <m/>
  </r>
  <r>
    <x v="12"/>
    <x v="0"/>
    <s v="Verdal"/>
    <x v="6"/>
    <x v="6"/>
    <s v="Dekar"/>
    <m/>
  </r>
  <r>
    <x v="13"/>
    <x v="0"/>
    <s v="Verdal"/>
    <x v="6"/>
    <x v="6"/>
    <s v="Dekar"/>
    <m/>
  </r>
  <r>
    <x v="14"/>
    <x v="0"/>
    <s v="Verdal"/>
    <x v="6"/>
    <x v="6"/>
    <s v="Dekar"/>
    <m/>
  </r>
  <r>
    <x v="15"/>
    <x v="0"/>
    <s v="Verdal"/>
    <x v="6"/>
    <x v="6"/>
    <s v="Dekar"/>
    <m/>
  </r>
  <r>
    <x v="16"/>
    <x v="0"/>
    <s v="Verdal"/>
    <x v="6"/>
    <x v="6"/>
    <s v="Dekar"/>
    <m/>
  </r>
  <r>
    <x v="0"/>
    <x v="0"/>
    <s v="Verran"/>
    <x v="7"/>
    <x v="6"/>
    <s v="Dekar"/>
    <m/>
  </r>
  <r>
    <x v="1"/>
    <x v="0"/>
    <s v="Verran"/>
    <x v="7"/>
    <x v="6"/>
    <s v="Dekar"/>
    <m/>
  </r>
  <r>
    <x v="2"/>
    <x v="0"/>
    <s v="Verran"/>
    <x v="7"/>
    <x v="6"/>
    <s v="Dekar"/>
    <m/>
  </r>
  <r>
    <x v="3"/>
    <x v="0"/>
    <s v="Verran"/>
    <x v="7"/>
    <x v="6"/>
    <s v="Dekar"/>
    <m/>
  </r>
  <r>
    <x v="4"/>
    <x v="0"/>
    <s v="Verran"/>
    <x v="7"/>
    <x v="6"/>
    <s v="Dekar"/>
    <n v="200"/>
  </r>
  <r>
    <x v="5"/>
    <x v="0"/>
    <s v="Verran"/>
    <x v="7"/>
    <x v="6"/>
    <s v="Dekar"/>
    <m/>
  </r>
  <r>
    <x v="6"/>
    <x v="0"/>
    <s v="Verran"/>
    <x v="7"/>
    <x v="6"/>
    <s v="Dekar"/>
    <m/>
  </r>
  <r>
    <x v="7"/>
    <x v="0"/>
    <s v="Verran"/>
    <x v="7"/>
    <x v="6"/>
    <s v="Dekar"/>
    <n v="65"/>
  </r>
  <r>
    <x v="8"/>
    <x v="0"/>
    <s v="Verran"/>
    <x v="7"/>
    <x v="6"/>
    <s v="Dekar"/>
    <n v="8"/>
  </r>
  <r>
    <x v="9"/>
    <x v="0"/>
    <s v="Verran"/>
    <x v="7"/>
    <x v="6"/>
    <s v="Dekar"/>
    <m/>
  </r>
  <r>
    <x v="10"/>
    <x v="0"/>
    <s v="Verran"/>
    <x v="7"/>
    <x v="6"/>
    <s v="Dekar"/>
    <m/>
  </r>
  <r>
    <x v="11"/>
    <x v="0"/>
    <s v="Verran"/>
    <x v="7"/>
    <x v="6"/>
    <s v="Dekar"/>
    <m/>
  </r>
  <r>
    <x v="12"/>
    <x v="0"/>
    <s v="Verran"/>
    <x v="7"/>
    <x v="6"/>
    <s v="Dekar"/>
    <n v="3"/>
  </r>
  <r>
    <x v="13"/>
    <x v="0"/>
    <s v="Verran"/>
    <x v="7"/>
    <x v="6"/>
    <s v="Dekar"/>
    <m/>
  </r>
  <r>
    <x v="14"/>
    <x v="0"/>
    <s v="Verran"/>
    <x v="7"/>
    <x v="6"/>
    <s v="Dekar"/>
    <m/>
  </r>
  <r>
    <x v="15"/>
    <x v="0"/>
    <s v="Verran"/>
    <x v="7"/>
    <x v="6"/>
    <s v="Dekar"/>
    <m/>
  </r>
  <r>
    <x v="16"/>
    <x v="0"/>
    <s v="Verran"/>
    <x v="7"/>
    <x v="6"/>
    <s v="Dekar"/>
    <m/>
  </r>
  <r>
    <x v="0"/>
    <x v="1"/>
    <s v="Namdalseid"/>
    <x v="8"/>
    <x v="6"/>
    <s v="Dekar"/>
    <m/>
  </r>
  <r>
    <x v="1"/>
    <x v="1"/>
    <s v="Namdalseid"/>
    <x v="8"/>
    <x v="6"/>
    <s v="Dekar"/>
    <n v="33"/>
  </r>
  <r>
    <x v="2"/>
    <x v="1"/>
    <s v="Namdalseid"/>
    <x v="8"/>
    <x v="6"/>
    <s v="Dekar"/>
    <n v="50"/>
  </r>
  <r>
    <x v="3"/>
    <x v="1"/>
    <s v="Namdalseid"/>
    <x v="8"/>
    <x v="6"/>
    <s v="Dekar"/>
    <n v="4"/>
  </r>
  <r>
    <x v="4"/>
    <x v="1"/>
    <s v="Namdalseid"/>
    <x v="8"/>
    <x v="6"/>
    <s v="Dekar"/>
    <m/>
  </r>
  <r>
    <x v="5"/>
    <x v="1"/>
    <s v="Namdalseid"/>
    <x v="8"/>
    <x v="6"/>
    <s v="Dekar"/>
    <m/>
  </r>
  <r>
    <x v="6"/>
    <x v="1"/>
    <s v="Namdalseid"/>
    <x v="8"/>
    <x v="6"/>
    <s v="Dekar"/>
    <m/>
  </r>
  <r>
    <x v="7"/>
    <x v="1"/>
    <s v="Namdalseid"/>
    <x v="8"/>
    <x v="6"/>
    <s v="Dekar"/>
    <m/>
  </r>
  <r>
    <x v="8"/>
    <x v="1"/>
    <s v="Namdalseid"/>
    <x v="8"/>
    <x v="6"/>
    <s v="Dekar"/>
    <m/>
  </r>
  <r>
    <x v="9"/>
    <x v="1"/>
    <s v="Namdalseid"/>
    <x v="8"/>
    <x v="6"/>
    <s v="Dekar"/>
    <n v="29"/>
  </r>
  <r>
    <x v="10"/>
    <x v="1"/>
    <s v="Namdalseid"/>
    <x v="8"/>
    <x v="6"/>
    <s v="Dekar"/>
    <m/>
  </r>
  <r>
    <x v="11"/>
    <x v="1"/>
    <s v="Namdalseid"/>
    <x v="8"/>
    <x v="6"/>
    <s v="Dekar"/>
    <m/>
  </r>
  <r>
    <x v="12"/>
    <x v="1"/>
    <s v="Namdalseid"/>
    <x v="8"/>
    <x v="6"/>
    <s v="Dekar"/>
    <m/>
  </r>
  <r>
    <x v="13"/>
    <x v="1"/>
    <s v="Namdalseid"/>
    <x v="8"/>
    <x v="6"/>
    <s v="Dekar"/>
    <m/>
  </r>
  <r>
    <x v="14"/>
    <x v="1"/>
    <s v="Namdalseid"/>
    <x v="8"/>
    <x v="6"/>
    <s v="Dekar"/>
    <m/>
  </r>
  <r>
    <x v="15"/>
    <x v="1"/>
    <s v="Namdalseid"/>
    <x v="8"/>
    <x v="6"/>
    <s v="Dekar"/>
    <m/>
  </r>
  <r>
    <x v="16"/>
    <x v="1"/>
    <s v="Namdalseid"/>
    <x v="8"/>
    <x v="6"/>
    <s v="Dekar"/>
    <m/>
  </r>
  <r>
    <x v="0"/>
    <x v="0"/>
    <s v="Snåsa"/>
    <x v="9"/>
    <x v="6"/>
    <s v="Dekar"/>
    <n v="49"/>
  </r>
  <r>
    <x v="1"/>
    <x v="0"/>
    <s v="Snåsa"/>
    <x v="9"/>
    <x v="6"/>
    <s v="Dekar"/>
    <n v="124"/>
  </r>
  <r>
    <x v="2"/>
    <x v="0"/>
    <s v="Snåsa"/>
    <x v="9"/>
    <x v="6"/>
    <s v="Dekar"/>
    <n v="80"/>
  </r>
  <r>
    <x v="3"/>
    <x v="0"/>
    <s v="Snåsa"/>
    <x v="9"/>
    <x v="6"/>
    <s v="Dekar"/>
    <n v="98"/>
  </r>
  <r>
    <x v="4"/>
    <x v="0"/>
    <s v="Snåsa"/>
    <x v="9"/>
    <x v="6"/>
    <s v="Dekar"/>
    <n v="81"/>
  </r>
  <r>
    <x v="5"/>
    <x v="0"/>
    <s v="Snåsa"/>
    <x v="9"/>
    <x v="6"/>
    <s v="Dekar"/>
    <n v="8"/>
  </r>
  <r>
    <x v="6"/>
    <x v="0"/>
    <s v="Snåsa"/>
    <x v="9"/>
    <x v="6"/>
    <s v="Dekar"/>
    <n v="37"/>
  </r>
  <r>
    <x v="7"/>
    <x v="0"/>
    <s v="Snåsa"/>
    <x v="9"/>
    <x v="6"/>
    <s v="Dekar"/>
    <n v="51"/>
  </r>
  <r>
    <x v="8"/>
    <x v="0"/>
    <s v="Snåsa"/>
    <x v="9"/>
    <x v="6"/>
    <s v="Dekar"/>
    <n v="80"/>
  </r>
  <r>
    <x v="9"/>
    <x v="0"/>
    <s v="Snåsa"/>
    <x v="9"/>
    <x v="6"/>
    <s v="Dekar"/>
    <n v="40"/>
  </r>
  <r>
    <x v="10"/>
    <x v="0"/>
    <s v="Snåsa"/>
    <x v="9"/>
    <x v="6"/>
    <s v="Dekar"/>
    <n v="5"/>
  </r>
  <r>
    <x v="11"/>
    <x v="0"/>
    <s v="Snåsa"/>
    <x v="9"/>
    <x v="6"/>
    <s v="Dekar"/>
    <n v="15"/>
  </r>
  <r>
    <x v="12"/>
    <x v="0"/>
    <s v="Snåsa"/>
    <x v="9"/>
    <x v="6"/>
    <s v="Dekar"/>
    <n v="165"/>
  </r>
  <r>
    <x v="13"/>
    <x v="0"/>
    <s v="Snåsa"/>
    <x v="9"/>
    <x v="6"/>
    <s v="Dekar"/>
    <n v="112"/>
  </r>
  <r>
    <x v="14"/>
    <x v="0"/>
    <s v="Snåsa"/>
    <x v="9"/>
    <x v="6"/>
    <s v="Dekar"/>
    <m/>
  </r>
  <r>
    <x v="15"/>
    <x v="0"/>
    <s v="Snåsa"/>
    <x v="9"/>
    <x v="6"/>
    <s v="Dekar"/>
    <m/>
  </r>
  <r>
    <x v="16"/>
    <x v="0"/>
    <s v="Snåsa"/>
    <x v="9"/>
    <x v="6"/>
    <s v="Dekar"/>
    <n v="205"/>
  </r>
  <r>
    <x v="0"/>
    <x v="1"/>
    <s v="Lierne"/>
    <x v="10"/>
    <x v="6"/>
    <s v="Dekar"/>
    <n v="48"/>
  </r>
  <r>
    <x v="1"/>
    <x v="1"/>
    <s v="Lierne"/>
    <x v="10"/>
    <x v="6"/>
    <s v="Dekar"/>
    <n v="281"/>
  </r>
  <r>
    <x v="2"/>
    <x v="1"/>
    <s v="Lierne"/>
    <x v="10"/>
    <x v="6"/>
    <s v="Dekar"/>
    <n v="298"/>
  </r>
  <r>
    <x v="3"/>
    <x v="1"/>
    <s v="Lierne"/>
    <x v="10"/>
    <x v="6"/>
    <s v="Dekar"/>
    <m/>
  </r>
  <r>
    <x v="4"/>
    <x v="1"/>
    <s v="Lierne"/>
    <x v="10"/>
    <x v="6"/>
    <s v="Dekar"/>
    <n v="127"/>
  </r>
  <r>
    <x v="5"/>
    <x v="1"/>
    <s v="Lierne"/>
    <x v="10"/>
    <x v="6"/>
    <s v="Dekar"/>
    <n v="3"/>
  </r>
  <r>
    <x v="6"/>
    <x v="1"/>
    <s v="Lierne"/>
    <x v="10"/>
    <x v="6"/>
    <s v="Dekar"/>
    <m/>
  </r>
  <r>
    <x v="7"/>
    <x v="1"/>
    <s v="Lierne"/>
    <x v="10"/>
    <x v="6"/>
    <s v="Dekar"/>
    <n v="55"/>
  </r>
  <r>
    <x v="8"/>
    <x v="1"/>
    <s v="Lierne"/>
    <x v="10"/>
    <x v="6"/>
    <s v="Dekar"/>
    <m/>
  </r>
  <r>
    <x v="9"/>
    <x v="1"/>
    <s v="Lierne"/>
    <x v="10"/>
    <x v="6"/>
    <s v="Dekar"/>
    <n v="45"/>
  </r>
  <r>
    <x v="10"/>
    <x v="1"/>
    <s v="Lierne"/>
    <x v="10"/>
    <x v="6"/>
    <s v="Dekar"/>
    <n v="10"/>
  </r>
  <r>
    <x v="11"/>
    <x v="1"/>
    <s v="Lierne"/>
    <x v="10"/>
    <x v="6"/>
    <s v="Dekar"/>
    <m/>
  </r>
  <r>
    <x v="12"/>
    <x v="1"/>
    <s v="Lierne"/>
    <x v="10"/>
    <x v="6"/>
    <s v="Dekar"/>
    <m/>
  </r>
  <r>
    <x v="13"/>
    <x v="1"/>
    <s v="Lierne"/>
    <x v="10"/>
    <x v="6"/>
    <s v="Dekar"/>
    <m/>
  </r>
  <r>
    <x v="14"/>
    <x v="1"/>
    <s v="Lierne"/>
    <x v="10"/>
    <x v="6"/>
    <s v="Dekar"/>
    <n v="66"/>
  </r>
  <r>
    <x v="15"/>
    <x v="1"/>
    <s v="Lierne"/>
    <x v="10"/>
    <x v="6"/>
    <s v="Dekar"/>
    <m/>
  </r>
  <r>
    <x v="16"/>
    <x v="1"/>
    <s v="Lierne"/>
    <x v="10"/>
    <x v="6"/>
    <s v="Dekar"/>
    <m/>
  </r>
  <r>
    <x v="0"/>
    <x v="1"/>
    <s v="Røyrvik"/>
    <x v="11"/>
    <x v="6"/>
    <s v="Dekar"/>
    <n v="229"/>
  </r>
  <r>
    <x v="1"/>
    <x v="1"/>
    <s v="Røyrvik"/>
    <x v="11"/>
    <x v="6"/>
    <s v="Dekar"/>
    <n v="91"/>
  </r>
  <r>
    <x v="2"/>
    <x v="1"/>
    <s v="Røyrvik"/>
    <x v="11"/>
    <x v="6"/>
    <s v="Dekar"/>
    <n v="212"/>
  </r>
  <r>
    <x v="3"/>
    <x v="1"/>
    <s v="Røyrvik"/>
    <x v="11"/>
    <x v="6"/>
    <s v="Dekar"/>
    <n v="38"/>
  </r>
  <r>
    <x v="4"/>
    <x v="1"/>
    <s v="Røyrvik"/>
    <x v="11"/>
    <x v="6"/>
    <s v="Dekar"/>
    <n v="8"/>
  </r>
  <r>
    <x v="5"/>
    <x v="1"/>
    <s v="Røyrvik"/>
    <x v="11"/>
    <x v="6"/>
    <s v="Dekar"/>
    <n v="18"/>
  </r>
  <r>
    <x v="6"/>
    <x v="1"/>
    <s v="Røyrvik"/>
    <x v="11"/>
    <x v="6"/>
    <s v="Dekar"/>
    <n v="4"/>
  </r>
  <r>
    <x v="7"/>
    <x v="1"/>
    <s v="Røyrvik"/>
    <x v="11"/>
    <x v="6"/>
    <s v="Dekar"/>
    <n v="40"/>
  </r>
  <r>
    <x v="8"/>
    <x v="1"/>
    <s v="Røyrvik"/>
    <x v="11"/>
    <x v="6"/>
    <s v="Dekar"/>
    <m/>
  </r>
  <r>
    <x v="9"/>
    <x v="1"/>
    <s v="Røyrvik"/>
    <x v="11"/>
    <x v="6"/>
    <s v="Dekar"/>
    <m/>
  </r>
  <r>
    <x v="10"/>
    <x v="1"/>
    <s v="Røyrvik"/>
    <x v="11"/>
    <x v="6"/>
    <s v="Dekar"/>
    <n v="15"/>
  </r>
  <r>
    <x v="11"/>
    <x v="1"/>
    <s v="Røyrvik"/>
    <x v="11"/>
    <x v="6"/>
    <s v="Dekar"/>
    <m/>
  </r>
  <r>
    <x v="12"/>
    <x v="1"/>
    <s v="Røyrvik"/>
    <x v="11"/>
    <x v="6"/>
    <s v="Dekar"/>
    <m/>
  </r>
  <r>
    <x v="13"/>
    <x v="1"/>
    <s v="Røyrvik"/>
    <x v="11"/>
    <x v="6"/>
    <s v="Dekar"/>
    <m/>
  </r>
  <r>
    <x v="14"/>
    <x v="1"/>
    <s v="Røyrvik"/>
    <x v="11"/>
    <x v="6"/>
    <s v="Dekar"/>
    <m/>
  </r>
  <r>
    <x v="15"/>
    <x v="1"/>
    <s v="Røyrvik"/>
    <x v="11"/>
    <x v="6"/>
    <s v="Dekar"/>
    <n v="25"/>
  </r>
  <r>
    <x v="16"/>
    <x v="1"/>
    <s v="Røyrvik"/>
    <x v="11"/>
    <x v="6"/>
    <s v="Dekar"/>
    <n v="43"/>
  </r>
  <r>
    <x v="0"/>
    <x v="1"/>
    <s v="Namsskogan"/>
    <x v="12"/>
    <x v="6"/>
    <s v="Dekar"/>
    <n v="615"/>
  </r>
  <r>
    <x v="1"/>
    <x v="1"/>
    <s v="Namsskogan"/>
    <x v="12"/>
    <x v="6"/>
    <s v="Dekar"/>
    <n v="528"/>
  </r>
  <r>
    <x v="2"/>
    <x v="1"/>
    <s v="Namsskogan"/>
    <x v="12"/>
    <x v="6"/>
    <s v="Dekar"/>
    <n v="344"/>
  </r>
  <r>
    <x v="3"/>
    <x v="1"/>
    <s v="Namsskogan"/>
    <x v="12"/>
    <x v="6"/>
    <s v="Dekar"/>
    <n v="23"/>
  </r>
  <r>
    <x v="4"/>
    <x v="1"/>
    <s v="Namsskogan"/>
    <x v="12"/>
    <x v="6"/>
    <s v="Dekar"/>
    <n v="75"/>
  </r>
  <r>
    <x v="5"/>
    <x v="1"/>
    <s v="Namsskogan"/>
    <x v="12"/>
    <x v="6"/>
    <s v="Dekar"/>
    <n v="354"/>
  </r>
  <r>
    <x v="6"/>
    <x v="1"/>
    <s v="Namsskogan"/>
    <x v="12"/>
    <x v="6"/>
    <s v="Dekar"/>
    <n v="39"/>
  </r>
  <r>
    <x v="7"/>
    <x v="1"/>
    <s v="Namsskogan"/>
    <x v="12"/>
    <x v="6"/>
    <s v="Dekar"/>
    <n v="673"/>
  </r>
  <r>
    <x v="8"/>
    <x v="1"/>
    <s v="Namsskogan"/>
    <x v="12"/>
    <x v="6"/>
    <s v="Dekar"/>
    <n v="148"/>
  </r>
  <r>
    <x v="9"/>
    <x v="1"/>
    <s v="Namsskogan"/>
    <x v="12"/>
    <x v="6"/>
    <s v="Dekar"/>
    <n v="894"/>
  </r>
  <r>
    <x v="10"/>
    <x v="1"/>
    <s v="Namsskogan"/>
    <x v="12"/>
    <x v="6"/>
    <s v="Dekar"/>
    <n v="102"/>
  </r>
  <r>
    <x v="11"/>
    <x v="1"/>
    <s v="Namsskogan"/>
    <x v="12"/>
    <x v="6"/>
    <s v="Dekar"/>
    <n v="289"/>
  </r>
  <r>
    <x v="12"/>
    <x v="1"/>
    <s v="Namsskogan"/>
    <x v="12"/>
    <x v="6"/>
    <s v="Dekar"/>
    <n v="52"/>
  </r>
  <r>
    <x v="13"/>
    <x v="1"/>
    <s v="Namsskogan"/>
    <x v="12"/>
    <x v="6"/>
    <s v="Dekar"/>
    <n v="91"/>
  </r>
  <r>
    <x v="14"/>
    <x v="1"/>
    <s v="Namsskogan"/>
    <x v="12"/>
    <x v="6"/>
    <s v="Dekar"/>
    <n v="394"/>
  </r>
  <r>
    <x v="15"/>
    <x v="1"/>
    <s v="Namsskogan"/>
    <x v="12"/>
    <x v="6"/>
    <s v="Dekar"/>
    <n v="649"/>
  </r>
  <r>
    <x v="16"/>
    <x v="1"/>
    <s v="Namsskogan"/>
    <x v="12"/>
    <x v="6"/>
    <s v="Dekar"/>
    <n v="284"/>
  </r>
  <r>
    <x v="0"/>
    <x v="1"/>
    <s v="Grong"/>
    <x v="13"/>
    <x v="6"/>
    <s v="Dekar"/>
    <n v="169"/>
  </r>
  <r>
    <x v="1"/>
    <x v="1"/>
    <s v="Grong"/>
    <x v="13"/>
    <x v="6"/>
    <s v="Dekar"/>
    <n v="417"/>
  </r>
  <r>
    <x v="2"/>
    <x v="1"/>
    <s v="Grong"/>
    <x v="13"/>
    <x v="6"/>
    <s v="Dekar"/>
    <n v="467"/>
  </r>
  <r>
    <x v="3"/>
    <x v="1"/>
    <s v="Grong"/>
    <x v="13"/>
    <x v="6"/>
    <s v="Dekar"/>
    <n v="71"/>
  </r>
  <r>
    <x v="4"/>
    <x v="1"/>
    <s v="Grong"/>
    <x v="13"/>
    <x v="6"/>
    <s v="Dekar"/>
    <n v="176"/>
  </r>
  <r>
    <x v="5"/>
    <x v="1"/>
    <s v="Grong"/>
    <x v="13"/>
    <x v="6"/>
    <s v="Dekar"/>
    <n v="290"/>
  </r>
  <r>
    <x v="6"/>
    <x v="1"/>
    <s v="Grong"/>
    <x v="13"/>
    <x v="6"/>
    <s v="Dekar"/>
    <n v="65"/>
  </r>
  <r>
    <x v="7"/>
    <x v="1"/>
    <s v="Grong"/>
    <x v="13"/>
    <x v="6"/>
    <s v="Dekar"/>
    <n v="303"/>
  </r>
  <r>
    <x v="8"/>
    <x v="1"/>
    <s v="Grong"/>
    <x v="13"/>
    <x v="6"/>
    <s v="Dekar"/>
    <n v="337"/>
  </r>
  <r>
    <x v="9"/>
    <x v="1"/>
    <s v="Grong"/>
    <x v="13"/>
    <x v="6"/>
    <s v="Dekar"/>
    <n v="169"/>
  </r>
  <r>
    <x v="10"/>
    <x v="1"/>
    <s v="Grong"/>
    <x v="13"/>
    <x v="6"/>
    <s v="Dekar"/>
    <n v="104"/>
  </r>
  <r>
    <x v="11"/>
    <x v="1"/>
    <s v="Grong"/>
    <x v="13"/>
    <x v="6"/>
    <s v="Dekar"/>
    <n v="89"/>
  </r>
  <r>
    <x v="12"/>
    <x v="1"/>
    <s v="Grong"/>
    <x v="13"/>
    <x v="6"/>
    <s v="Dekar"/>
    <n v="33"/>
  </r>
  <r>
    <x v="13"/>
    <x v="1"/>
    <s v="Grong"/>
    <x v="13"/>
    <x v="6"/>
    <s v="Dekar"/>
    <n v="178"/>
  </r>
  <r>
    <x v="14"/>
    <x v="1"/>
    <s v="Grong"/>
    <x v="13"/>
    <x v="6"/>
    <s v="Dekar"/>
    <n v="98"/>
  </r>
  <r>
    <x v="15"/>
    <x v="1"/>
    <s v="Grong"/>
    <x v="13"/>
    <x v="6"/>
    <s v="Dekar"/>
    <n v="78"/>
  </r>
  <r>
    <x v="16"/>
    <x v="1"/>
    <s v="Grong"/>
    <x v="13"/>
    <x v="6"/>
    <s v="Dekar"/>
    <n v="228"/>
  </r>
  <r>
    <x v="0"/>
    <x v="1"/>
    <s v="Høylandet"/>
    <x v="14"/>
    <x v="6"/>
    <s v="Dekar"/>
    <m/>
  </r>
  <r>
    <x v="1"/>
    <x v="1"/>
    <s v="Høylandet"/>
    <x v="14"/>
    <x v="6"/>
    <s v="Dekar"/>
    <m/>
  </r>
  <r>
    <x v="2"/>
    <x v="1"/>
    <s v="Høylandet"/>
    <x v="14"/>
    <x v="6"/>
    <s v="Dekar"/>
    <m/>
  </r>
  <r>
    <x v="3"/>
    <x v="1"/>
    <s v="Høylandet"/>
    <x v="14"/>
    <x v="6"/>
    <s v="Dekar"/>
    <m/>
  </r>
  <r>
    <x v="4"/>
    <x v="1"/>
    <s v="Høylandet"/>
    <x v="14"/>
    <x v="6"/>
    <s v="Dekar"/>
    <m/>
  </r>
  <r>
    <x v="5"/>
    <x v="1"/>
    <s v="Høylandet"/>
    <x v="14"/>
    <x v="6"/>
    <s v="Dekar"/>
    <m/>
  </r>
  <r>
    <x v="6"/>
    <x v="1"/>
    <s v="Høylandet"/>
    <x v="14"/>
    <x v="6"/>
    <s v="Dekar"/>
    <m/>
  </r>
  <r>
    <x v="7"/>
    <x v="1"/>
    <s v="Høylandet"/>
    <x v="14"/>
    <x v="6"/>
    <s v="Dekar"/>
    <m/>
  </r>
  <r>
    <x v="8"/>
    <x v="1"/>
    <s v="Høylandet"/>
    <x v="14"/>
    <x v="6"/>
    <s v="Dekar"/>
    <m/>
  </r>
  <r>
    <x v="9"/>
    <x v="1"/>
    <s v="Høylandet"/>
    <x v="14"/>
    <x v="6"/>
    <s v="Dekar"/>
    <n v="50"/>
  </r>
  <r>
    <x v="10"/>
    <x v="1"/>
    <s v="Høylandet"/>
    <x v="14"/>
    <x v="6"/>
    <s v="Dekar"/>
    <m/>
  </r>
  <r>
    <x v="11"/>
    <x v="1"/>
    <s v="Høylandet"/>
    <x v="14"/>
    <x v="6"/>
    <s v="Dekar"/>
    <n v="3"/>
  </r>
  <r>
    <x v="12"/>
    <x v="1"/>
    <s v="Høylandet"/>
    <x v="14"/>
    <x v="6"/>
    <s v="Dekar"/>
    <m/>
  </r>
  <r>
    <x v="13"/>
    <x v="1"/>
    <s v="Høylandet"/>
    <x v="14"/>
    <x v="6"/>
    <s v="Dekar"/>
    <n v="5"/>
  </r>
  <r>
    <x v="14"/>
    <x v="1"/>
    <s v="Høylandet"/>
    <x v="14"/>
    <x v="6"/>
    <s v="Dekar"/>
    <m/>
  </r>
  <r>
    <x v="15"/>
    <x v="1"/>
    <s v="Høylandet"/>
    <x v="14"/>
    <x v="6"/>
    <s v="Dekar"/>
    <m/>
  </r>
  <r>
    <x v="16"/>
    <x v="1"/>
    <s v="Høylandet"/>
    <x v="14"/>
    <x v="6"/>
    <s v="Dekar"/>
    <m/>
  </r>
  <r>
    <x v="0"/>
    <x v="1"/>
    <s v="Overhalla"/>
    <x v="15"/>
    <x v="6"/>
    <s v="Dekar"/>
    <n v="66"/>
  </r>
  <r>
    <x v="1"/>
    <x v="1"/>
    <s v="Overhalla"/>
    <x v="15"/>
    <x v="6"/>
    <s v="Dekar"/>
    <n v="70"/>
  </r>
  <r>
    <x v="2"/>
    <x v="1"/>
    <s v="Overhalla"/>
    <x v="15"/>
    <x v="6"/>
    <s v="Dekar"/>
    <n v="60"/>
  </r>
  <r>
    <x v="3"/>
    <x v="1"/>
    <s v="Overhalla"/>
    <x v="15"/>
    <x v="6"/>
    <s v="Dekar"/>
    <m/>
  </r>
  <r>
    <x v="4"/>
    <x v="1"/>
    <s v="Overhalla"/>
    <x v="15"/>
    <x v="6"/>
    <s v="Dekar"/>
    <m/>
  </r>
  <r>
    <x v="5"/>
    <x v="1"/>
    <s v="Overhalla"/>
    <x v="15"/>
    <x v="6"/>
    <s v="Dekar"/>
    <m/>
  </r>
  <r>
    <x v="6"/>
    <x v="1"/>
    <s v="Overhalla"/>
    <x v="15"/>
    <x v="6"/>
    <s v="Dekar"/>
    <m/>
  </r>
  <r>
    <x v="7"/>
    <x v="1"/>
    <s v="Overhalla"/>
    <x v="15"/>
    <x v="6"/>
    <s v="Dekar"/>
    <m/>
  </r>
  <r>
    <x v="8"/>
    <x v="1"/>
    <s v="Overhalla"/>
    <x v="15"/>
    <x v="6"/>
    <s v="Dekar"/>
    <m/>
  </r>
  <r>
    <x v="9"/>
    <x v="1"/>
    <s v="Overhalla"/>
    <x v="15"/>
    <x v="6"/>
    <s v="Dekar"/>
    <n v="108"/>
  </r>
  <r>
    <x v="10"/>
    <x v="1"/>
    <s v="Overhalla"/>
    <x v="15"/>
    <x v="6"/>
    <s v="Dekar"/>
    <n v="115"/>
  </r>
  <r>
    <x v="11"/>
    <x v="1"/>
    <s v="Overhalla"/>
    <x v="15"/>
    <x v="6"/>
    <s v="Dekar"/>
    <n v="80"/>
  </r>
  <r>
    <x v="12"/>
    <x v="1"/>
    <s v="Overhalla"/>
    <x v="15"/>
    <x v="6"/>
    <s v="Dekar"/>
    <m/>
  </r>
  <r>
    <x v="13"/>
    <x v="1"/>
    <s v="Overhalla"/>
    <x v="15"/>
    <x v="6"/>
    <s v="Dekar"/>
    <m/>
  </r>
  <r>
    <x v="14"/>
    <x v="1"/>
    <s v="Overhalla"/>
    <x v="15"/>
    <x v="6"/>
    <s v="Dekar"/>
    <n v="3"/>
  </r>
  <r>
    <x v="15"/>
    <x v="1"/>
    <s v="Overhalla"/>
    <x v="15"/>
    <x v="6"/>
    <s v="Dekar"/>
    <m/>
  </r>
  <r>
    <x v="16"/>
    <x v="1"/>
    <s v="Overhalla"/>
    <x v="15"/>
    <x v="6"/>
    <s v="Dekar"/>
    <m/>
  </r>
  <r>
    <x v="0"/>
    <x v="1"/>
    <s v="Fosnes"/>
    <x v="16"/>
    <x v="6"/>
    <s v="Dekar"/>
    <m/>
  </r>
  <r>
    <x v="1"/>
    <x v="1"/>
    <s v="Fosnes"/>
    <x v="16"/>
    <x v="6"/>
    <s v="Dekar"/>
    <m/>
  </r>
  <r>
    <x v="2"/>
    <x v="1"/>
    <s v="Fosnes"/>
    <x v="16"/>
    <x v="6"/>
    <s v="Dekar"/>
    <m/>
  </r>
  <r>
    <x v="3"/>
    <x v="1"/>
    <s v="Fosnes"/>
    <x v="16"/>
    <x v="6"/>
    <s v="Dekar"/>
    <m/>
  </r>
  <r>
    <x v="4"/>
    <x v="1"/>
    <s v="Fosnes"/>
    <x v="16"/>
    <x v="6"/>
    <s v="Dekar"/>
    <m/>
  </r>
  <r>
    <x v="5"/>
    <x v="1"/>
    <s v="Fosnes"/>
    <x v="16"/>
    <x v="6"/>
    <s v="Dekar"/>
    <m/>
  </r>
  <r>
    <x v="6"/>
    <x v="1"/>
    <s v="Fosnes"/>
    <x v="16"/>
    <x v="6"/>
    <s v="Dekar"/>
    <m/>
  </r>
  <r>
    <x v="7"/>
    <x v="1"/>
    <s v="Fosnes"/>
    <x v="16"/>
    <x v="6"/>
    <s v="Dekar"/>
    <m/>
  </r>
  <r>
    <x v="8"/>
    <x v="1"/>
    <s v="Fosnes"/>
    <x v="16"/>
    <x v="6"/>
    <s v="Dekar"/>
    <m/>
  </r>
  <r>
    <x v="9"/>
    <x v="1"/>
    <s v="Fosnes"/>
    <x v="16"/>
    <x v="6"/>
    <s v="Dekar"/>
    <m/>
  </r>
  <r>
    <x v="10"/>
    <x v="1"/>
    <s v="Fosnes"/>
    <x v="16"/>
    <x v="6"/>
    <s v="Dekar"/>
    <m/>
  </r>
  <r>
    <x v="11"/>
    <x v="1"/>
    <s v="Fosnes"/>
    <x v="16"/>
    <x v="6"/>
    <s v="Dekar"/>
    <m/>
  </r>
  <r>
    <x v="12"/>
    <x v="1"/>
    <s v="Fosnes"/>
    <x v="16"/>
    <x v="6"/>
    <s v="Dekar"/>
    <m/>
  </r>
  <r>
    <x v="13"/>
    <x v="1"/>
    <s v="Fosnes"/>
    <x v="16"/>
    <x v="6"/>
    <s v="Dekar"/>
    <m/>
  </r>
  <r>
    <x v="14"/>
    <x v="1"/>
    <s v="Fosnes"/>
    <x v="16"/>
    <x v="6"/>
    <s v="Dekar"/>
    <m/>
  </r>
  <r>
    <x v="15"/>
    <x v="1"/>
    <s v="Fosnes"/>
    <x v="16"/>
    <x v="6"/>
    <s v="Dekar"/>
    <m/>
  </r>
  <r>
    <x v="16"/>
    <x v="1"/>
    <s v="Fosnes"/>
    <x v="16"/>
    <x v="6"/>
    <s v="Dekar"/>
    <m/>
  </r>
  <r>
    <x v="0"/>
    <x v="1"/>
    <s v="Flatanger"/>
    <x v="17"/>
    <x v="6"/>
    <s v="Dekar"/>
    <m/>
  </r>
  <r>
    <x v="1"/>
    <x v="1"/>
    <s v="Flatanger"/>
    <x v="17"/>
    <x v="6"/>
    <s v="Dekar"/>
    <m/>
  </r>
  <r>
    <x v="2"/>
    <x v="1"/>
    <s v="Flatanger"/>
    <x v="17"/>
    <x v="6"/>
    <s v="Dekar"/>
    <n v="2"/>
  </r>
  <r>
    <x v="3"/>
    <x v="1"/>
    <s v="Flatanger"/>
    <x v="17"/>
    <x v="6"/>
    <s v="Dekar"/>
    <m/>
  </r>
  <r>
    <x v="4"/>
    <x v="1"/>
    <s v="Flatanger"/>
    <x v="17"/>
    <x v="6"/>
    <s v="Dekar"/>
    <m/>
  </r>
  <r>
    <x v="5"/>
    <x v="1"/>
    <s v="Flatanger"/>
    <x v="17"/>
    <x v="6"/>
    <s v="Dekar"/>
    <m/>
  </r>
  <r>
    <x v="6"/>
    <x v="1"/>
    <s v="Flatanger"/>
    <x v="17"/>
    <x v="6"/>
    <s v="Dekar"/>
    <m/>
  </r>
  <r>
    <x v="7"/>
    <x v="1"/>
    <s v="Flatanger"/>
    <x v="17"/>
    <x v="6"/>
    <s v="Dekar"/>
    <m/>
  </r>
  <r>
    <x v="8"/>
    <x v="1"/>
    <s v="Flatanger"/>
    <x v="17"/>
    <x v="6"/>
    <s v="Dekar"/>
    <m/>
  </r>
  <r>
    <x v="9"/>
    <x v="1"/>
    <s v="Flatanger"/>
    <x v="17"/>
    <x v="6"/>
    <s v="Dekar"/>
    <m/>
  </r>
  <r>
    <x v="10"/>
    <x v="1"/>
    <s v="Flatanger"/>
    <x v="17"/>
    <x v="6"/>
    <s v="Dekar"/>
    <m/>
  </r>
  <r>
    <x v="11"/>
    <x v="1"/>
    <s v="Flatanger"/>
    <x v="17"/>
    <x v="6"/>
    <s v="Dekar"/>
    <m/>
  </r>
  <r>
    <x v="12"/>
    <x v="1"/>
    <s v="Flatanger"/>
    <x v="17"/>
    <x v="6"/>
    <s v="Dekar"/>
    <m/>
  </r>
  <r>
    <x v="13"/>
    <x v="1"/>
    <s v="Flatanger"/>
    <x v="17"/>
    <x v="6"/>
    <s v="Dekar"/>
    <m/>
  </r>
  <r>
    <x v="14"/>
    <x v="1"/>
    <s v="Flatanger"/>
    <x v="17"/>
    <x v="6"/>
    <s v="Dekar"/>
    <m/>
  </r>
  <r>
    <x v="15"/>
    <x v="1"/>
    <s v="Flatanger"/>
    <x v="17"/>
    <x v="6"/>
    <s v="Dekar"/>
    <m/>
  </r>
  <r>
    <x v="16"/>
    <x v="1"/>
    <s v="Flatanger"/>
    <x v="17"/>
    <x v="6"/>
    <s v="Dekar"/>
    <m/>
  </r>
  <r>
    <x v="0"/>
    <x v="1"/>
    <s v="Vikna"/>
    <x v="18"/>
    <x v="6"/>
    <s v="Dekar"/>
    <m/>
  </r>
  <r>
    <x v="1"/>
    <x v="1"/>
    <s v="Vikna"/>
    <x v="18"/>
    <x v="6"/>
    <s v="Dekar"/>
    <m/>
  </r>
  <r>
    <x v="2"/>
    <x v="1"/>
    <s v="Vikna"/>
    <x v="18"/>
    <x v="6"/>
    <s v="Dekar"/>
    <n v="3"/>
  </r>
  <r>
    <x v="3"/>
    <x v="1"/>
    <s v="Vikna"/>
    <x v="18"/>
    <x v="6"/>
    <s v="Dekar"/>
    <m/>
  </r>
  <r>
    <x v="4"/>
    <x v="1"/>
    <s v="Vikna"/>
    <x v="18"/>
    <x v="6"/>
    <s v="Dekar"/>
    <m/>
  </r>
  <r>
    <x v="5"/>
    <x v="1"/>
    <s v="Vikna"/>
    <x v="18"/>
    <x v="6"/>
    <s v="Dekar"/>
    <m/>
  </r>
  <r>
    <x v="6"/>
    <x v="1"/>
    <s v="Vikna"/>
    <x v="18"/>
    <x v="6"/>
    <s v="Dekar"/>
    <m/>
  </r>
  <r>
    <x v="7"/>
    <x v="1"/>
    <s v="Vikna"/>
    <x v="18"/>
    <x v="6"/>
    <s v="Dekar"/>
    <m/>
  </r>
  <r>
    <x v="8"/>
    <x v="1"/>
    <s v="Vikna"/>
    <x v="18"/>
    <x v="6"/>
    <s v="Dekar"/>
    <m/>
  </r>
  <r>
    <x v="9"/>
    <x v="1"/>
    <s v="Vikna"/>
    <x v="18"/>
    <x v="6"/>
    <s v="Dekar"/>
    <m/>
  </r>
  <r>
    <x v="10"/>
    <x v="1"/>
    <s v="Vikna"/>
    <x v="18"/>
    <x v="6"/>
    <s v="Dekar"/>
    <m/>
  </r>
  <r>
    <x v="11"/>
    <x v="1"/>
    <s v="Vikna"/>
    <x v="18"/>
    <x v="6"/>
    <s v="Dekar"/>
    <m/>
  </r>
  <r>
    <x v="12"/>
    <x v="1"/>
    <s v="Vikna"/>
    <x v="18"/>
    <x v="6"/>
    <s v="Dekar"/>
    <m/>
  </r>
  <r>
    <x v="13"/>
    <x v="1"/>
    <s v="Vikna"/>
    <x v="18"/>
    <x v="6"/>
    <s v="Dekar"/>
    <m/>
  </r>
  <r>
    <x v="14"/>
    <x v="1"/>
    <s v="Vikna"/>
    <x v="18"/>
    <x v="6"/>
    <s v="Dekar"/>
    <m/>
  </r>
  <r>
    <x v="15"/>
    <x v="1"/>
    <s v="Vikna"/>
    <x v="18"/>
    <x v="6"/>
    <s v="Dekar"/>
    <m/>
  </r>
  <r>
    <x v="16"/>
    <x v="1"/>
    <s v="Vikna"/>
    <x v="18"/>
    <x v="6"/>
    <s v="Dekar"/>
    <m/>
  </r>
  <r>
    <x v="0"/>
    <x v="1"/>
    <s v="Nærøy"/>
    <x v="19"/>
    <x v="6"/>
    <s v="Dekar"/>
    <n v="3"/>
  </r>
  <r>
    <x v="1"/>
    <x v="1"/>
    <s v="Nærøy"/>
    <x v="19"/>
    <x v="6"/>
    <s v="Dekar"/>
    <m/>
  </r>
  <r>
    <x v="2"/>
    <x v="1"/>
    <s v="Nærøy"/>
    <x v="19"/>
    <x v="6"/>
    <s v="Dekar"/>
    <n v="72"/>
  </r>
  <r>
    <x v="3"/>
    <x v="1"/>
    <s v="Nærøy"/>
    <x v="19"/>
    <x v="6"/>
    <s v="Dekar"/>
    <m/>
  </r>
  <r>
    <x v="4"/>
    <x v="1"/>
    <s v="Nærøy"/>
    <x v="19"/>
    <x v="6"/>
    <s v="Dekar"/>
    <m/>
  </r>
  <r>
    <x v="5"/>
    <x v="1"/>
    <s v="Nærøy"/>
    <x v="19"/>
    <x v="6"/>
    <s v="Dekar"/>
    <m/>
  </r>
  <r>
    <x v="6"/>
    <x v="1"/>
    <s v="Nærøy"/>
    <x v="19"/>
    <x v="6"/>
    <s v="Dekar"/>
    <n v="21"/>
  </r>
  <r>
    <x v="7"/>
    <x v="1"/>
    <s v="Nærøy"/>
    <x v="19"/>
    <x v="6"/>
    <s v="Dekar"/>
    <m/>
  </r>
  <r>
    <x v="8"/>
    <x v="1"/>
    <s v="Nærøy"/>
    <x v="19"/>
    <x v="6"/>
    <s v="Dekar"/>
    <n v="10"/>
  </r>
  <r>
    <x v="9"/>
    <x v="1"/>
    <s v="Nærøy"/>
    <x v="19"/>
    <x v="6"/>
    <s v="Dekar"/>
    <m/>
  </r>
  <r>
    <x v="10"/>
    <x v="1"/>
    <s v="Nærøy"/>
    <x v="19"/>
    <x v="6"/>
    <s v="Dekar"/>
    <m/>
  </r>
  <r>
    <x v="11"/>
    <x v="1"/>
    <s v="Nærøy"/>
    <x v="19"/>
    <x v="6"/>
    <s v="Dekar"/>
    <n v="37"/>
  </r>
  <r>
    <x v="12"/>
    <x v="1"/>
    <s v="Nærøy"/>
    <x v="19"/>
    <x v="6"/>
    <s v="Dekar"/>
    <m/>
  </r>
  <r>
    <x v="13"/>
    <x v="1"/>
    <s v="Nærøy"/>
    <x v="19"/>
    <x v="6"/>
    <s v="Dekar"/>
    <m/>
  </r>
  <r>
    <x v="14"/>
    <x v="1"/>
    <s v="Nærøy"/>
    <x v="19"/>
    <x v="6"/>
    <s v="Dekar"/>
    <m/>
  </r>
  <r>
    <x v="15"/>
    <x v="1"/>
    <s v="Nærøy"/>
    <x v="19"/>
    <x v="6"/>
    <s v="Dekar"/>
    <n v="15"/>
  </r>
  <r>
    <x v="16"/>
    <x v="1"/>
    <s v="Nærøy"/>
    <x v="19"/>
    <x v="6"/>
    <s v="Dekar"/>
    <m/>
  </r>
  <r>
    <x v="0"/>
    <x v="1"/>
    <s v="Leka"/>
    <x v="20"/>
    <x v="6"/>
    <s v="Dekar"/>
    <m/>
  </r>
  <r>
    <x v="1"/>
    <x v="1"/>
    <s v="Leka"/>
    <x v="20"/>
    <x v="6"/>
    <s v="Dekar"/>
    <m/>
  </r>
  <r>
    <x v="2"/>
    <x v="1"/>
    <s v="Leka"/>
    <x v="20"/>
    <x v="6"/>
    <s v="Dekar"/>
    <m/>
  </r>
  <r>
    <x v="3"/>
    <x v="1"/>
    <s v="Leka"/>
    <x v="20"/>
    <x v="6"/>
    <s v="Dekar"/>
    <m/>
  </r>
  <r>
    <x v="4"/>
    <x v="1"/>
    <s v="Leka"/>
    <x v="20"/>
    <x v="6"/>
    <s v="Dekar"/>
    <m/>
  </r>
  <r>
    <x v="5"/>
    <x v="1"/>
    <s v="Leka"/>
    <x v="20"/>
    <x v="6"/>
    <s v="Dekar"/>
    <m/>
  </r>
  <r>
    <x v="6"/>
    <x v="1"/>
    <s v="Leka"/>
    <x v="20"/>
    <x v="6"/>
    <s v="Dekar"/>
    <m/>
  </r>
  <r>
    <x v="7"/>
    <x v="1"/>
    <s v="Leka"/>
    <x v="20"/>
    <x v="6"/>
    <s v="Dekar"/>
    <m/>
  </r>
  <r>
    <x v="8"/>
    <x v="1"/>
    <s v="Leka"/>
    <x v="20"/>
    <x v="6"/>
    <s v="Dekar"/>
    <m/>
  </r>
  <r>
    <x v="9"/>
    <x v="1"/>
    <s v="Leka"/>
    <x v="20"/>
    <x v="6"/>
    <s v="Dekar"/>
    <m/>
  </r>
  <r>
    <x v="10"/>
    <x v="1"/>
    <s v="Leka"/>
    <x v="20"/>
    <x v="6"/>
    <s v="Dekar"/>
    <m/>
  </r>
  <r>
    <x v="11"/>
    <x v="1"/>
    <s v="Leka"/>
    <x v="20"/>
    <x v="6"/>
    <s v="Dekar"/>
    <m/>
  </r>
  <r>
    <x v="12"/>
    <x v="1"/>
    <s v="Leka"/>
    <x v="20"/>
    <x v="6"/>
    <s v="Dekar"/>
    <m/>
  </r>
  <r>
    <x v="13"/>
    <x v="1"/>
    <s v="Leka"/>
    <x v="20"/>
    <x v="6"/>
    <s v="Dekar"/>
    <m/>
  </r>
  <r>
    <x v="14"/>
    <x v="1"/>
    <s v="Leka"/>
    <x v="20"/>
    <x v="6"/>
    <s v="Dekar"/>
    <m/>
  </r>
  <r>
    <x v="15"/>
    <x v="1"/>
    <s v="Leka"/>
    <x v="20"/>
    <x v="6"/>
    <s v="Dekar"/>
    <m/>
  </r>
  <r>
    <x v="16"/>
    <x v="1"/>
    <s v="Leka"/>
    <x v="20"/>
    <x v="6"/>
    <s v="Dekar"/>
    <m/>
  </r>
  <r>
    <x v="0"/>
    <x v="0"/>
    <s v="Inderøy"/>
    <x v="21"/>
    <x v="6"/>
    <s v="Dekar"/>
    <n v="10"/>
  </r>
  <r>
    <x v="1"/>
    <x v="0"/>
    <s v="Inderøy"/>
    <x v="21"/>
    <x v="6"/>
    <s v="Dekar"/>
    <n v="34"/>
  </r>
  <r>
    <x v="2"/>
    <x v="0"/>
    <s v="Inderøy"/>
    <x v="21"/>
    <x v="6"/>
    <s v="Dekar"/>
    <n v="5"/>
  </r>
  <r>
    <x v="3"/>
    <x v="0"/>
    <s v="Inderøy"/>
    <x v="21"/>
    <x v="6"/>
    <s v="Dekar"/>
    <n v="24"/>
  </r>
  <r>
    <x v="4"/>
    <x v="0"/>
    <s v="Inderøy"/>
    <x v="21"/>
    <x v="6"/>
    <s v="Dekar"/>
    <n v="259"/>
  </r>
  <r>
    <x v="5"/>
    <x v="0"/>
    <s v="Inderøy"/>
    <x v="21"/>
    <x v="6"/>
    <s v="Dekar"/>
    <n v="191"/>
  </r>
  <r>
    <x v="6"/>
    <x v="0"/>
    <s v="Inderøy"/>
    <x v="21"/>
    <x v="6"/>
    <s v="Dekar"/>
    <n v="69"/>
  </r>
  <r>
    <x v="7"/>
    <x v="0"/>
    <s v="Inderøy"/>
    <x v="21"/>
    <x v="6"/>
    <s v="Dekar"/>
    <n v="219"/>
  </r>
  <r>
    <x v="8"/>
    <x v="0"/>
    <s v="Inderøy"/>
    <x v="21"/>
    <x v="6"/>
    <s v="Dekar"/>
    <n v="398"/>
  </r>
  <r>
    <x v="9"/>
    <x v="0"/>
    <s v="Inderøy"/>
    <x v="21"/>
    <x v="6"/>
    <s v="Dekar"/>
    <n v="216"/>
  </r>
  <r>
    <x v="10"/>
    <x v="0"/>
    <s v="Inderøy"/>
    <x v="21"/>
    <x v="6"/>
    <s v="Dekar"/>
    <m/>
  </r>
  <r>
    <x v="11"/>
    <x v="0"/>
    <s v="Inderøy"/>
    <x v="21"/>
    <x v="6"/>
    <s v="Dekar"/>
    <m/>
  </r>
  <r>
    <x v="12"/>
    <x v="0"/>
    <s v="Inderøy"/>
    <x v="21"/>
    <x v="6"/>
    <s v="Dekar"/>
    <n v="119"/>
  </r>
  <r>
    <x v="13"/>
    <x v="0"/>
    <s v="Inderøy"/>
    <x v="21"/>
    <x v="6"/>
    <s v="Dekar"/>
    <m/>
  </r>
  <r>
    <x v="14"/>
    <x v="0"/>
    <s v="Inderøy"/>
    <x v="21"/>
    <x v="6"/>
    <s v="Dekar"/>
    <m/>
  </r>
  <r>
    <x v="15"/>
    <x v="0"/>
    <s v="Inderøy"/>
    <x v="21"/>
    <x v="6"/>
    <s v="Dekar"/>
    <n v="25"/>
  </r>
  <r>
    <x v="16"/>
    <x v="0"/>
    <s v="Inderøy"/>
    <x v="21"/>
    <x v="6"/>
    <s v="Dekar"/>
    <n v="40"/>
  </r>
  <r>
    <x v="0"/>
    <x v="3"/>
    <s v="Indre Fosen"/>
    <x v="22"/>
    <x v="6"/>
    <s v="Dekar"/>
    <n v="28"/>
  </r>
  <r>
    <x v="1"/>
    <x v="3"/>
    <s v="Indre Fosen"/>
    <x v="22"/>
    <x v="6"/>
    <s v="Dekar"/>
    <n v="10"/>
  </r>
  <r>
    <x v="2"/>
    <x v="3"/>
    <s v="Indre Fosen"/>
    <x v="22"/>
    <x v="6"/>
    <s v="Dekar"/>
    <m/>
  </r>
  <r>
    <x v="3"/>
    <x v="3"/>
    <s v="Indre Fosen"/>
    <x v="22"/>
    <x v="6"/>
    <s v="Dekar"/>
    <n v="161"/>
  </r>
  <r>
    <x v="4"/>
    <x v="3"/>
    <s v="Indre Fosen"/>
    <x v="22"/>
    <x v="6"/>
    <s v="Dekar"/>
    <n v="369"/>
  </r>
  <r>
    <x v="5"/>
    <x v="3"/>
    <s v="Indre Fosen"/>
    <x v="22"/>
    <x v="6"/>
    <s v="Dekar"/>
    <n v="437"/>
  </r>
  <r>
    <x v="6"/>
    <x v="3"/>
    <s v="Indre Fosen"/>
    <x v="22"/>
    <x v="6"/>
    <s v="Dekar"/>
    <n v="166"/>
  </r>
  <r>
    <x v="7"/>
    <x v="3"/>
    <s v="Indre Fosen"/>
    <x v="22"/>
    <x v="6"/>
    <s v="Dekar"/>
    <n v="375"/>
  </r>
  <r>
    <x v="8"/>
    <x v="3"/>
    <s v="Indre Fosen"/>
    <x v="22"/>
    <x v="6"/>
    <s v="Dekar"/>
    <n v="540"/>
  </r>
  <r>
    <x v="9"/>
    <x v="3"/>
    <s v="Indre Fosen"/>
    <x v="22"/>
    <x v="6"/>
    <s v="Dekar"/>
    <n v="153"/>
  </r>
  <r>
    <x v="10"/>
    <x v="3"/>
    <s v="Indre Fosen"/>
    <x v="22"/>
    <x v="6"/>
    <s v="Dekar"/>
    <n v="224"/>
  </r>
  <r>
    <x v="11"/>
    <x v="3"/>
    <s v="Indre Fosen"/>
    <x v="22"/>
    <x v="6"/>
    <s v="Dekar"/>
    <n v="329"/>
  </r>
  <r>
    <x v="12"/>
    <x v="3"/>
    <s v="Indre Fosen"/>
    <x v="22"/>
    <x v="6"/>
    <s v="Dekar"/>
    <m/>
  </r>
  <r>
    <x v="13"/>
    <x v="3"/>
    <s v="Indre Fosen"/>
    <x v="22"/>
    <x v="6"/>
    <s v="Dekar"/>
    <n v="60"/>
  </r>
  <r>
    <x v="14"/>
    <x v="3"/>
    <s v="Indre Fosen"/>
    <x v="22"/>
    <x v="6"/>
    <s v="Dekar"/>
    <n v="3"/>
  </r>
  <r>
    <x v="15"/>
    <x v="3"/>
    <s v="Indre Fosen"/>
    <x v="22"/>
    <x v="6"/>
    <s v="Dekar"/>
    <m/>
  </r>
  <r>
    <x v="16"/>
    <x v="3"/>
    <s v="Indre Fosen"/>
    <x v="22"/>
    <x v="6"/>
    <s v="Dekar"/>
    <m/>
  </r>
  <r>
    <x v="0"/>
    <x v="2"/>
    <s v="Trondheim"/>
    <x v="23"/>
    <x v="6"/>
    <s v="Dekar"/>
    <n v="181"/>
  </r>
  <r>
    <x v="1"/>
    <x v="2"/>
    <s v="Trondheim"/>
    <x v="23"/>
    <x v="6"/>
    <s v="Dekar"/>
    <n v="126"/>
  </r>
  <r>
    <x v="2"/>
    <x v="2"/>
    <s v="Trondheim"/>
    <x v="23"/>
    <x v="6"/>
    <s v="Dekar"/>
    <n v="256"/>
  </r>
  <r>
    <x v="3"/>
    <x v="2"/>
    <s v="Trondheim"/>
    <x v="23"/>
    <x v="6"/>
    <s v="Dekar"/>
    <n v="189"/>
  </r>
  <r>
    <x v="4"/>
    <x v="2"/>
    <s v="Trondheim"/>
    <x v="23"/>
    <x v="6"/>
    <s v="Dekar"/>
    <n v="227"/>
  </r>
  <r>
    <x v="5"/>
    <x v="2"/>
    <s v="Trondheim"/>
    <x v="23"/>
    <x v="6"/>
    <s v="Dekar"/>
    <n v="317"/>
  </r>
  <r>
    <x v="6"/>
    <x v="2"/>
    <s v="Trondheim"/>
    <x v="23"/>
    <x v="6"/>
    <s v="Dekar"/>
    <n v="105"/>
  </r>
  <r>
    <x v="7"/>
    <x v="2"/>
    <s v="Trondheim"/>
    <x v="23"/>
    <x v="6"/>
    <s v="Dekar"/>
    <n v="351"/>
  </r>
  <r>
    <x v="8"/>
    <x v="2"/>
    <s v="Trondheim"/>
    <x v="23"/>
    <x v="6"/>
    <s v="Dekar"/>
    <n v="15"/>
  </r>
  <r>
    <x v="9"/>
    <x v="2"/>
    <s v="Trondheim"/>
    <x v="23"/>
    <x v="6"/>
    <s v="Dekar"/>
    <m/>
  </r>
  <r>
    <x v="10"/>
    <x v="2"/>
    <s v="Trondheim"/>
    <x v="23"/>
    <x v="6"/>
    <s v="Dekar"/>
    <n v="23"/>
  </r>
  <r>
    <x v="11"/>
    <x v="2"/>
    <s v="Trondheim"/>
    <x v="23"/>
    <x v="6"/>
    <s v="Dekar"/>
    <m/>
  </r>
  <r>
    <x v="12"/>
    <x v="2"/>
    <s v="Trondheim"/>
    <x v="23"/>
    <x v="6"/>
    <s v="Dekar"/>
    <m/>
  </r>
  <r>
    <x v="13"/>
    <x v="2"/>
    <s v="Trondheim"/>
    <x v="23"/>
    <x v="6"/>
    <s v="Dekar"/>
    <m/>
  </r>
  <r>
    <x v="14"/>
    <x v="2"/>
    <s v="Trondheim"/>
    <x v="23"/>
    <x v="6"/>
    <s v="Dekar"/>
    <n v="11"/>
  </r>
  <r>
    <x v="15"/>
    <x v="2"/>
    <s v="Trondheim"/>
    <x v="23"/>
    <x v="6"/>
    <s v="Dekar"/>
    <m/>
  </r>
  <r>
    <x v="16"/>
    <x v="2"/>
    <s v="Trondheim"/>
    <x v="23"/>
    <x v="6"/>
    <s v="Dekar"/>
    <n v="38"/>
  </r>
  <r>
    <x v="0"/>
    <x v="4"/>
    <s v="Hemne"/>
    <x v="24"/>
    <x v="6"/>
    <s v="Dekar"/>
    <n v="36"/>
  </r>
  <r>
    <x v="1"/>
    <x v="4"/>
    <s v="Hemne"/>
    <x v="24"/>
    <x v="6"/>
    <s v="Dekar"/>
    <n v="70"/>
  </r>
  <r>
    <x v="2"/>
    <x v="4"/>
    <s v="Hemne"/>
    <x v="24"/>
    <x v="6"/>
    <s v="Dekar"/>
    <n v="46"/>
  </r>
  <r>
    <x v="3"/>
    <x v="4"/>
    <s v="Hemne"/>
    <x v="24"/>
    <x v="6"/>
    <s v="Dekar"/>
    <n v="42"/>
  </r>
  <r>
    <x v="4"/>
    <x v="4"/>
    <s v="Hemne"/>
    <x v="24"/>
    <x v="6"/>
    <s v="Dekar"/>
    <n v="214"/>
  </r>
  <r>
    <x v="5"/>
    <x v="4"/>
    <s v="Hemne"/>
    <x v="24"/>
    <x v="6"/>
    <s v="Dekar"/>
    <n v="235"/>
  </r>
  <r>
    <x v="6"/>
    <x v="4"/>
    <s v="Hemne"/>
    <x v="24"/>
    <x v="6"/>
    <s v="Dekar"/>
    <n v="194"/>
  </r>
  <r>
    <x v="7"/>
    <x v="4"/>
    <s v="Hemne"/>
    <x v="24"/>
    <x v="6"/>
    <s v="Dekar"/>
    <n v="133"/>
  </r>
  <r>
    <x v="8"/>
    <x v="4"/>
    <s v="Hemne"/>
    <x v="24"/>
    <x v="6"/>
    <s v="Dekar"/>
    <n v="264"/>
  </r>
  <r>
    <x v="9"/>
    <x v="4"/>
    <s v="Hemne"/>
    <x v="24"/>
    <x v="6"/>
    <s v="Dekar"/>
    <n v="102"/>
  </r>
  <r>
    <x v="10"/>
    <x v="4"/>
    <s v="Hemne"/>
    <x v="24"/>
    <x v="6"/>
    <s v="Dekar"/>
    <n v="106"/>
  </r>
  <r>
    <x v="11"/>
    <x v="4"/>
    <s v="Hemne"/>
    <x v="24"/>
    <x v="6"/>
    <s v="Dekar"/>
    <n v="64"/>
  </r>
  <r>
    <x v="12"/>
    <x v="4"/>
    <s v="Hemne"/>
    <x v="24"/>
    <x v="6"/>
    <s v="Dekar"/>
    <n v="60"/>
  </r>
  <r>
    <x v="13"/>
    <x v="4"/>
    <s v="Hemne"/>
    <x v="24"/>
    <x v="6"/>
    <s v="Dekar"/>
    <m/>
  </r>
  <r>
    <x v="14"/>
    <x v="4"/>
    <s v="Hemne"/>
    <x v="24"/>
    <x v="6"/>
    <s v="Dekar"/>
    <m/>
  </r>
  <r>
    <x v="15"/>
    <x v="4"/>
    <s v="Hemne"/>
    <x v="24"/>
    <x v="6"/>
    <s v="Dekar"/>
    <n v="56"/>
  </r>
  <r>
    <x v="16"/>
    <x v="4"/>
    <s v="Hemne"/>
    <x v="24"/>
    <x v="6"/>
    <s v="Dekar"/>
    <m/>
  </r>
  <r>
    <x v="0"/>
    <x v="4"/>
    <s v="Snillfjord"/>
    <x v="25"/>
    <x v="6"/>
    <s v="Dekar"/>
    <n v="9"/>
  </r>
  <r>
    <x v="1"/>
    <x v="4"/>
    <s v="Snillfjord"/>
    <x v="25"/>
    <x v="6"/>
    <s v="Dekar"/>
    <m/>
  </r>
  <r>
    <x v="2"/>
    <x v="4"/>
    <s v="Snillfjord"/>
    <x v="25"/>
    <x v="6"/>
    <s v="Dekar"/>
    <n v="10"/>
  </r>
  <r>
    <x v="3"/>
    <x v="4"/>
    <s v="Snillfjord"/>
    <x v="25"/>
    <x v="6"/>
    <s v="Dekar"/>
    <m/>
  </r>
  <r>
    <x v="4"/>
    <x v="4"/>
    <s v="Snillfjord"/>
    <x v="25"/>
    <x v="6"/>
    <s v="Dekar"/>
    <n v="25"/>
  </r>
  <r>
    <x v="5"/>
    <x v="4"/>
    <s v="Snillfjord"/>
    <x v="25"/>
    <x v="6"/>
    <s v="Dekar"/>
    <m/>
  </r>
  <r>
    <x v="6"/>
    <x v="4"/>
    <s v="Snillfjord"/>
    <x v="25"/>
    <x v="6"/>
    <s v="Dekar"/>
    <n v="34"/>
  </r>
  <r>
    <x v="7"/>
    <x v="4"/>
    <s v="Snillfjord"/>
    <x v="25"/>
    <x v="6"/>
    <s v="Dekar"/>
    <m/>
  </r>
  <r>
    <x v="8"/>
    <x v="4"/>
    <s v="Snillfjord"/>
    <x v="25"/>
    <x v="6"/>
    <s v="Dekar"/>
    <m/>
  </r>
  <r>
    <x v="9"/>
    <x v="4"/>
    <s v="Snillfjord"/>
    <x v="25"/>
    <x v="6"/>
    <s v="Dekar"/>
    <n v="2"/>
  </r>
  <r>
    <x v="10"/>
    <x v="4"/>
    <s v="Snillfjord"/>
    <x v="25"/>
    <x v="6"/>
    <s v="Dekar"/>
    <n v="15"/>
  </r>
  <r>
    <x v="11"/>
    <x v="4"/>
    <s v="Snillfjord"/>
    <x v="25"/>
    <x v="6"/>
    <s v="Dekar"/>
    <m/>
  </r>
  <r>
    <x v="12"/>
    <x v="4"/>
    <s v="Snillfjord"/>
    <x v="25"/>
    <x v="6"/>
    <s v="Dekar"/>
    <m/>
  </r>
  <r>
    <x v="13"/>
    <x v="4"/>
    <s v="Snillfjord"/>
    <x v="25"/>
    <x v="6"/>
    <s v="Dekar"/>
    <m/>
  </r>
  <r>
    <x v="14"/>
    <x v="4"/>
    <s v="Snillfjord"/>
    <x v="25"/>
    <x v="6"/>
    <s v="Dekar"/>
    <m/>
  </r>
  <r>
    <x v="15"/>
    <x v="4"/>
    <s v="Snillfjord"/>
    <x v="25"/>
    <x v="6"/>
    <s v="Dekar"/>
    <m/>
  </r>
  <r>
    <x v="16"/>
    <x v="4"/>
    <s v="Snillfjord"/>
    <x v="25"/>
    <x v="6"/>
    <s v="Dekar"/>
    <m/>
  </r>
  <r>
    <x v="0"/>
    <x v="4"/>
    <s v="Hitra"/>
    <x v="45"/>
    <x v="6"/>
    <s v="Dekar"/>
    <n v="5"/>
  </r>
  <r>
    <x v="1"/>
    <x v="4"/>
    <s v="Hitra"/>
    <x v="45"/>
    <x v="6"/>
    <s v="Dekar"/>
    <n v="3"/>
  </r>
  <r>
    <x v="2"/>
    <x v="4"/>
    <s v="Hitra"/>
    <x v="45"/>
    <x v="6"/>
    <s v="Dekar"/>
    <m/>
  </r>
  <r>
    <x v="3"/>
    <x v="4"/>
    <s v="Hitra"/>
    <x v="45"/>
    <x v="6"/>
    <s v="Dekar"/>
    <m/>
  </r>
  <r>
    <x v="4"/>
    <x v="4"/>
    <s v="Hitra"/>
    <x v="45"/>
    <x v="6"/>
    <s v="Dekar"/>
    <n v="47"/>
  </r>
  <r>
    <x v="5"/>
    <x v="4"/>
    <s v="Hitra"/>
    <x v="45"/>
    <x v="6"/>
    <s v="Dekar"/>
    <n v="60"/>
  </r>
  <r>
    <x v="6"/>
    <x v="4"/>
    <s v="Hitra"/>
    <x v="45"/>
    <x v="6"/>
    <s v="Dekar"/>
    <n v="147"/>
  </r>
  <r>
    <x v="7"/>
    <x v="4"/>
    <s v="Hitra"/>
    <x v="45"/>
    <x v="6"/>
    <s v="Dekar"/>
    <m/>
  </r>
  <r>
    <x v="8"/>
    <x v="4"/>
    <s v="Hitra"/>
    <x v="45"/>
    <x v="6"/>
    <s v="Dekar"/>
    <m/>
  </r>
  <r>
    <x v="9"/>
    <x v="4"/>
    <s v="Hitra"/>
    <x v="45"/>
    <x v="6"/>
    <s v="Dekar"/>
    <m/>
  </r>
  <r>
    <x v="10"/>
    <x v="4"/>
    <s v="Hitra"/>
    <x v="45"/>
    <x v="6"/>
    <s v="Dekar"/>
    <m/>
  </r>
  <r>
    <x v="11"/>
    <x v="4"/>
    <s v="Hitra"/>
    <x v="45"/>
    <x v="6"/>
    <s v="Dekar"/>
    <m/>
  </r>
  <r>
    <x v="12"/>
    <x v="4"/>
    <s v="Hitra"/>
    <x v="45"/>
    <x v="6"/>
    <s v="Dekar"/>
    <n v="15"/>
  </r>
  <r>
    <x v="13"/>
    <x v="4"/>
    <s v="Hitra"/>
    <x v="45"/>
    <x v="6"/>
    <s v="Dekar"/>
    <m/>
  </r>
  <r>
    <x v="14"/>
    <x v="4"/>
    <s v="Hitra"/>
    <x v="45"/>
    <x v="6"/>
    <s v="Dekar"/>
    <m/>
  </r>
  <r>
    <x v="15"/>
    <x v="4"/>
    <s v="Hitra"/>
    <x v="45"/>
    <x v="6"/>
    <s v="Dekar"/>
    <m/>
  </r>
  <r>
    <x v="16"/>
    <x v="4"/>
    <s v="Hitra"/>
    <x v="45"/>
    <x v="6"/>
    <s v="Dekar"/>
    <m/>
  </r>
  <r>
    <x v="0"/>
    <x v="5"/>
    <s v="Agdenes"/>
    <x v="27"/>
    <x v="6"/>
    <s v="Dekar"/>
    <n v="2"/>
  </r>
  <r>
    <x v="1"/>
    <x v="5"/>
    <s v="Agdenes"/>
    <x v="27"/>
    <x v="6"/>
    <s v="Dekar"/>
    <n v="3"/>
  </r>
  <r>
    <x v="2"/>
    <x v="5"/>
    <s v="Agdenes"/>
    <x v="27"/>
    <x v="6"/>
    <s v="Dekar"/>
    <m/>
  </r>
  <r>
    <x v="3"/>
    <x v="5"/>
    <s v="Agdenes"/>
    <x v="27"/>
    <x v="6"/>
    <s v="Dekar"/>
    <m/>
  </r>
  <r>
    <x v="4"/>
    <x v="5"/>
    <s v="Agdenes"/>
    <x v="27"/>
    <x v="6"/>
    <s v="Dekar"/>
    <m/>
  </r>
  <r>
    <x v="5"/>
    <x v="5"/>
    <s v="Agdenes"/>
    <x v="27"/>
    <x v="6"/>
    <s v="Dekar"/>
    <m/>
  </r>
  <r>
    <x v="6"/>
    <x v="5"/>
    <s v="Agdenes"/>
    <x v="27"/>
    <x v="6"/>
    <s v="Dekar"/>
    <m/>
  </r>
  <r>
    <x v="7"/>
    <x v="5"/>
    <s v="Agdenes"/>
    <x v="27"/>
    <x v="6"/>
    <s v="Dekar"/>
    <m/>
  </r>
  <r>
    <x v="8"/>
    <x v="5"/>
    <s v="Agdenes"/>
    <x v="27"/>
    <x v="6"/>
    <s v="Dekar"/>
    <m/>
  </r>
  <r>
    <x v="9"/>
    <x v="5"/>
    <s v="Agdenes"/>
    <x v="27"/>
    <x v="6"/>
    <s v="Dekar"/>
    <m/>
  </r>
  <r>
    <x v="10"/>
    <x v="5"/>
    <s v="Agdenes"/>
    <x v="27"/>
    <x v="6"/>
    <s v="Dekar"/>
    <m/>
  </r>
  <r>
    <x v="11"/>
    <x v="5"/>
    <s v="Agdenes"/>
    <x v="27"/>
    <x v="6"/>
    <s v="Dekar"/>
    <m/>
  </r>
  <r>
    <x v="12"/>
    <x v="5"/>
    <s v="Agdenes"/>
    <x v="27"/>
    <x v="6"/>
    <s v="Dekar"/>
    <m/>
  </r>
  <r>
    <x v="13"/>
    <x v="5"/>
    <s v="Agdenes"/>
    <x v="27"/>
    <x v="6"/>
    <s v="Dekar"/>
    <m/>
  </r>
  <r>
    <x v="14"/>
    <x v="5"/>
    <s v="Agdenes"/>
    <x v="27"/>
    <x v="6"/>
    <s v="Dekar"/>
    <m/>
  </r>
  <r>
    <x v="15"/>
    <x v="5"/>
    <s v="Agdenes"/>
    <x v="27"/>
    <x v="6"/>
    <s v="Dekar"/>
    <n v="13"/>
  </r>
  <r>
    <x v="16"/>
    <x v="5"/>
    <s v="Agdenes"/>
    <x v="27"/>
    <x v="6"/>
    <s v="Dekar"/>
    <m/>
  </r>
  <r>
    <x v="0"/>
    <x v="3"/>
    <s v="Bjugn"/>
    <x v="28"/>
    <x v="6"/>
    <s v="Dekar"/>
    <n v="1"/>
  </r>
  <r>
    <x v="1"/>
    <x v="3"/>
    <s v="Bjugn"/>
    <x v="28"/>
    <x v="6"/>
    <s v="Dekar"/>
    <m/>
  </r>
  <r>
    <x v="2"/>
    <x v="3"/>
    <s v="Bjugn"/>
    <x v="28"/>
    <x v="6"/>
    <s v="Dekar"/>
    <m/>
  </r>
  <r>
    <x v="3"/>
    <x v="3"/>
    <s v="Bjugn"/>
    <x v="28"/>
    <x v="6"/>
    <s v="Dekar"/>
    <m/>
  </r>
  <r>
    <x v="4"/>
    <x v="3"/>
    <s v="Bjugn"/>
    <x v="28"/>
    <x v="6"/>
    <s v="Dekar"/>
    <n v="15"/>
  </r>
  <r>
    <x v="5"/>
    <x v="3"/>
    <s v="Bjugn"/>
    <x v="28"/>
    <x v="6"/>
    <s v="Dekar"/>
    <n v="4"/>
  </r>
  <r>
    <x v="6"/>
    <x v="3"/>
    <s v="Bjugn"/>
    <x v="28"/>
    <x v="6"/>
    <s v="Dekar"/>
    <m/>
  </r>
  <r>
    <x v="7"/>
    <x v="3"/>
    <s v="Bjugn"/>
    <x v="28"/>
    <x v="6"/>
    <s v="Dekar"/>
    <m/>
  </r>
  <r>
    <x v="8"/>
    <x v="3"/>
    <s v="Bjugn"/>
    <x v="28"/>
    <x v="6"/>
    <s v="Dekar"/>
    <m/>
  </r>
  <r>
    <x v="9"/>
    <x v="3"/>
    <s v="Bjugn"/>
    <x v="28"/>
    <x v="6"/>
    <s v="Dekar"/>
    <n v="7"/>
  </r>
  <r>
    <x v="10"/>
    <x v="3"/>
    <s v="Bjugn"/>
    <x v="28"/>
    <x v="6"/>
    <s v="Dekar"/>
    <m/>
  </r>
  <r>
    <x v="11"/>
    <x v="3"/>
    <s v="Bjugn"/>
    <x v="28"/>
    <x v="6"/>
    <s v="Dekar"/>
    <m/>
  </r>
  <r>
    <x v="12"/>
    <x v="3"/>
    <s v="Bjugn"/>
    <x v="28"/>
    <x v="6"/>
    <s v="Dekar"/>
    <m/>
  </r>
  <r>
    <x v="13"/>
    <x v="3"/>
    <s v="Bjugn"/>
    <x v="28"/>
    <x v="6"/>
    <s v="Dekar"/>
    <m/>
  </r>
  <r>
    <x v="14"/>
    <x v="3"/>
    <s v="Bjugn"/>
    <x v="28"/>
    <x v="6"/>
    <s v="Dekar"/>
    <m/>
  </r>
  <r>
    <x v="15"/>
    <x v="3"/>
    <s v="Bjugn"/>
    <x v="28"/>
    <x v="6"/>
    <s v="Dekar"/>
    <m/>
  </r>
  <r>
    <x v="16"/>
    <x v="3"/>
    <s v="Bjugn"/>
    <x v="28"/>
    <x v="6"/>
    <s v="Dekar"/>
    <m/>
  </r>
  <r>
    <x v="0"/>
    <x v="3"/>
    <s v="Åfjord"/>
    <x v="29"/>
    <x v="6"/>
    <s v="Dekar"/>
    <n v="16"/>
  </r>
  <r>
    <x v="1"/>
    <x v="3"/>
    <s v="Åfjord"/>
    <x v="29"/>
    <x v="6"/>
    <s v="Dekar"/>
    <n v="30"/>
  </r>
  <r>
    <x v="2"/>
    <x v="3"/>
    <s v="Åfjord"/>
    <x v="29"/>
    <x v="6"/>
    <s v="Dekar"/>
    <n v="60"/>
  </r>
  <r>
    <x v="3"/>
    <x v="3"/>
    <s v="Åfjord"/>
    <x v="29"/>
    <x v="6"/>
    <s v="Dekar"/>
    <m/>
  </r>
  <r>
    <x v="4"/>
    <x v="3"/>
    <s v="Åfjord"/>
    <x v="29"/>
    <x v="6"/>
    <s v="Dekar"/>
    <n v="79"/>
  </r>
  <r>
    <x v="5"/>
    <x v="3"/>
    <s v="Åfjord"/>
    <x v="29"/>
    <x v="6"/>
    <s v="Dekar"/>
    <n v="43"/>
  </r>
  <r>
    <x v="6"/>
    <x v="3"/>
    <s v="Åfjord"/>
    <x v="29"/>
    <x v="6"/>
    <s v="Dekar"/>
    <n v="2"/>
  </r>
  <r>
    <x v="7"/>
    <x v="3"/>
    <s v="Åfjord"/>
    <x v="29"/>
    <x v="6"/>
    <s v="Dekar"/>
    <n v="65"/>
  </r>
  <r>
    <x v="8"/>
    <x v="3"/>
    <s v="Åfjord"/>
    <x v="29"/>
    <x v="6"/>
    <s v="Dekar"/>
    <n v="54"/>
  </r>
  <r>
    <x v="9"/>
    <x v="3"/>
    <s v="Åfjord"/>
    <x v="29"/>
    <x v="6"/>
    <s v="Dekar"/>
    <m/>
  </r>
  <r>
    <x v="10"/>
    <x v="3"/>
    <s v="Åfjord"/>
    <x v="29"/>
    <x v="6"/>
    <s v="Dekar"/>
    <m/>
  </r>
  <r>
    <x v="11"/>
    <x v="3"/>
    <s v="Åfjord"/>
    <x v="29"/>
    <x v="6"/>
    <s v="Dekar"/>
    <n v="6"/>
  </r>
  <r>
    <x v="12"/>
    <x v="3"/>
    <s v="Åfjord"/>
    <x v="29"/>
    <x v="6"/>
    <s v="Dekar"/>
    <m/>
  </r>
  <r>
    <x v="13"/>
    <x v="3"/>
    <s v="Åfjord"/>
    <x v="29"/>
    <x v="6"/>
    <s v="Dekar"/>
    <m/>
  </r>
  <r>
    <x v="14"/>
    <x v="3"/>
    <s v="Åfjord"/>
    <x v="29"/>
    <x v="6"/>
    <s v="Dekar"/>
    <m/>
  </r>
  <r>
    <x v="15"/>
    <x v="3"/>
    <s v="Åfjord"/>
    <x v="29"/>
    <x v="6"/>
    <s v="Dekar"/>
    <m/>
  </r>
  <r>
    <x v="16"/>
    <x v="3"/>
    <s v="Åfjord"/>
    <x v="29"/>
    <x v="6"/>
    <s v="Dekar"/>
    <m/>
  </r>
  <r>
    <x v="0"/>
    <x v="3"/>
    <s v="Roan"/>
    <x v="30"/>
    <x v="6"/>
    <s v="Dekar"/>
    <m/>
  </r>
  <r>
    <x v="1"/>
    <x v="3"/>
    <s v="Roan"/>
    <x v="30"/>
    <x v="6"/>
    <s v="Dekar"/>
    <m/>
  </r>
  <r>
    <x v="2"/>
    <x v="3"/>
    <s v="Roan"/>
    <x v="30"/>
    <x v="6"/>
    <s v="Dekar"/>
    <m/>
  </r>
  <r>
    <x v="3"/>
    <x v="3"/>
    <s v="Roan"/>
    <x v="30"/>
    <x v="6"/>
    <s v="Dekar"/>
    <m/>
  </r>
  <r>
    <x v="4"/>
    <x v="3"/>
    <s v="Roan"/>
    <x v="30"/>
    <x v="6"/>
    <s v="Dekar"/>
    <n v="15"/>
  </r>
  <r>
    <x v="5"/>
    <x v="3"/>
    <s v="Roan"/>
    <x v="30"/>
    <x v="6"/>
    <s v="Dekar"/>
    <m/>
  </r>
  <r>
    <x v="6"/>
    <x v="3"/>
    <s v="Roan"/>
    <x v="30"/>
    <x v="6"/>
    <s v="Dekar"/>
    <n v="15"/>
  </r>
  <r>
    <x v="7"/>
    <x v="3"/>
    <s v="Roan"/>
    <x v="30"/>
    <x v="6"/>
    <s v="Dekar"/>
    <m/>
  </r>
  <r>
    <x v="8"/>
    <x v="3"/>
    <s v="Roan"/>
    <x v="30"/>
    <x v="6"/>
    <s v="Dekar"/>
    <m/>
  </r>
  <r>
    <x v="9"/>
    <x v="3"/>
    <s v="Roan"/>
    <x v="30"/>
    <x v="6"/>
    <s v="Dekar"/>
    <m/>
  </r>
  <r>
    <x v="10"/>
    <x v="3"/>
    <s v="Roan"/>
    <x v="30"/>
    <x v="6"/>
    <s v="Dekar"/>
    <m/>
  </r>
  <r>
    <x v="11"/>
    <x v="3"/>
    <s v="Roan"/>
    <x v="30"/>
    <x v="6"/>
    <s v="Dekar"/>
    <m/>
  </r>
  <r>
    <x v="12"/>
    <x v="3"/>
    <s v="Roan"/>
    <x v="30"/>
    <x v="6"/>
    <s v="Dekar"/>
    <m/>
  </r>
  <r>
    <x v="13"/>
    <x v="3"/>
    <s v="Roan"/>
    <x v="30"/>
    <x v="6"/>
    <s v="Dekar"/>
    <m/>
  </r>
  <r>
    <x v="14"/>
    <x v="3"/>
    <s v="Roan"/>
    <x v="30"/>
    <x v="6"/>
    <s v="Dekar"/>
    <m/>
  </r>
  <r>
    <x v="15"/>
    <x v="3"/>
    <s v="Roan"/>
    <x v="30"/>
    <x v="6"/>
    <s v="Dekar"/>
    <m/>
  </r>
  <r>
    <x v="16"/>
    <x v="3"/>
    <s v="Roan"/>
    <x v="30"/>
    <x v="6"/>
    <s v="Dekar"/>
    <m/>
  </r>
  <r>
    <x v="0"/>
    <x v="3"/>
    <s v="Osen"/>
    <x v="31"/>
    <x v="6"/>
    <s v="Dekar"/>
    <n v="79"/>
  </r>
  <r>
    <x v="1"/>
    <x v="3"/>
    <s v="Osen"/>
    <x v="31"/>
    <x v="6"/>
    <s v="Dekar"/>
    <m/>
  </r>
  <r>
    <x v="2"/>
    <x v="3"/>
    <s v="Osen"/>
    <x v="31"/>
    <x v="6"/>
    <s v="Dekar"/>
    <m/>
  </r>
  <r>
    <x v="3"/>
    <x v="3"/>
    <s v="Osen"/>
    <x v="31"/>
    <x v="6"/>
    <s v="Dekar"/>
    <m/>
  </r>
  <r>
    <x v="4"/>
    <x v="3"/>
    <s v="Osen"/>
    <x v="31"/>
    <x v="6"/>
    <s v="Dekar"/>
    <m/>
  </r>
  <r>
    <x v="5"/>
    <x v="3"/>
    <s v="Osen"/>
    <x v="31"/>
    <x v="6"/>
    <s v="Dekar"/>
    <m/>
  </r>
  <r>
    <x v="6"/>
    <x v="3"/>
    <s v="Osen"/>
    <x v="31"/>
    <x v="6"/>
    <s v="Dekar"/>
    <m/>
  </r>
  <r>
    <x v="7"/>
    <x v="3"/>
    <s v="Osen"/>
    <x v="31"/>
    <x v="6"/>
    <s v="Dekar"/>
    <m/>
  </r>
  <r>
    <x v="8"/>
    <x v="3"/>
    <s v="Osen"/>
    <x v="31"/>
    <x v="6"/>
    <s v="Dekar"/>
    <m/>
  </r>
  <r>
    <x v="9"/>
    <x v="3"/>
    <s v="Osen"/>
    <x v="31"/>
    <x v="6"/>
    <s v="Dekar"/>
    <n v="10"/>
  </r>
  <r>
    <x v="10"/>
    <x v="3"/>
    <s v="Osen"/>
    <x v="31"/>
    <x v="6"/>
    <s v="Dekar"/>
    <m/>
  </r>
  <r>
    <x v="11"/>
    <x v="3"/>
    <s v="Osen"/>
    <x v="31"/>
    <x v="6"/>
    <s v="Dekar"/>
    <n v="3"/>
  </r>
  <r>
    <x v="12"/>
    <x v="3"/>
    <s v="Osen"/>
    <x v="31"/>
    <x v="6"/>
    <s v="Dekar"/>
    <m/>
  </r>
  <r>
    <x v="13"/>
    <x v="3"/>
    <s v="Osen"/>
    <x v="31"/>
    <x v="6"/>
    <s v="Dekar"/>
    <m/>
  </r>
  <r>
    <x v="14"/>
    <x v="3"/>
    <s v="Osen"/>
    <x v="31"/>
    <x v="6"/>
    <s v="Dekar"/>
    <m/>
  </r>
  <r>
    <x v="15"/>
    <x v="3"/>
    <s v="Osen"/>
    <x v="31"/>
    <x v="6"/>
    <s v="Dekar"/>
    <m/>
  </r>
  <r>
    <x v="16"/>
    <x v="3"/>
    <s v="Osen"/>
    <x v="31"/>
    <x v="6"/>
    <s v="Dekar"/>
    <m/>
  </r>
  <r>
    <x v="0"/>
    <x v="6"/>
    <s v="Oppdal"/>
    <x v="32"/>
    <x v="6"/>
    <s v="Dekar"/>
    <m/>
  </r>
  <r>
    <x v="1"/>
    <x v="6"/>
    <s v="Oppdal"/>
    <x v="32"/>
    <x v="6"/>
    <s v="Dekar"/>
    <n v="75"/>
  </r>
  <r>
    <x v="2"/>
    <x v="6"/>
    <s v="Oppdal"/>
    <x v="32"/>
    <x v="6"/>
    <s v="Dekar"/>
    <n v="13"/>
  </r>
  <r>
    <x v="3"/>
    <x v="6"/>
    <s v="Oppdal"/>
    <x v="32"/>
    <x v="6"/>
    <s v="Dekar"/>
    <n v="8"/>
  </r>
  <r>
    <x v="4"/>
    <x v="6"/>
    <s v="Oppdal"/>
    <x v="32"/>
    <x v="6"/>
    <s v="Dekar"/>
    <n v="7"/>
  </r>
  <r>
    <x v="5"/>
    <x v="6"/>
    <s v="Oppdal"/>
    <x v="32"/>
    <x v="6"/>
    <s v="Dekar"/>
    <m/>
  </r>
  <r>
    <x v="6"/>
    <x v="6"/>
    <s v="Oppdal"/>
    <x v="32"/>
    <x v="6"/>
    <s v="Dekar"/>
    <m/>
  </r>
  <r>
    <x v="7"/>
    <x v="6"/>
    <s v="Oppdal"/>
    <x v="32"/>
    <x v="6"/>
    <s v="Dekar"/>
    <n v="183"/>
  </r>
  <r>
    <x v="8"/>
    <x v="6"/>
    <s v="Oppdal"/>
    <x v="32"/>
    <x v="6"/>
    <s v="Dekar"/>
    <m/>
  </r>
  <r>
    <x v="9"/>
    <x v="6"/>
    <s v="Oppdal"/>
    <x v="32"/>
    <x v="6"/>
    <s v="Dekar"/>
    <n v="270"/>
  </r>
  <r>
    <x v="10"/>
    <x v="6"/>
    <s v="Oppdal"/>
    <x v="32"/>
    <x v="6"/>
    <s v="Dekar"/>
    <n v="137"/>
  </r>
  <r>
    <x v="11"/>
    <x v="6"/>
    <s v="Oppdal"/>
    <x v="32"/>
    <x v="6"/>
    <s v="Dekar"/>
    <n v="333"/>
  </r>
  <r>
    <x v="12"/>
    <x v="6"/>
    <s v="Oppdal"/>
    <x v="32"/>
    <x v="6"/>
    <s v="Dekar"/>
    <m/>
  </r>
  <r>
    <x v="13"/>
    <x v="6"/>
    <s v="Oppdal"/>
    <x v="32"/>
    <x v="6"/>
    <s v="Dekar"/>
    <n v="100"/>
  </r>
  <r>
    <x v="14"/>
    <x v="6"/>
    <s v="Oppdal"/>
    <x v="32"/>
    <x v="6"/>
    <s v="Dekar"/>
    <n v="347"/>
  </r>
  <r>
    <x v="15"/>
    <x v="6"/>
    <s v="Oppdal"/>
    <x v="32"/>
    <x v="6"/>
    <s v="Dekar"/>
    <m/>
  </r>
  <r>
    <x v="16"/>
    <x v="6"/>
    <s v="Oppdal"/>
    <x v="32"/>
    <x v="6"/>
    <s v="Dekar"/>
    <n v="712"/>
  </r>
  <r>
    <x v="0"/>
    <x v="6"/>
    <s v="Rennebu"/>
    <x v="33"/>
    <x v="6"/>
    <s v="Dekar"/>
    <n v="105"/>
  </r>
  <r>
    <x v="1"/>
    <x v="6"/>
    <s v="Rennebu"/>
    <x v="33"/>
    <x v="6"/>
    <s v="Dekar"/>
    <n v="173"/>
  </r>
  <r>
    <x v="2"/>
    <x v="6"/>
    <s v="Rennebu"/>
    <x v="33"/>
    <x v="6"/>
    <s v="Dekar"/>
    <n v="56"/>
  </r>
  <r>
    <x v="3"/>
    <x v="6"/>
    <s v="Rennebu"/>
    <x v="33"/>
    <x v="6"/>
    <s v="Dekar"/>
    <n v="102"/>
  </r>
  <r>
    <x v="4"/>
    <x v="6"/>
    <s v="Rennebu"/>
    <x v="33"/>
    <x v="6"/>
    <s v="Dekar"/>
    <n v="132"/>
  </r>
  <r>
    <x v="5"/>
    <x v="6"/>
    <s v="Rennebu"/>
    <x v="33"/>
    <x v="6"/>
    <s v="Dekar"/>
    <n v="46"/>
  </r>
  <r>
    <x v="6"/>
    <x v="6"/>
    <s v="Rennebu"/>
    <x v="33"/>
    <x v="6"/>
    <s v="Dekar"/>
    <n v="50"/>
  </r>
  <r>
    <x v="7"/>
    <x v="6"/>
    <s v="Rennebu"/>
    <x v="33"/>
    <x v="6"/>
    <s v="Dekar"/>
    <n v="142"/>
  </r>
  <r>
    <x v="8"/>
    <x v="6"/>
    <s v="Rennebu"/>
    <x v="33"/>
    <x v="6"/>
    <s v="Dekar"/>
    <n v="95"/>
  </r>
  <r>
    <x v="9"/>
    <x v="6"/>
    <s v="Rennebu"/>
    <x v="33"/>
    <x v="6"/>
    <s v="Dekar"/>
    <n v="265"/>
  </r>
  <r>
    <x v="10"/>
    <x v="6"/>
    <s v="Rennebu"/>
    <x v="33"/>
    <x v="6"/>
    <s v="Dekar"/>
    <n v="69"/>
  </r>
  <r>
    <x v="11"/>
    <x v="6"/>
    <s v="Rennebu"/>
    <x v="33"/>
    <x v="6"/>
    <s v="Dekar"/>
    <n v="125"/>
  </r>
  <r>
    <x v="12"/>
    <x v="6"/>
    <s v="Rennebu"/>
    <x v="33"/>
    <x v="6"/>
    <s v="Dekar"/>
    <n v="348"/>
  </r>
  <r>
    <x v="13"/>
    <x v="6"/>
    <s v="Rennebu"/>
    <x v="33"/>
    <x v="6"/>
    <s v="Dekar"/>
    <m/>
  </r>
  <r>
    <x v="14"/>
    <x v="6"/>
    <s v="Rennebu"/>
    <x v="33"/>
    <x v="6"/>
    <s v="Dekar"/>
    <n v="578"/>
  </r>
  <r>
    <x v="15"/>
    <x v="6"/>
    <s v="Rennebu"/>
    <x v="33"/>
    <x v="6"/>
    <s v="Dekar"/>
    <n v="356"/>
  </r>
  <r>
    <x v="16"/>
    <x v="6"/>
    <s v="Rennebu"/>
    <x v="33"/>
    <x v="6"/>
    <s v="Dekar"/>
    <n v="836"/>
  </r>
  <r>
    <x v="0"/>
    <x v="5"/>
    <s v="Meldal"/>
    <x v="34"/>
    <x v="6"/>
    <s v="Dekar"/>
    <n v="132"/>
  </r>
  <r>
    <x v="1"/>
    <x v="5"/>
    <s v="Meldal"/>
    <x v="34"/>
    <x v="6"/>
    <s v="Dekar"/>
    <n v="36"/>
  </r>
  <r>
    <x v="2"/>
    <x v="5"/>
    <s v="Meldal"/>
    <x v="34"/>
    <x v="6"/>
    <s v="Dekar"/>
    <n v="42"/>
  </r>
  <r>
    <x v="3"/>
    <x v="5"/>
    <s v="Meldal"/>
    <x v="34"/>
    <x v="6"/>
    <s v="Dekar"/>
    <m/>
  </r>
  <r>
    <x v="4"/>
    <x v="5"/>
    <s v="Meldal"/>
    <x v="34"/>
    <x v="6"/>
    <s v="Dekar"/>
    <n v="26"/>
  </r>
  <r>
    <x v="5"/>
    <x v="5"/>
    <s v="Meldal"/>
    <x v="34"/>
    <x v="6"/>
    <s v="Dekar"/>
    <n v="32"/>
  </r>
  <r>
    <x v="6"/>
    <x v="5"/>
    <s v="Meldal"/>
    <x v="34"/>
    <x v="6"/>
    <s v="Dekar"/>
    <n v="72"/>
  </r>
  <r>
    <x v="7"/>
    <x v="5"/>
    <s v="Meldal"/>
    <x v="34"/>
    <x v="6"/>
    <s v="Dekar"/>
    <n v="24"/>
  </r>
  <r>
    <x v="8"/>
    <x v="5"/>
    <s v="Meldal"/>
    <x v="34"/>
    <x v="6"/>
    <s v="Dekar"/>
    <n v="86"/>
  </r>
  <r>
    <x v="9"/>
    <x v="5"/>
    <s v="Meldal"/>
    <x v="34"/>
    <x v="6"/>
    <s v="Dekar"/>
    <n v="71"/>
  </r>
  <r>
    <x v="10"/>
    <x v="5"/>
    <s v="Meldal"/>
    <x v="34"/>
    <x v="6"/>
    <s v="Dekar"/>
    <n v="126"/>
  </r>
  <r>
    <x v="11"/>
    <x v="5"/>
    <s v="Meldal"/>
    <x v="34"/>
    <x v="6"/>
    <s v="Dekar"/>
    <m/>
  </r>
  <r>
    <x v="12"/>
    <x v="5"/>
    <s v="Meldal"/>
    <x v="34"/>
    <x v="6"/>
    <s v="Dekar"/>
    <n v="103"/>
  </r>
  <r>
    <x v="13"/>
    <x v="5"/>
    <s v="Meldal"/>
    <x v="34"/>
    <x v="6"/>
    <s v="Dekar"/>
    <n v="99"/>
  </r>
  <r>
    <x v="14"/>
    <x v="5"/>
    <s v="Meldal"/>
    <x v="34"/>
    <x v="6"/>
    <s v="Dekar"/>
    <m/>
  </r>
  <r>
    <x v="15"/>
    <x v="5"/>
    <s v="Meldal"/>
    <x v="34"/>
    <x v="6"/>
    <s v="Dekar"/>
    <n v="14"/>
  </r>
  <r>
    <x v="16"/>
    <x v="5"/>
    <s v="Meldal"/>
    <x v="34"/>
    <x v="6"/>
    <s v="Dekar"/>
    <n v="63"/>
  </r>
  <r>
    <x v="0"/>
    <x v="5"/>
    <s v="Orkdal"/>
    <x v="35"/>
    <x v="6"/>
    <s v="Dekar"/>
    <n v="528"/>
  </r>
  <r>
    <x v="1"/>
    <x v="5"/>
    <s v="Orkdal"/>
    <x v="35"/>
    <x v="6"/>
    <s v="Dekar"/>
    <n v="177"/>
  </r>
  <r>
    <x v="2"/>
    <x v="5"/>
    <s v="Orkdal"/>
    <x v="35"/>
    <x v="6"/>
    <s v="Dekar"/>
    <n v="104"/>
  </r>
  <r>
    <x v="3"/>
    <x v="5"/>
    <s v="Orkdal"/>
    <x v="35"/>
    <x v="6"/>
    <s v="Dekar"/>
    <n v="20"/>
  </r>
  <r>
    <x v="4"/>
    <x v="5"/>
    <s v="Orkdal"/>
    <x v="35"/>
    <x v="6"/>
    <s v="Dekar"/>
    <m/>
  </r>
  <r>
    <x v="5"/>
    <x v="5"/>
    <s v="Orkdal"/>
    <x v="35"/>
    <x v="6"/>
    <s v="Dekar"/>
    <n v="53"/>
  </r>
  <r>
    <x v="6"/>
    <x v="5"/>
    <s v="Orkdal"/>
    <x v="35"/>
    <x v="6"/>
    <s v="Dekar"/>
    <n v="27"/>
  </r>
  <r>
    <x v="7"/>
    <x v="5"/>
    <s v="Orkdal"/>
    <x v="35"/>
    <x v="6"/>
    <s v="Dekar"/>
    <n v="114"/>
  </r>
  <r>
    <x v="8"/>
    <x v="5"/>
    <s v="Orkdal"/>
    <x v="35"/>
    <x v="6"/>
    <s v="Dekar"/>
    <n v="233"/>
  </r>
  <r>
    <x v="9"/>
    <x v="5"/>
    <s v="Orkdal"/>
    <x v="35"/>
    <x v="6"/>
    <s v="Dekar"/>
    <n v="38"/>
  </r>
  <r>
    <x v="10"/>
    <x v="5"/>
    <s v="Orkdal"/>
    <x v="35"/>
    <x v="6"/>
    <s v="Dekar"/>
    <n v="120"/>
  </r>
  <r>
    <x v="11"/>
    <x v="5"/>
    <s v="Orkdal"/>
    <x v="35"/>
    <x v="6"/>
    <s v="Dekar"/>
    <n v="22"/>
  </r>
  <r>
    <x v="12"/>
    <x v="5"/>
    <s v="Orkdal"/>
    <x v="35"/>
    <x v="6"/>
    <s v="Dekar"/>
    <n v="175"/>
  </r>
  <r>
    <x v="13"/>
    <x v="5"/>
    <s v="Orkdal"/>
    <x v="35"/>
    <x v="6"/>
    <s v="Dekar"/>
    <n v="218"/>
  </r>
  <r>
    <x v="14"/>
    <x v="5"/>
    <s v="Orkdal"/>
    <x v="35"/>
    <x v="6"/>
    <s v="Dekar"/>
    <m/>
  </r>
  <r>
    <x v="15"/>
    <x v="5"/>
    <s v="Orkdal"/>
    <x v="35"/>
    <x v="6"/>
    <s v="Dekar"/>
    <n v="55"/>
  </r>
  <r>
    <x v="16"/>
    <x v="5"/>
    <s v="Orkdal"/>
    <x v="35"/>
    <x v="6"/>
    <s v="Dekar"/>
    <n v="154"/>
  </r>
  <r>
    <x v="0"/>
    <x v="6"/>
    <s v="Røros"/>
    <x v="36"/>
    <x v="6"/>
    <s v="Dekar"/>
    <m/>
  </r>
  <r>
    <x v="1"/>
    <x v="6"/>
    <s v="Røros"/>
    <x v="36"/>
    <x v="6"/>
    <s v="Dekar"/>
    <m/>
  </r>
  <r>
    <x v="2"/>
    <x v="6"/>
    <s v="Røros"/>
    <x v="36"/>
    <x v="6"/>
    <s v="Dekar"/>
    <m/>
  </r>
  <r>
    <x v="3"/>
    <x v="6"/>
    <s v="Røros"/>
    <x v="36"/>
    <x v="6"/>
    <s v="Dekar"/>
    <m/>
  </r>
  <r>
    <x v="4"/>
    <x v="6"/>
    <s v="Røros"/>
    <x v="36"/>
    <x v="6"/>
    <s v="Dekar"/>
    <m/>
  </r>
  <r>
    <x v="5"/>
    <x v="6"/>
    <s v="Røros"/>
    <x v="36"/>
    <x v="6"/>
    <s v="Dekar"/>
    <n v="16"/>
  </r>
  <r>
    <x v="6"/>
    <x v="6"/>
    <s v="Røros"/>
    <x v="36"/>
    <x v="6"/>
    <s v="Dekar"/>
    <m/>
  </r>
  <r>
    <x v="7"/>
    <x v="6"/>
    <s v="Røros"/>
    <x v="36"/>
    <x v="6"/>
    <s v="Dekar"/>
    <m/>
  </r>
  <r>
    <x v="8"/>
    <x v="6"/>
    <s v="Røros"/>
    <x v="36"/>
    <x v="6"/>
    <s v="Dekar"/>
    <m/>
  </r>
  <r>
    <x v="9"/>
    <x v="6"/>
    <s v="Røros"/>
    <x v="36"/>
    <x v="6"/>
    <s v="Dekar"/>
    <m/>
  </r>
  <r>
    <x v="10"/>
    <x v="6"/>
    <s v="Røros"/>
    <x v="36"/>
    <x v="6"/>
    <s v="Dekar"/>
    <n v="10"/>
  </r>
  <r>
    <x v="11"/>
    <x v="6"/>
    <s v="Røros"/>
    <x v="36"/>
    <x v="6"/>
    <s v="Dekar"/>
    <m/>
  </r>
  <r>
    <x v="12"/>
    <x v="6"/>
    <s v="Røros"/>
    <x v="36"/>
    <x v="6"/>
    <s v="Dekar"/>
    <m/>
  </r>
  <r>
    <x v="13"/>
    <x v="6"/>
    <s v="Røros"/>
    <x v="36"/>
    <x v="6"/>
    <s v="Dekar"/>
    <m/>
  </r>
  <r>
    <x v="14"/>
    <x v="6"/>
    <s v="Røros"/>
    <x v="36"/>
    <x v="6"/>
    <s v="Dekar"/>
    <n v="21"/>
  </r>
  <r>
    <x v="15"/>
    <x v="6"/>
    <s v="Røros"/>
    <x v="36"/>
    <x v="6"/>
    <s v="Dekar"/>
    <n v="60"/>
  </r>
  <r>
    <x v="16"/>
    <x v="6"/>
    <s v="Røros"/>
    <x v="36"/>
    <x v="6"/>
    <s v="Dekar"/>
    <m/>
  </r>
  <r>
    <x v="0"/>
    <x v="6"/>
    <s v="Holtålen"/>
    <x v="37"/>
    <x v="6"/>
    <s v="Dekar"/>
    <n v="167"/>
  </r>
  <r>
    <x v="1"/>
    <x v="6"/>
    <s v="Holtålen"/>
    <x v="37"/>
    <x v="6"/>
    <s v="Dekar"/>
    <m/>
  </r>
  <r>
    <x v="2"/>
    <x v="6"/>
    <s v="Holtålen"/>
    <x v="37"/>
    <x v="6"/>
    <s v="Dekar"/>
    <n v="420"/>
  </r>
  <r>
    <x v="3"/>
    <x v="6"/>
    <s v="Holtålen"/>
    <x v="37"/>
    <x v="6"/>
    <s v="Dekar"/>
    <m/>
  </r>
  <r>
    <x v="4"/>
    <x v="6"/>
    <s v="Holtålen"/>
    <x v="37"/>
    <x v="6"/>
    <s v="Dekar"/>
    <n v="65"/>
  </r>
  <r>
    <x v="5"/>
    <x v="6"/>
    <s v="Holtålen"/>
    <x v="37"/>
    <x v="6"/>
    <s v="Dekar"/>
    <n v="491"/>
  </r>
  <r>
    <x v="6"/>
    <x v="6"/>
    <s v="Holtålen"/>
    <x v="37"/>
    <x v="6"/>
    <s v="Dekar"/>
    <m/>
  </r>
  <r>
    <x v="7"/>
    <x v="6"/>
    <s v="Holtålen"/>
    <x v="37"/>
    <x v="6"/>
    <s v="Dekar"/>
    <n v="157"/>
  </r>
  <r>
    <x v="8"/>
    <x v="6"/>
    <s v="Holtålen"/>
    <x v="37"/>
    <x v="6"/>
    <s v="Dekar"/>
    <n v="574"/>
  </r>
  <r>
    <x v="9"/>
    <x v="6"/>
    <s v="Holtålen"/>
    <x v="37"/>
    <x v="6"/>
    <s v="Dekar"/>
    <n v="13"/>
  </r>
  <r>
    <x v="10"/>
    <x v="6"/>
    <s v="Holtålen"/>
    <x v="37"/>
    <x v="6"/>
    <s v="Dekar"/>
    <n v="94"/>
  </r>
  <r>
    <x v="11"/>
    <x v="6"/>
    <s v="Holtålen"/>
    <x v="37"/>
    <x v="6"/>
    <s v="Dekar"/>
    <n v="378"/>
  </r>
  <r>
    <x v="12"/>
    <x v="6"/>
    <s v="Holtålen"/>
    <x v="37"/>
    <x v="6"/>
    <s v="Dekar"/>
    <n v="200"/>
  </r>
  <r>
    <x v="13"/>
    <x v="6"/>
    <s v="Holtålen"/>
    <x v="37"/>
    <x v="6"/>
    <s v="Dekar"/>
    <n v="665"/>
  </r>
  <r>
    <x v="14"/>
    <x v="6"/>
    <s v="Holtålen"/>
    <x v="37"/>
    <x v="6"/>
    <s v="Dekar"/>
    <n v="74"/>
  </r>
  <r>
    <x v="15"/>
    <x v="6"/>
    <s v="Holtålen"/>
    <x v="37"/>
    <x v="6"/>
    <s v="Dekar"/>
    <n v="319"/>
  </r>
  <r>
    <x v="16"/>
    <x v="6"/>
    <s v="Holtålen"/>
    <x v="37"/>
    <x v="6"/>
    <s v="Dekar"/>
    <n v="10"/>
  </r>
  <r>
    <x v="0"/>
    <x v="6"/>
    <s v="Midtre-Gauldal"/>
    <x v="38"/>
    <x v="6"/>
    <s v="Dekar"/>
    <n v="790"/>
  </r>
  <r>
    <x v="1"/>
    <x v="6"/>
    <s v="Midtre-Gauldal"/>
    <x v="38"/>
    <x v="6"/>
    <s v="Dekar"/>
    <n v="725"/>
  </r>
  <r>
    <x v="2"/>
    <x v="6"/>
    <s v="Midtre-Gauldal"/>
    <x v="38"/>
    <x v="6"/>
    <s v="Dekar"/>
    <n v="774"/>
  </r>
  <r>
    <x v="3"/>
    <x v="6"/>
    <s v="Midtre-Gauldal"/>
    <x v="38"/>
    <x v="6"/>
    <s v="Dekar"/>
    <n v="182"/>
  </r>
  <r>
    <x v="4"/>
    <x v="6"/>
    <s v="Midtre-Gauldal"/>
    <x v="38"/>
    <x v="6"/>
    <s v="Dekar"/>
    <n v="893"/>
  </r>
  <r>
    <x v="5"/>
    <x v="6"/>
    <s v="Midtre-Gauldal"/>
    <x v="38"/>
    <x v="6"/>
    <s v="Dekar"/>
    <n v="665"/>
  </r>
  <r>
    <x v="6"/>
    <x v="6"/>
    <s v="Midtre-Gauldal"/>
    <x v="38"/>
    <x v="6"/>
    <s v="Dekar"/>
    <n v="1261"/>
  </r>
  <r>
    <x v="7"/>
    <x v="6"/>
    <s v="Midtre-Gauldal"/>
    <x v="38"/>
    <x v="6"/>
    <s v="Dekar"/>
    <n v="1677"/>
  </r>
  <r>
    <x v="8"/>
    <x v="6"/>
    <s v="Midtre-Gauldal"/>
    <x v="38"/>
    <x v="6"/>
    <s v="Dekar"/>
    <n v="559"/>
  </r>
  <r>
    <x v="9"/>
    <x v="6"/>
    <s v="Midtre-Gauldal"/>
    <x v="38"/>
    <x v="6"/>
    <s v="Dekar"/>
    <n v="1177"/>
  </r>
  <r>
    <x v="10"/>
    <x v="6"/>
    <s v="Midtre-Gauldal"/>
    <x v="38"/>
    <x v="6"/>
    <s v="Dekar"/>
    <n v="563"/>
  </r>
  <r>
    <x v="11"/>
    <x v="6"/>
    <s v="Midtre-Gauldal"/>
    <x v="38"/>
    <x v="6"/>
    <s v="Dekar"/>
    <n v="935"/>
  </r>
  <r>
    <x v="12"/>
    <x v="6"/>
    <s v="Midtre-Gauldal"/>
    <x v="38"/>
    <x v="6"/>
    <s v="Dekar"/>
    <n v="96"/>
  </r>
  <r>
    <x v="13"/>
    <x v="6"/>
    <s v="Midtre-Gauldal"/>
    <x v="38"/>
    <x v="6"/>
    <s v="Dekar"/>
    <n v="446"/>
  </r>
  <r>
    <x v="14"/>
    <x v="6"/>
    <s v="Midtre-Gauldal"/>
    <x v="38"/>
    <x v="6"/>
    <s v="Dekar"/>
    <n v="442"/>
  </r>
  <r>
    <x v="15"/>
    <x v="6"/>
    <s v="Midtre-Gauldal"/>
    <x v="38"/>
    <x v="6"/>
    <s v="Dekar"/>
    <n v="977"/>
  </r>
  <r>
    <x v="16"/>
    <x v="6"/>
    <s v="Midtre-Gauldal"/>
    <x v="38"/>
    <x v="6"/>
    <s v="Dekar"/>
    <n v="93"/>
  </r>
  <r>
    <x v="0"/>
    <x v="6"/>
    <s v="Melhus"/>
    <x v="39"/>
    <x v="6"/>
    <s v="Dekar"/>
    <n v="9"/>
  </r>
  <r>
    <x v="1"/>
    <x v="6"/>
    <s v="Melhus"/>
    <x v="39"/>
    <x v="6"/>
    <s v="Dekar"/>
    <n v="4"/>
  </r>
  <r>
    <x v="2"/>
    <x v="6"/>
    <s v="Melhus"/>
    <x v="39"/>
    <x v="6"/>
    <s v="Dekar"/>
    <n v="0"/>
  </r>
  <r>
    <x v="3"/>
    <x v="6"/>
    <s v="Melhus"/>
    <x v="39"/>
    <x v="6"/>
    <s v="Dekar"/>
    <m/>
  </r>
  <r>
    <x v="4"/>
    <x v="6"/>
    <s v="Melhus"/>
    <x v="39"/>
    <x v="6"/>
    <s v="Dekar"/>
    <m/>
  </r>
  <r>
    <x v="5"/>
    <x v="6"/>
    <s v="Melhus"/>
    <x v="39"/>
    <x v="6"/>
    <s v="Dekar"/>
    <n v="52"/>
  </r>
  <r>
    <x v="6"/>
    <x v="6"/>
    <s v="Melhus"/>
    <x v="39"/>
    <x v="6"/>
    <s v="Dekar"/>
    <n v="371"/>
  </r>
  <r>
    <x v="7"/>
    <x v="6"/>
    <s v="Melhus"/>
    <x v="39"/>
    <x v="6"/>
    <s v="Dekar"/>
    <m/>
  </r>
  <r>
    <x v="8"/>
    <x v="6"/>
    <s v="Melhus"/>
    <x v="39"/>
    <x v="6"/>
    <s v="Dekar"/>
    <n v="119"/>
  </r>
  <r>
    <x v="9"/>
    <x v="6"/>
    <s v="Melhus"/>
    <x v="39"/>
    <x v="6"/>
    <s v="Dekar"/>
    <m/>
  </r>
  <r>
    <x v="10"/>
    <x v="6"/>
    <s v="Melhus"/>
    <x v="39"/>
    <x v="6"/>
    <s v="Dekar"/>
    <m/>
  </r>
  <r>
    <x v="11"/>
    <x v="6"/>
    <s v="Melhus"/>
    <x v="39"/>
    <x v="6"/>
    <s v="Dekar"/>
    <n v="7"/>
  </r>
  <r>
    <x v="12"/>
    <x v="6"/>
    <s v="Melhus"/>
    <x v="39"/>
    <x v="6"/>
    <s v="Dekar"/>
    <m/>
  </r>
  <r>
    <x v="13"/>
    <x v="6"/>
    <s v="Melhus"/>
    <x v="39"/>
    <x v="6"/>
    <s v="Dekar"/>
    <n v="20"/>
  </r>
  <r>
    <x v="14"/>
    <x v="6"/>
    <s v="Melhus"/>
    <x v="39"/>
    <x v="6"/>
    <s v="Dekar"/>
    <n v="15"/>
  </r>
  <r>
    <x v="15"/>
    <x v="6"/>
    <s v="Melhus"/>
    <x v="39"/>
    <x v="6"/>
    <s v="Dekar"/>
    <n v="92"/>
  </r>
  <r>
    <x v="16"/>
    <x v="6"/>
    <s v="Melhus"/>
    <x v="39"/>
    <x v="6"/>
    <s v="Dekar"/>
    <m/>
  </r>
  <r>
    <x v="0"/>
    <x v="5"/>
    <s v="Skaun"/>
    <x v="40"/>
    <x v="6"/>
    <s v="Dekar"/>
    <n v="287"/>
  </r>
  <r>
    <x v="1"/>
    <x v="5"/>
    <s v="Skaun"/>
    <x v="40"/>
    <x v="6"/>
    <s v="Dekar"/>
    <n v="556"/>
  </r>
  <r>
    <x v="2"/>
    <x v="5"/>
    <s v="Skaun"/>
    <x v="40"/>
    <x v="6"/>
    <s v="Dekar"/>
    <n v="384"/>
  </r>
  <r>
    <x v="3"/>
    <x v="5"/>
    <s v="Skaun"/>
    <x v="40"/>
    <x v="6"/>
    <s v="Dekar"/>
    <n v="97"/>
  </r>
  <r>
    <x v="4"/>
    <x v="5"/>
    <s v="Skaun"/>
    <x v="40"/>
    <x v="6"/>
    <s v="Dekar"/>
    <n v="70"/>
  </r>
  <r>
    <x v="5"/>
    <x v="5"/>
    <s v="Skaun"/>
    <x v="40"/>
    <x v="6"/>
    <s v="Dekar"/>
    <n v="55"/>
  </r>
  <r>
    <x v="6"/>
    <x v="5"/>
    <s v="Skaun"/>
    <x v="40"/>
    <x v="6"/>
    <s v="Dekar"/>
    <n v="84"/>
  </r>
  <r>
    <x v="7"/>
    <x v="5"/>
    <s v="Skaun"/>
    <x v="40"/>
    <x v="6"/>
    <s v="Dekar"/>
    <n v="60"/>
  </r>
  <r>
    <x v="8"/>
    <x v="5"/>
    <s v="Skaun"/>
    <x v="40"/>
    <x v="6"/>
    <s v="Dekar"/>
    <n v="23"/>
  </r>
  <r>
    <x v="9"/>
    <x v="5"/>
    <s v="Skaun"/>
    <x v="40"/>
    <x v="6"/>
    <s v="Dekar"/>
    <n v="316"/>
  </r>
  <r>
    <x v="10"/>
    <x v="5"/>
    <s v="Skaun"/>
    <x v="40"/>
    <x v="6"/>
    <s v="Dekar"/>
    <n v="224"/>
  </r>
  <r>
    <x v="11"/>
    <x v="5"/>
    <s v="Skaun"/>
    <x v="40"/>
    <x v="6"/>
    <s v="Dekar"/>
    <n v="67"/>
  </r>
  <r>
    <x v="12"/>
    <x v="5"/>
    <s v="Skaun"/>
    <x v="40"/>
    <x v="6"/>
    <s v="Dekar"/>
    <n v="50"/>
  </r>
  <r>
    <x v="13"/>
    <x v="5"/>
    <s v="Skaun"/>
    <x v="40"/>
    <x v="6"/>
    <s v="Dekar"/>
    <n v="10"/>
  </r>
  <r>
    <x v="14"/>
    <x v="5"/>
    <s v="Skaun"/>
    <x v="40"/>
    <x v="6"/>
    <s v="Dekar"/>
    <n v="30"/>
  </r>
  <r>
    <x v="15"/>
    <x v="5"/>
    <s v="Skaun"/>
    <x v="40"/>
    <x v="6"/>
    <s v="Dekar"/>
    <n v="222"/>
  </r>
  <r>
    <x v="16"/>
    <x v="5"/>
    <s v="Skaun"/>
    <x v="40"/>
    <x v="6"/>
    <s v="Dekar"/>
    <n v="25"/>
  </r>
  <r>
    <x v="0"/>
    <x v="2"/>
    <s v="Klæbu"/>
    <x v="41"/>
    <x v="6"/>
    <s v="Dekar"/>
    <n v="148"/>
  </r>
  <r>
    <x v="1"/>
    <x v="2"/>
    <s v="Klæbu"/>
    <x v="41"/>
    <x v="6"/>
    <s v="Dekar"/>
    <n v="182"/>
  </r>
  <r>
    <x v="2"/>
    <x v="2"/>
    <s v="Klæbu"/>
    <x v="41"/>
    <x v="6"/>
    <s v="Dekar"/>
    <n v="32"/>
  </r>
  <r>
    <x v="3"/>
    <x v="2"/>
    <s v="Klæbu"/>
    <x v="41"/>
    <x v="6"/>
    <s v="Dekar"/>
    <n v="172"/>
  </r>
  <r>
    <x v="4"/>
    <x v="2"/>
    <s v="Klæbu"/>
    <x v="41"/>
    <x v="6"/>
    <s v="Dekar"/>
    <n v="366"/>
  </r>
  <r>
    <x v="5"/>
    <x v="2"/>
    <s v="Klæbu"/>
    <x v="41"/>
    <x v="6"/>
    <s v="Dekar"/>
    <n v="198"/>
  </r>
  <r>
    <x v="6"/>
    <x v="2"/>
    <s v="Klæbu"/>
    <x v="41"/>
    <x v="6"/>
    <s v="Dekar"/>
    <n v="121"/>
  </r>
  <r>
    <x v="7"/>
    <x v="2"/>
    <s v="Klæbu"/>
    <x v="41"/>
    <x v="6"/>
    <s v="Dekar"/>
    <n v="78"/>
  </r>
  <r>
    <x v="8"/>
    <x v="2"/>
    <s v="Klæbu"/>
    <x v="41"/>
    <x v="6"/>
    <s v="Dekar"/>
    <n v="50"/>
  </r>
  <r>
    <x v="9"/>
    <x v="2"/>
    <s v="Klæbu"/>
    <x v="41"/>
    <x v="6"/>
    <s v="Dekar"/>
    <n v="46"/>
  </r>
  <r>
    <x v="10"/>
    <x v="2"/>
    <s v="Klæbu"/>
    <x v="41"/>
    <x v="6"/>
    <s v="Dekar"/>
    <m/>
  </r>
  <r>
    <x v="11"/>
    <x v="2"/>
    <s v="Klæbu"/>
    <x v="41"/>
    <x v="6"/>
    <s v="Dekar"/>
    <n v="32"/>
  </r>
  <r>
    <x v="12"/>
    <x v="2"/>
    <s v="Klæbu"/>
    <x v="41"/>
    <x v="6"/>
    <s v="Dekar"/>
    <m/>
  </r>
  <r>
    <x v="13"/>
    <x v="2"/>
    <s v="Klæbu"/>
    <x v="41"/>
    <x v="6"/>
    <s v="Dekar"/>
    <m/>
  </r>
  <r>
    <x v="14"/>
    <x v="2"/>
    <s v="Klæbu"/>
    <x v="41"/>
    <x v="6"/>
    <s v="Dekar"/>
    <m/>
  </r>
  <r>
    <x v="15"/>
    <x v="2"/>
    <s v="Klæbu"/>
    <x v="41"/>
    <x v="6"/>
    <s v="Dekar"/>
    <m/>
  </r>
  <r>
    <x v="16"/>
    <x v="2"/>
    <s v="Klæbu"/>
    <x v="41"/>
    <x v="6"/>
    <s v="Dekar"/>
    <m/>
  </r>
  <r>
    <x v="0"/>
    <x v="2"/>
    <s v="Malvik"/>
    <x v="42"/>
    <x v="6"/>
    <s v="Dekar"/>
    <n v="133"/>
  </r>
  <r>
    <x v="1"/>
    <x v="2"/>
    <s v="Malvik"/>
    <x v="42"/>
    <x v="6"/>
    <s v="Dekar"/>
    <n v="202"/>
  </r>
  <r>
    <x v="2"/>
    <x v="2"/>
    <s v="Malvik"/>
    <x v="42"/>
    <x v="6"/>
    <s v="Dekar"/>
    <n v="226"/>
  </r>
  <r>
    <x v="3"/>
    <x v="2"/>
    <s v="Malvik"/>
    <x v="42"/>
    <x v="6"/>
    <s v="Dekar"/>
    <n v="66"/>
  </r>
  <r>
    <x v="4"/>
    <x v="2"/>
    <s v="Malvik"/>
    <x v="42"/>
    <x v="6"/>
    <s v="Dekar"/>
    <n v="168"/>
  </r>
  <r>
    <x v="5"/>
    <x v="2"/>
    <s v="Malvik"/>
    <x v="42"/>
    <x v="6"/>
    <s v="Dekar"/>
    <n v="65"/>
  </r>
  <r>
    <x v="6"/>
    <x v="2"/>
    <s v="Malvik"/>
    <x v="42"/>
    <x v="6"/>
    <s v="Dekar"/>
    <n v="55"/>
  </r>
  <r>
    <x v="7"/>
    <x v="2"/>
    <s v="Malvik"/>
    <x v="42"/>
    <x v="6"/>
    <s v="Dekar"/>
    <n v="329"/>
  </r>
  <r>
    <x v="8"/>
    <x v="2"/>
    <s v="Malvik"/>
    <x v="42"/>
    <x v="6"/>
    <s v="Dekar"/>
    <n v="293"/>
  </r>
  <r>
    <x v="9"/>
    <x v="2"/>
    <s v="Malvik"/>
    <x v="42"/>
    <x v="6"/>
    <s v="Dekar"/>
    <n v="45"/>
  </r>
  <r>
    <x v="10"/>
    <x v="2"/>
    <s v="Malvik"/>
    <x v="42"/>
    <x v="6"/>
    <s v="Dekar"/>
    <n v="7"/>
  </r>
  <r>
    <x v="11"/>
    <x v="2"/>
    <s v="Malvik"/>
    <x v="42"/>
    <x v="6"/>
    <s v="Dekar"/>
    <n v="208"/>
  </r>
  <r>
    <x v="12"/>
    <x v="2"/>
    <s v="Malvik"/>
    <x v="42"/>
    <x v="6"/>
    <s v="Dekar"/>
    <m/>
  </r>
  <r>
    <x v="13"/>
    <x v="2"/>
    <s v="Malvik"/>
    <x v="42"/>
    <x v="6"/>
    <s v="Dekar"/>
    <m/>
  </r>
  <r>
    <x v="14"/>
    <x v="2"/>
    <s v="Malvik"/>
    <x v="42"/>
    <x v="6"/>
    <s v="Dekar"/>
    <m/>
  </r>
  <r>
    <x v="15"/>
    <x v="2"/>
    <s v="Malvik"/>
    <x v="42"/>
    <x v="6"/>
    <s v="Dekar"/>
    <m/>
  </r>
  <r>
    <x v="16"/>
    <x v="2"/>
    <s v="Malvik"/>
    <x v="42"/>
    <x v="6"/>
    <s v="Dekar"/>
    <n v="32"/>
  </r>
  <r>
    <x v="0"/>
    <x v="2"/>
    <s v="Selbu"/>
    <x v="43"/>
    <x v="6"/>
    <s v="Dekar"/>
    <n v="1759"/>
  </r>
  <r>
    <x v="1"/>
    <x v="2"/>
    <s v="Selbu"/>
    <x v="43"/>
    <x v="6"/>
    <s v="Dekar"/>
    <n v="850"/>
  </r>
  <r>
    <x v="2"/>
    <x v="2"/>
    <s v="Selbu"/>
    <x v="43"/>
    <x v="6"/>
    <s v="Dekar"/>
    <n v="1390"/>
  </r>
  <r>
    <x v="3"/>
    <x v="2"/>
    <s v="Selbu"/>
    <x v="43"/>
    <x v="6"/>
    <s v="Dekar"/>
    <n v="120"/>
  </r>
  <r>
    <x v="4"/>
    <x v="2"/>
    <s v="Selbu"/>
    <x v="43"/>
    <x v="6"/>
    <s v="Dekar"/>
    <n v="857"/>
  </r>
  <r>
    <x v="5"/>
    <x v="2"/>
    <s v="Selbu"/>
    <x v="43"/>
    <x v="6"/>
    <s v="Dekar"/>
    <n v="457"/>
  </r>
  <r>
    <x v="6"/>
    <x v="2"/>
    <s v="Selbu"/>
    <x v="43"/>
    <x v="6"/>
    <s v="Dekar"/>
    <n v="839"/>
  </r>
  <r>
    <x v="7"/>
    <x v="2"/>
    <s v="Selbu"/>
    <x v="43"/>
    <x v="6"/>
    <s v="Dekar"/>
    <n v="1309"/>
  </r>
  <r>
    <x v="8"/>
    <x v="2"/>
    <s v="Selbu"/>
    <x v="43"/>
    <x v="6"/>
    <s v="Dekar"/>
    <n v="1376"/>
  </r>
  <r>
    <x v="9"/>
    <x v="2"/>
    <s v="Selbu"/>
    <x v="43"/>
    <x v="6"/>
    <s v="Dekar"/>
    <n v="2145"/>
  </r>
  <r>
    <x v="10"/>
    <x v="2"/>
    <s v="Selbu"/>
    <x v="43"/>
    <x v="6"/>
    <s v="Dekar"/>
    <n v="1450"/>
  </r>
  <r>
    <x v="11"/>
    <x v="2"/>
    <s v="Selbu"/>
    <x v="43"/>
    <x v="6"/>
    <s v="Dekar"/>
    <n v="273"/>
  </r>
  <r>
    <x v="12"/>
    <x v="2"/>
    <s v="Selbu"/>
    <x v="43"/>
    <x v="6"/>
    <s v="Dekar"/>
    <n v="331"/>
  </r>
  <r>
    <x v="13"/>
    <x v="2"/>
    <s v="Selbu"/>
    <x v="43"/>
    <x v="6"/>
    <s v="Dekar"/>
    <n v="351"/>
  </r>
  <r>
    <x v="14"/>
    <x v="2"/>
    <s v="Selbu"/>
    <x v="43"/>
    <x v="6"/>
    <s v="Dekar"/>
    <n v="606"/>
  </r>
  <r>
    <x v="15"/>
    <x v="2"/>
    <s v="Selbu"/>
    <x v="43"/>
    <x v="6"/>
    <s v="Dekar"/>
    <n v="521"/>
  </r>
  <r>
    <x v="16"/>
    <x v="2"/>
    <s v="Selbu"/>
    <x v="43"/>
    <x v="6"/>
    <s v="Dekar"/>
    <n v="859"/>
  </r>
  <r>
    <x v="0"/>
    <x v="2"/>
    <s v="Tydal"/>
    <x v="44"/>
    <x v="6"/>
    <s v="Dekar"/>
    <n v="609"/>
  </r>
  <r>
    <x v="1"/>
    <x v="2"/>
    <s v="Tydal"/>
    <x v="44"/>
    <x v="6"/>
    <s v="Dekar"/>
    <n v="580"/>
  </r>
  <r>
    <x v="2"/>
    <x v="2"/>
    <s v="Tydal"/>
    <x v="44"/>
    <x v="6"/>
    <s v="Dekar"/>
    <n v="310"/>
  </r>
  <r>
    <x v="3"/>
    <x v="2"/>
    <s v="Tydal"/>
    <x v="44"/>
    <x v="6"/>
    <s v="Dekar"/>
    <n v="94"/>
  </r>
  <r>
    <x v="4"/>
    <x v="2"/>
    <s v="Tydal"/>
    <x v="44"/>
    <x v="6"/>
    <s v="Dekar"/>
    <n v="47"/>
  </r>
  <r>
    <x v="5"/>
    <x v="2"/>
    <s v="Tydal"/>
    <x v="44"/>
    <x v="6"/>
    <s v="Dekar"/>
    <n v="40"/>
  </r>
  <r>
    <x v="6"/>
    <x v="2"/>
    <s v="Tydal"/>
    <x v="44"/>
    <x v="6"/>
    <s v="Dekar"/>
    <m/>
  </r>
  <r>
    <x v="7"/>
    <x v="2"/>
    <s v="Tydal"/>
    <x v="44"/>
    <x v="6"/>
    <s v="Dekar"/>
    <n v="344"/>
  </r>
  <r>
    <x v="8"/>
    <x v="2"/>
    <s v="Tydal"/>
    <x v="44"/>
    <x v="6"/>
    <s v="Dekar"/>
    <n v="85"/>
  </r>
  <r>
    <x v="9"/>
    <x v="2"/>
    <s v="Tydal"/>
    <x v="44"/>
    <x v="6"/>
    <s v="Dekar"/>
    <n v="67"/>
  </r>
  <r>
    <x v="10"/>
    <x v="2"/>
    <s v="Tydal"/>
    <x v="44"/>
    <x v="6"/>
    <s v="Dekar"/>
    <n v="38"/>
  </r>
  <r>
    <x v="11"/>
    <x v="2"/>
    <s v="Tydal"/>
    <x v="44"/>
    <x v="6"/>
    <s v="Dekar"/>
    <n v="45"/>
  </r>
  <r>
    <x v="12"/>
    <x v="2"/>
    <s v="Tydal"/>
    <x v="44"/>
    <x v="6"/>
    <s v="Dekar"/>
    <n v="44"/>
  </r>
  <r>
    <x v="13"/>
    <x v="2"/>
    <s v="Tydal"/>
    <x v="44"/>
    <x v="6"/>
    <s v="Dekar"/>
    <n v="11"/>
  </r>
  <r>
    <x v="14"/>
    <x v="2"/>
    <s v="Tydal"/>
    <x v="44"/>
    <x v="6"/>
    <s v="Dekar"/>
    <n v="60"/>
  </r>
  <r>
    <x v="15"/>
    <x v="2"/>
    <s v="Tydal"/>
    <x v="44"/>
    <x v="6"/>
    <s v="Dekar"/>
    <n v="45"/>
  </r>
  <r>
    <x v="16"/>
    <x v="2"/>
    <s v="Tydal"/>
    <x v="44"/>
    <x v="6"/>
    <s v="Dekar"/>
    <m/>
  </r>
  <r>
    <x v="0"/>
    <x v="3"/>
    <s v="Indre Fosen"/>
    <x v="22"/>
    <x v="6"/>
    <s v="Dekar"/>
    <n v="3"/>
  </r>
  <r>
    <x v="1"/>
    <x v="3"/>
    <s v="Indre Fosen"/>
    <x v="22"/>
    <x v="6"/>
    <s v="Dekar"/>
    <m/>
  </r>
  <r>
    <x v="2"/>
    <x v="3"/>
    <s v="Indre Fosen"/>
    <x v="22"/>
    <x v="6"/>
    <s v="Dekar"/>
    <n v="7"/>
  </r>
  <r>
    <x v="3"/>
    <x v="3"/>
    <s v="Indre Fosen"/>
    <x v="22"/>
    <x v="6"/>
    <s v="Dekar"/>
    <m/>
  </r>
  <r>
    <x v="4"/>
    <x v="3"/>
    <s v="Indre Fosen"/>
    <x v="22"/>
    <x v="6"/>
    <s v="Dekar"/>
    <n v="63"/>
  </r>
  <r>
    <x v="5"/>
    <x v="3"/>
    <s v="Indre Fosen"/>
    <x v="22"/>
    <x v="6"/>
    <s v="Dekar"/>
    <n v="50"/>
  </r>
  <r>
    <x v="6"/>
    <x v="3"/>
    <s v="Indre Fosen"/>
    <x v="22"/>
    <x v="6"/>
    <s v="Dekar"/>
    <n v="15"/>
  </r>
  <r>
    <x v="7"/>
    <x v="3"/>
    <s v="Indre Fosen"/>
    <x v="22"/>
    <x v="6"/>
    <s v="Dekar"/>
    <n v="18"/>
  </r>
  <r>
    <x v="8"/>
    <x v="3"/>
    <s v="Indre Fosen"/>
    <x v="22"/>
    <x v="6"/>
    <s v="Dekar"/>
    <n v="10"/>
  </r>
  <r>
    <x v="9"/>
    <x v="3"/>
    <s v="Indre Fosen"/>
    <x v="22"/>
    <x v="6"/>
    <s v="Dekar"/>
    <m/>
  </r>
  <r>
    <x v="10"/>
    <x v="3"/>
    <s v="Indre Fosen"/>
    <x v="22"/>
    <x v="6"/>
    <s v="Dekar"/>
    <n v="40"/>
  </r>
  <r>
    <x v="11"/>
    <x v="3"/>
    <s v="Indre Fosen"/>
    <x v="22"/>
    <x v="6"/>
    <s v="Dekar"/>
    <m/>
  </r>
  <r>
    <x v="12"/>
    <x v="3"/>
    <s v="Indre Fosen"/>
    <x v="22"/>
    <x v="6"/>
    <s v="Dekar"/>
    <m/>
  </r>
  <r>
    <x v="13"/>
    <x v="3"/>
    <s v="Indre Fosen"/>
    <x v="22"/>
    <x v="6"/>
    <s v="Dekar"/>
    <m/>
  </r>
  <r>
    <x v="14"/>
    <x v="3"/>
    <s v="Indre Fosen"/>
    <x v="22"/>
    <x v="6"/>
    <s v="Dekar"/>
    <m/>
  </r>
  <r>
    <x v="15"/>
    <x v="3"/>
    <s v="Indre Fosen"/>
    <x v="22"/>
    <x v="6"/>
    <s v="Dekar"/>
    <m/>
  </r>
  <r>
    <x v="16"/>
    <x v="3"/>
    <s v="Indre Fosen"/>
    <x v="22"/>
    <x v="6"/>
    <s v="Dekar"/>
    <m/>
  </r>
  <r>
    <x v="0"/>
    <x v="3"/>
    <s v="Ørland"/>
    <x v="26"/>
    <x v="6"/>
    <s v="Dekar"/>
    <m/>
  </r>
  <r>
    <x v="1"/>
    <x v="3"/>
    <s v="Ørland"/>
    <x v="26"/>
    <x v="6"/>
    <s v="Dekar"/>
    <m/>
  </r>
  <r>
    <x v="2"/>
    <x v="3"/>
    <s v="Ørland"/>
    <x v="26"/>
    <x v="6"/>
    <s v="Dekar"/>
    <m/>
  </r>
  <r>
    <x v="7"/>
    <x v="3"/>
    <s v="Ørland"/>
    <x v="26"/>
    <x v="6"/>
    <s v="Dekar"/>
    <m/>
  </r>
  <r>
    <x v="17"/>
    <x v="2"/>
    <s v="Trondheim"/>
    <x v="23"/>
    <x v="1"/>
    <s v="stk"/>
    <n v="51300"/>
  </r>
  <r>
    <x v="17"/>
    <x v="0"/>
    <s v="Steinkjer"/>
    <x v="0"/>
    <x v="1"/>
    <s v="stk"/>
    <n v="427250"/>
  </r>
  <r>
    <x v="17"/>
    <x v="1"/>
    <s v="Namsos"/>
    <x v="1"/>
    <x v="1"/>
    <s v="stk"/>
    <n v="96676"/>
  </r>
  <r>
    <x v="17"/>
    <x v="4"/>
    <s v="Hemne"/>
    <x v="24"/>
    <x v="1"/>
    <s v="stk"/>
    <n v="14850"/>
  </r>
  <r>
    <x v="17"/>
    <x v="4"/>
    <s v="Snillfjord"/>
    <x v="25"/>
    <x v="1"/>
    <s v="stk"/>
    <n v="1000"/>
  </r>
  <r>
    <x v="17"/>
    <x v="4"/>
    <s v="Hitra"/>
    <x v="45"/>
    <x v="1"/>
    <s v="stk"/>
    <n v="1100"/>
  </r>
  <r>
    <x v="17"/>
    <x v="5"/>
    <s v="Agdenes"/>
    <x v="27"/>
    <x v="1"/>
    <s v="stk"/>
    <n v="7950"/>
  </r>
  <r>
    <x v="17"/>
    <x v="3"/>
    <s v="Bjugn"/>
    <x v="28"/>
    <x v="1"/>
    <s v="stk"/>
    <n v="8670"/>
  </r>
  <r>
    <x v="17"/>
    <x v="3"/>
    <s v="Åfjord"/>
    <x v="29"/>
    <x v="1"/>
    <s v="stk"/>
    <n v="15100"/>
  </r>
  <r>
    <x v="17"/>
    <x v="3"/>
    <s v="Roan"/>
    <x v="30"/>
    <x v="1"/>
    <s v="stk"/>
    <m/>
  </r>
  <r>
    <x v="17"/>
    <x v="3"/>
    <s v="Osen"/>
    <x v="31"/>
    <x v="1"/>
    <s v="stk"/>
    <n v="5000"/>
  </r>
  <r>
    <x v="17"/>
    <x v="6"/>
    <s v="Oppdal"/>
    <x v="32"/>
    <x v="1"/>
    <s v="stk"/>
    <n v="1800"/>
  </r>
  <r>
    <x v="17"/>
    <x v="6"/>
    <s v="Rennebu"/>
    <x v="33"/>
    <x v="1"/>
    <s v="stk"/>
    <n v="106325"/>
  </r>
  <r>
    <x v="17"/>
    <x v="5"/>
    <s v="Meldal"/>
    <x v="34"/>
    <x v="1"/>
    <s v="stk"/>
    <n v="119210"/>
  </r>
  <r>
    <x v="17"/>
    <x v="5"/>
    <s v="Orkdal"/>
    <x v="35"/>
    <x v="1"/>
    <s v="stk"/>
    <n v="179300"/>
  </r>
  <r>
    <x v="17"/>
    <x v="6"/>
    <s v="Røros"/>
    <x v="36"/>
    <x v="1"/>
    <s v="stk"/>
    <n v="3780"/>
  </r>
  <r>
    <x v="17"/>
    <x v="6"/>
    <s v="Holtålen"/>
    <x v="37"/>
    <x v="1"/>
    <s v="stk"/>
    <n v="66875"/>
  </r>
  <r>
    <x v="17"/>
    <x v="6"/>
    <s v="Midtre-Gauldal"/>
    <x v="38"/>
    <x v="1"/>
    <s v="stk"/>
    <n v="228675"/>
  </r>
  <r>
    <x v="17"/>
    <x v="6"/>
    <s v="Melhus"/>
    <x v="39"/>
    <x v="1"/>
    <s v="stk"/>
    <n v="281275"/>
  </r>
  <r>
    <x v="17"/>
    <x v="5"/>
    <s v="Skaun"/>
    <x v="40"/>
    <x v="1"/>
    <s v="stk"/>
    <n v="69100"/>
  </r>
  <r>
    <x v="17"/>
    <x v="2"/>
    <s v="Klæbu"/>
    <x v="41"/>
    <x v="1"/>
    <s v="stk"/>
    <n v="52350"/>
  </r>
  <r>
    <x v="17"/>
    <x v="2"/>
    <s v="Malvik"/>
    <x v="42"/>
    <x v="1"/>
    <s v="stk"/>
    <n v="73495"/>
  </r>
  <r>
    <x v="17"/>
    <x v="2"/>
    <s v="Selbu"/>
    <x v="43"/>
    <x v="1"/>
    <s v="stk"/>
    <n v="346150"/>
  </r>
  <r>
    <x v="17"/>
    <x v="2"/>
    <s v="Tydal"/>
    <x v="44"/>
    <x v="1"/>
    <s v="stk"/>
    <n v="120350"/>
  </r>
  <r>
    <x v="17"/>
    <x v="2"/>
    <s v="Meråker"/>
    <x v="2"/>
    <x v="1"/>
    <s v="stk"/>
    <n v="73250"/>
  </r>
  <r>
    <x v="17"/>
    <x v="2"/>
    <s v="Stjørdal"/>
    <x v="3"/>
    <x v="1"/>
    <s v="stk"/>
    <n v="316025"/>
  </r>
  <r>
    <x v="17"/>
    <x v="0"/>
    <s v="Frosta"/>
    <x v="4"/>
    <x v="1"/>
    <s v="stk"/>
    <n v="31000"/>
  </r>
  <r>
    <x v="17"/>
    <x v="0"/>
    <s v="Levanger"/>
    <x v="5"/>
    <x v="1"/>
    <s v="stk"/>
    <n v="86995"/>
  </r>
  <r>
    <x v="17"/>
    <x v="0"/>
    <s v="Verdal"/>
    <x v="6"/>
    <x v="1"/>
    <s v="stk"/>
    <n v="193351"/>
  </r>
  <r>
    <x v="17"/>
    <x v="0"/>
    <s v="Verran"/>
    <x v="7"/>
    <x v="1"/>
    <s v="stk"/>
    <n v="38200"/>
  </r>
  <r>
    <x v="17"/>
    <x v="1"/>
    <s v="Namdalseid"/>
    <x v="8"/>
    <x v="1"/>
    <s v="stk"/>
    <n v="163720"/>
  </r>
  <r>
    <x v="17"/>
    <x v="0"/>
    <s v="Snåsa"/>
    <x v="9"/>
    <x v="1"/>
    <s v="stk"/>
    <n v="207470"/>
  </r>
  <r>
    <x v="17"/>
    <x v="1"/>
    <s v="Lierne"/>
    <x v="10"/>
    <x v="1"/>
    <s v="stk"/>
    <n v="266325"/>
  </r>
  <r>
    <x v="17"/>
    <x v="1"/>
    <s v="Røyrvik"/>
    <x v="11"/>
    <x v="1"/>
    <s v="stk"/>
    <n v="26700"/>
  </r>
  <r>
    <x v="17"/>
    <x v="1"/>
    <s v="Namsskogan"/>
    <x v="12"/>
    <x v="1"/>
    <s v="stk"/>
    <n v="100975"/>
  </r>
  <r>
    <x v="17"/>
    <x v="1"/>
    <s v="Grong"/>
    <x v="13"/>
    <x v="1"/>
    <s v="stk"/>
    <n v="75500"/>
  </r>
  <r>
    <x v="17"/>
    <x v="1"/>
    <s v="Høylandet"/>
    <x v="14"/>
    <x v="1"/>
    <s v="stk"/>
    <n v="153275"/>
  </r>
  <r>
    <x v="17"/>
    <x v="1"/>
    <s v="Overhalla"/>
    <x v="15"/>
    <x v="1"/>
    <s v="stk"/>
    <n v="91970"/>
  </r>
  <r>
    <x v="17"/>
    <x v="1"/>
    <s v="Fosnes"/>
    <x v="16"/>
    <x v="1"/>
    <s v="stk"/>
    <n v="10300"/>
  </r>
  <r>
    <x v="17"/>
    <x v="1"/>
    <s v="Flatanger"/>
    <x v="17"/>
    <x v="1"/>
    <s v="stk"/>
    <n v="1500"/>
  </r>
  <r>
    <x v="17"/>
    <x v="1"/>
    <s v="Vikna"/>
    <x v="18"/>
    <x v="1"/>
    <s v="stk"/>
    <n v="6500"/>
  </r>
  <r>
    <x v="17"/>
    <x v="1"/>
    <s v="Nærøy"/>
    <x v="19"/>
    <x v="1"/>
    <s v="stk"/>
    <n v="70200"/>
  </r>
  <r>
    <x v="17"/>
    <x v="1"/>
    <s v="Leka"/>
    <x v="20"/>
    <x v="1"/>
    <s v="stk"/>
    <m/>
  </r>
  <r>
    <x v="17"/>
    <x v="0"/>
    <s v="Inderøy"/>
    <x v="21"/>
    <x v="1"/>
    <s v="stk"/>
    <n v="113475"/>
  </r>
  <r>
    <x v="17"/>
    <x v="3"/>
    <s v="Indre Fosen"/>
    <x v="22"/>
    <x v="1"/>
    <s v="stk"/>
    <n v="118570"/>
  </r>
  <r>
    <x v="17"/>
    <x v="2"/>
    <s v="Trondheim"/>
    <x v="23"/>
    <x v="4"/>
    <s v="m3"/>
    <n v="10993"/>
  </r>
  <r>
    <x v="17"/>
    <x v="0"/>
    <s v="Steinkjer"/>
    <x v="0"/>
    <x v="4"/>
    <s v="m3"/>
    <n v="114521"/>
  </r>
  <r>
    <x v="17"/>
    <x v="1"/>
    <s v="Namsos"/>
    <x v="1"/>
    <x v="4"/>
    <s v="m3"/>
    <n v="12854"/>
  </r>
  <r>
    <x v="17"/>
    <x v="4"/>
    <s v="Hemne"/>
    <x v="24"/>
    <x v="4"/>
    <s v="m3"/>
    <n v="15132"/>
  </r>
  <r>
    <x v="17"/>
    <x v="4"/>
    <s v="Snillfjord"/>
    <x v="25"/>
    <x v="4"/>
    <s v="m3"/>
    <n v="21423"/>
  </r>
  <r>
    <x v="17"/>
    <x v="4"/>
    <s v="Hitra"/>
    <x v="45"/>
    <x v="4"/>
    <s v="m3"/>
    <n v="97"/>
  </r>
  <r>
    <x v="17"/>
    <x v="5"/>
    <s v="Agdenes"/>
    <x v="27"/>
    <x v="4"/>
    <s v="m3"/>
    <n v="1950"/>
  </r>
  <r>
    <x v="17"/>
    <x v="3"/>
    <s v="Bjugn"/>
    <x v="28"/>
    <x v="4"/>
    <s v="m3"/>
    <n v="1196"/>
  </r>
  <r>
    <x v="17"/>
    <x v="3"/>
    <s v="Åfjord"/>
    <x v="29"/>
    <x v="4"/>
    <s v="m3"/>
    <n v="3015"/>
  </r>
  <r>
    <x v="17"/>
    <x v="3"/>
    <s v="Roan"/>
    <x v="30"/>
    <x v="4"/>
    <s v="m3"/>
    <n v="800"/>
  </r>
  <r>
    <x v="17"/>
    <x v="3"/>
    <s v="Osen"/>
    <x v="31"/>
    <x v="4"/>
    <s v="m3"/>
    <n v="4169"/>
  </r>
  <r>
    <x v="17"/>
    <x v="6"/>
    <s v="Oppdal"/>
    <x v="32"/>
    <x v="4"/>
    <s v="m3"/>
    <n v="4911"/>
  </r>
  <r>
    <x v="17"/>
    <x v="6"/>
    <s v="Rennebu"/>
    <x v="33"/>
    <x v="4"/>
    <s v="m3"/>
    <n v="34278"/>
  </r>
  <r>
    <x v="17"/>
    <x v="5"/>
    <s v="Meldal"/>
    <x v="34"/>
    <x v="4"/>
    <s v="m3"/>
    <n v="34063"/>
  </r>
  <r>
    <x v="17"/>
    <x v="5"/>
    <s v="Orkdal"/>
    <x v="35"/>
    <x v="4"/>
    <s v="m3"/>
    <n v="31632"/>
  </r>
  <r>
    <x v="17"/>
    <x v="6"/>
    <s v="Røros"/>
    <x v="36"/>
    <x v="4"/>
    <s v="m3"/>
    <n v="463"/>
  </r>
  <r>
    <x v="17"/>
    <x v="6"/>
    <s v="Holtålen"/>
    <x v="37"/>
    <x v="4"/>
    <s v="m3"/>
    <n v="14355"/>
  </r>
  <r>
    <x v="17"/>
    <x v="6"/>
    <s v="Midtre-Gauldal"/>
    <x v="38"/>
    <x v="4"/>
    <s v="m3"/>
    <n v="46111"/>
  </r>
  <r>
    <x v="17"/>
    <x v="6"/>
    <s v="Melhus"/>
    <x v="39"/>
    <x v="4"/>
    <s v="m3"/>
    <n v="41377"/>
  </r>
  <r>
    <x v="17"/>
    <x v="5"/>
    <s v="Skaun"/>
    <x v="40"/>
    <x v="4"/>
    <s v="m3"/>
    <n v="19424"/>
  </r>
  <r>
    <x v="17"/>
    <x v="2"/>
    <s v="Klæbu"/>
    <x v="41"/>
    <x v="4"/>
    <s v="m3"/>
    <n v="10704"/>
  </r>
  <r>
    <x v="17"/>
    <x v="2"/>
    <s v="Malvik"/>
    <x v="42"/>
    <x v="4"/>
    <s v="m3"/>
    <n v="9519"/>
  </r>
  <r>
    <x v="17"/>
    <x v="2"/>
    <s v="Selbu"/>
    <x v="43"/>
    <x v="4"/>
    <s v="m3"/>
    <n v="47863"/>
  </r>
  <r>
    <x v="17"/>
    <x v="2"/>
    <s v="Tydal"/>
    <x v="44"/>
    <x v="4"/>
    <s v="m3"/>
    <n v="14801"/>
  </r>
  <r>
    <x v="17"/>
    <x v="2"/>
    <s v="Meråker"/>
    <x v="2"/>
    <x v="4"/>
    <s v="m3"/>
    <n v="22868"/>
  </r>
  <r>
    <x v="17"/>
    <x v="2"/>
    <s v="Stjørdal"/>
    <x v="3"/>
    <x v="4"/>
    <s v="m3"/>
    <n v="49942"/>
  </r>
  <r>
    <x v="17"/>
    <x v="0"/>
    <s v="Frosta"/>
    <x v="4"/>
    <x v="4"/>
    <s v="m3"/>
    <n v="6564"/>
  </r>
  <r>
    <x v="17"/>
    <x v="0"/>
    <s v="Levanger"/>
    <x v="5"/>
    <x v="4"/>
    <s v="m3"/>
    <n v="18245"/>
  </r>
  <r>
    <x v="17"/>
    <x v="0"/>
    <s v="Verdal"/>
    <x v="6"/>
    <x v="4"/>
    <s v="m3"/>
    <n v="15343"/>
  </r>
  <r>
    <x v="17"/>
    <x v="0"/>
    <s v="Verran"/>
    <x v="7"/>
    <x v="4"/>
    <s v="m3"/>
    <n v="15523"/>
  </r>
  <r>
    <x v="17"/>
    <x v="1"/>
    <s v="Namdalseid"/>
    <x v="8"/>
    <x v="4"/>
    <s v="m3"/>
    <n v="23571"/>
  </r>
  <r>
    <x v="17"/>
    <x v="0"/>
    <s v="Snåsa"/>
    <x v="9"/>
    <x v="4"/>
    <s v="m3"/>
    <n v="31366"/>
  </r>
  <r>
    <x v="17"/>
    <x v="1"/>
    <s v="Lierne"/>
    <x v="10"/>
    <x v="4"/>
    <s v="m3"/>
    <n v="23612"/>
  </r>
  <r>
    <x v="17"/>
    <x v="1"/>
    <s v="Røyrvik"/>
    <x v="11"/>
    <x v="4"/>
    <s v="m3"/>
    <n v="830"/>
  </r>
  <r>
    <x v="17"/>
    <x v="1"/>
    <s v="Namsskogan"/>
    <x v="12"/>
    <x v="4"/>
    <s v="m3"/>
    <n v="2782"/>
  </r>
  <r>
    <x v="17"/>
    <x v="1"/>
    <s v="Grong"/>
    <x v="13"/>
    <x v="4"/>
    <s v="m3"/>
    <n v="25070"/>
  </r>
  <r>
    <x v="17"/>
    <x v="1"/>
    <s v="Høylandet"/>
    <x v="14"/>
    <x v="4"/>
    <s v="m3"/>
    <n v="19600"/>
  </r>
  <r>
    <x v="17"/>
    <x v="1"/>
    <s v="Overhalla"/>
    <x v="15"/>
    <x v="4"/>
    <s v="m3"/>
    <n v="16780"/>
  </r>
  <r>
    <x v="17"/>
    <x v="1"/>
    <s v="Fosnes"/>
    <x v="16"/>
    <x v="4"/>
    <s v="m3"/>
    <n v="115"/>
  </r>
  <r>
    <x v="17"/>
    <x v="1"/>
    <s v="Flatanger"/>
    <x v="17"/>
    <x v="4"/>
    <s v="m3"/>
    <n v="544"/>
  </r>
  <r>
    <x v="17"/>
    <x v="1"/>
    <s v="Vikna"/>
    <x v="18"/>
    <x v="4"/>
    <s v="m3"/>
    <n v="46"/>
  </r>
  <r>
    <x v="17"/>
    <x v="1"/>
    <s v="Nærøy"/>
    <x v="19"/>
    <x v="4"/>
    <s v="m3"/>
    <n v="3058"/>
  </r>
  <r>
    <x v="17"/>
    <x v="1"/>
    <s v="Leka"/>
    <x v="20"/>
    <x v="4"/>
    <s v="m3"/>
    <m/>
  </r>
  <r>
    <x v="17"/>
    <x v="0"/>
    <s v="Inderøy"/>
    <x v="21"/>
    <x v="4"/>
    <s v="m3"/>
    <n v="31721"/>
  </r>
  <r>
    <x v="17"/>
    <x v="3"/>
    <s v="Indre Fosen"/>
    <x v="22"/>
    <x v="4"/>
    <s v="m3"/>
    <n v="22161"/>
  </r>
  <r>
    <x v="17"/>
    <x v="2"/>
    <s v="Trondheim"/>
    <x v="23"/>
    <x v="5"/>
    <s v="stk"/>
    <n v="700"/>
  </r>
  <r>
    <x v="17"/>
    <x v="0"/>
    <s v="Steinkjer"/>
    <x v="0"/>
    <x v="5"/>
    <s v="stk"/>
    <n v="44450"/>
  </r>
  <r>
    <x v="17"/>
    <x v="1"/>
    <s v="Namsos"/>
    <x v="1"/>
    <x v="5"/>
    <s v="stk"/>
    <n v="11350"/>
  </r>
  <r>
    <x v="17"/>
    <x v="4"/>
    <s v="Hemne"/>
    <x v="24"/>
    <x v="5"/>
    <s v="stk"/>
    <n v="1250"/>
  </r>
  <r>
    <x v="17"/>
    <x v="4"/>
    <s v="Snillfjord"/>
    <x v="25"/>
    <x v="5"/>
    <s v="stk"/>
    <n v="500"/>
  </r>
  <r>
    <x v="17"/>
    <x v="4"/>
    <s v="Hitra"/>
    <x v="45"/>
    <x v="5"/>
    <s v="stk"/>
    <m/>
  </r>
  <r>
    <x v="17"/>
    <x v="5"/>
    <s v="Agdenes"/>
    <x v="27"/>
    <x v="5"/>
    <s v="stk"/>
    <n v="1000"/>
  </r>
  <r>
    <x v="17"/>
    <x v="3"/>
    <s v="Bjugn"/>
    <x v="28"/>
    <x v="5"/>
    <s v="stk"/>
    <n v="750"/>
  </r>
  <r>
    <x v="17"/>
    <x v="3"/>
    <s v="Åfjord"/>
    <x v="29"/>
    <x v="5"/>
    <s v="stk"/>
    <n v="1250"/>
  </r>
  <r>
    <x v="17"/>
    <x v="3"/>
    <s v="Roan"/>
    <x v="30"/>
    <x v="5"/>
    <s v="stk"/>
    <m/>
  </r>
  <r>
    <x v="17"/>
    <x v="3"/>
    <s v="Osen"/>
    <x v="31"/>
    <x v="5"/>
    <s v="stk"/>
    <n v="250"/>
  </r>
  <r>
    <x v="17"/>
    <x v="6"/>
    <s v="Oppdal"/>
    <x v="32"/>
    <x v="5"/>
    <s v="stk"/>
    <m/>
  </r>
  <r>
    <x v="17"/>
    <x v="6"/>
    <s v="Rennebu"/>
    <x v="33"/>
    <x v="5"/>
    <s v="stk"/>
    <n v="250"/>
  </r>
  <r>
    <x v="17"/>
    <x v="5"/>
    <s v="Meldal"/>
    <x v="34"/>
    <x v="5"/>
    <s v="stk"/>
    <n v="400"/>
  </r>
  <r>
    <x v="17"/>
    <x v="5"/>
    <s v="Orkdal"/>
    <x v="35"/>
    <x v="5"/>
    <s v="stk"/>
    <n v="2725"/>
  </r>
  <r>
    <x v="17"/>
    <x v="6"/>
    <s v="Røros"/>
    <x v="36"/>
    <x v="5"/>
    <s v="stk"/>
    <m/>
  </r>
  <r>
    <x v="17"/>
    <x v="6"/>
    <s v="Holtålen"/>
    <x v="37"/>
    <x v="5"/>
    <s v="stk"/>
    <m/>
  </r>
  <r>
    <x v="17"/>
    <x v="6"/>
    <s v="Midtre-Gauldal"/>
    <x v="38"/>
    <x v="5"/>
    <s v="stk"/>
    <n v="14200"/>
  </r>
  <r>
    <x v="17"/>
    <x v="6"/>
    <s v="Melhus"/>
    <x v="39"/>
    <x v="5"/>
    <s v="stk"/>
    <n v="500"/>
  </r>
  <r>
    <x v="17"/>
    <x v="5"/>
    <s v="Skaun"/>
    <x v="40"/>
    <x v="5"/>
    <s v="stk"/>
    <n v="5500"/>
  </r>
  <r>
    <x v="17"/>
    <x v="2"/>
    <s v="Klæbu"/>
    <x v="41"/>
    <x v="5"/>
    <s v="stk"/>
    <m/>
  </r>
  <r>
    <x v="17"/>
    <x v="2"/>
    <s v="Malvik"/>
    <x v="42"/>
    <x v="5"/>
    <s v="stk"/>
    <n v="2500"/>
  </r>
  <r>
    <x v="17"/>
    <x v="2"/>
    <s v="Selbu"/>
    <x v="43"/>
    <x v="5"/>
    <s v="stk"/>
    <n v="16000"/>
  </r>
  <r>
    <x v="17"/>
    <x v="2"/>
    <s v="Tydal"/>
    <x v="44"/>
    <x v="5"/>
    <s v="stk"/>
    <n v="1500"/>
  </r>
  <r>
    <x v="17"/>
    <x v="2"/>
    <s v="Meråker"/>
    <x v="2"/>
    <x v="5"/>
    <s v="stk"/>
    <n v="2000"/>
  </r>
  <r>
    <x v="17"/>
    <x v="2"/>
    <s v="Stjørdal"/>
    <x v="3"/>
    <x v="5"/>
    <s v="stk"/>
    <n v="5760"/>
  </r>
  <r>
    <x v="17"/>
    <x v="0"/>
    <s v="Frosta"/>
    <x v="4"/>
    <x v="5"/>
    <s v="stk"/>
    <m/>
  </r>
  <r>
    <x v="17"/>
    <x v="0"/>
    <s v="Levanger"/>
    <x v="5"/>
    <x v="5"/>
    <s v="stk"/>
    <n v="2480"/>
  </r>
  <r>
    <x v="17"/>
    <x v="0"/>
    <s v="Verdal"/>
    <x v="6"/>
    <x v="5"/>
    <s v="stk"/>
    <n v="6650"/>
  </r>
  <r>
    <x v="17"/>
    <x v="0"/>
    <s v="Verran"/>
    <x v="7"/>
    <x v="5"/>
    <s v="stk"/>
    <n v="1800"/>
  </r>
  <r>
    <x v="17"/>
    <x v="1"/>
    <s v="Namdalseid"/>
    <x v="8"/>
    <x v="5"/>
    <s v="stk"/>
    <n v="1100"/>
  </r>
  <r>
    <x v="17"/>
    <x v="0"/>
    <s v="Snåsa"/>
    <x v="9"/>
    <x v="5"/>
    <s v="stk"/>
    <n v="8880"/>
  </r>
  <r>
    <x v="17"/>
    <x v="1"/>
    <s v="Lierne"/>
    <x v="10"/>
    <x v="5"/>
    <s v="stk"/>
    <n v="2200"/>
  </r>
  <r>
    <x v="17"/>
    <x v="1"/>
    <s v="Røyrvik"/>
    <x v="11"/>
    <x v="5"/>
    <s v="stk"/>
    <m/>
  </r>
  <r>
    <x v="17"/>
    <x v="1"/>
    <s v="Namsskogan"/>
    <x v="12"/>
    <x v="5"/>
    <s v="stk"/>
    <n v="10425"/>
  </r>
  <r>
    <x v="17"/>
    <x v="1"/>
    <s v="Grong"/>
    <x v="13"/>
    <x v="5"/>
    <s v="stk"/>
    <n v="13700"/>
  </r>
  <r>
    <x v="17"/>
    <x v="1"/>
    <s v="Høylandet"/>
    <x v="14"/>
    <x v="5"/>
    <s v="stk"/>
    <n v="2500"/>
  </r>
  <r>
    <x v="17"/>
    <x v="1"/>
    <s v="Overhalla"/>
    <x v="15"/>
    <x v="5"/>
    <s v="stk"/>
    <n v="1300"/>
  </r>
  <r>
    <x v="17"/>
    <x v="1"/>
    <s v="Fosnes"/>
    <x v="16"/>
    <x v="5"/>
    <s v="stk"/>
    <m/>
  </r>
  <r>
    <x v="17"/>
    <x v="1"/>
    <s v="Flatanger"/>
    <x v="17"/>
    <x v="5"/>
    <s v="stk"/>
    <m/>
  </r>
  <r>
    <x v="17"/>
    <x v="1"/>
    <s v="Vikna"/>
    <x v="18"/>
    <x v="5"/>
    <s v="stk"/>
    <m/>
  </r>
  <r>
    <x v="17"/>
    <x v="1"/>
    <s v="Nærøy"/>
    <x v="19"/>
    <x v="5"/>
    <s v="stk"/>
    <n v="14050"/>
  </r>
  <r>
    <x v="17"/>
    <x v="1"/>
    <s v="Leka"/>
    <x v="20"/>
    <x v="5"/>
    <s v="stk"/>
    <n v="1000"/>
  </r>
  <r>
    <x v="17"/>
    <x v="0"/>
    <s v="Inderøy"/>
    <x v="21"/>
    <x v="5"/>
    <s v="stk"/>
    <n v="9900"/>
  </r>
  <r>
    <x v="17"/>
    <x v="3"/>
    <s v="Indre Fosen"/>
    <x v="22"/>
    <x v="5"/>
    <s v="stk"/>
    <n v="700"/>
  </r>
  <r>
    <x v="17"/>
    <x v="2"/>
    <s v="Trondheim"/>
    <x v="23"/>
    <x v="6"/>
    <s v="Dekar"/>
    <n v="75"/>
  </r>
  <r>
    <x v="17"/>
    <x v="0"/>
    <s v="Steinkjer"/>
    <x v="0"/>
    <x v="6"/>
    <s v="Dekar"/>
    <n v="115"/>
  </r>
  <r>
    <x v="17"/>
    <x v="1"/>
    <s v="Namsos"/>
    <x v="1"/>
    <x v="6"/>
    <s v="Dekar"/>
    <m/>
  </r>
  <r>
    <x v="17"/>
    <x v="4"/>
    <s v="Hemne"/>
    <x v="24"/>
    <x v="6"/>
    <s v="Dekar"/>
    <n v="25"/>
  </r>
  <r>
    <x v="17"/>
    <x v="4"/>
    <s v="Snillfjord"/>
    <x v="25"/>
    <x v="6"/>
    <s v="Dekar"/>
    <m/>
  </r>
  <r>
    <x v="17"/>
    <x v="4"/>
    <s v="Hitra"/>
    <x v="45"/>
    <x v="6"/>
    <s v="Dekar"/>
    <m/>
  </r>
  <r>
    <x v="17"/>
    <x v="5"/>
    <s v="Agdenes"/>
    <x v="27"/>
    <x v="6"/>
    <s v="Dekar"/>
    <m/>
  </r>
  <r>
    <x v="17"/>
    <x v="3"/>
    <s v="Bjugn"/>
    <x v="28"/>
    <x v="6"/>
    <s v="Dekar"/>
    <m/>
  </r>
  <r>
    <x v="17"/>
    <x v="3"/>
    <s v="Åfjord"/>
    <x v="29"/>
    <x v="6"/>
    <s v="Dekar"/>
    <m/>
  </r>
  <r>
    <x v="17"/>
    <x v="3"/>
    <s v="Roan"/>
    <x v="30"/>
    <x v="6"/>
    <s v="Dekar"/>
    <m/>
  </r>
  <r>
    <x v="17"/>
    <x v="3"/>
    <s v="Osen"/>
    <x v="31"/>
    <x v="6"/>
    <s v="Dekar"/>
    <m/>
  </r>
  <r>
    <x v="17"/>
    <x v="6"/>
    <s v="Oppdal"/>
    <x v="32"/>
    <x v="6"/>
    <s v="Dekar"/>
    <n v="90"/>
  </r>
  <r>
    <x v="17"/>
    <x v="6"/>
    <s v="Rennebu"/>
    <x v="33"/>
    <x v="6"/>
    <s v="Dekar"/>
    <n v="642"/>
  </r>
  <r>
    <x v="17"/>
    <x v="5"/>
    <s v="Meldal"/>
    <x v="34"/>
    <x v="6"/>
    <s v="Dekar"/>
    <n v="33"/>
  </r>
  <r>
    <x v="17"/>
    <x v="5"/>
    <s v="Orkdal"/>
    <x v="35"/>
    <x v="6"/>
    <s v="Dekar"/>
    <n v="175"/>
  </r>
  <r>
    <x v="17"/>
    <x v="6"/>
    <s v="Røros"/>
    <x v="36"/>
    <x v="6"/>
    <s v="Dekar"/>
    <m/>
  </r>
  <r>
    <x v="17"/>
    <x v="6"/>
    <s v="Holtålen"/>
    <x v="37"/>
    <x v="6"/>
    <s v="Dekar"/>
    <n v="172"/>
  </r>
  <r>
    <x v="17"/>
    <x v="6"/>
    <s v="Midtre-Gauldal"/>
    <x v="38"/>
    <x v="6"/>
    <s v="Dekar"/>
    <n v="55"/>
  </r>
  <r>
    <x v="17"/>
    <x v="6"/>
    <s v="Melhus"/>
    <x v="39"/>
    <x v="6"/>
    <s v="Dekar"/>
    <n v="209"/>
  </r>
  <r>
    <x v="17"/>
    <x v="5"/>
    <s v="Skaun"/>
    <x v="40"/>
    <x v="6"/>
    <s v="Dekar"/>
    <n v="35"/>
  </r>
  <r>
    <x v="17"/>
    <x v="2"/>
    <s v="Klæbu"/>
    <x v="41"/>
    <x v="6"/>
    <s v="Dekar"/>
    <n v="8"/>
  </r>
  <r>
    <x v="17"/>
    <x v="2"/>
    <s v="Malvik"/>
    <x v="42"/>
    <x v="6"/>
    <s v="Dekar"/>
    <n v="13"/>
  </r>
  <r>
    <x v="17"/>
    <x v="2"/>
    <s v="Selbu"/>
    <x v="43"/>
    <x v="6"/>
    <s v="Dekar"/>
    <n v="219"/>
  </r>
  <r>
    <x v="17"/>
    <x v="2"/>
    <s v="Tydal"/>
    <x v="44"/>
    <x v="6"/>
    <s v="Dekar"/>
    <m/>
  </r>
  <r>
    <x v="17"/>
    <x v="2"/>
    <s v="Meråker"/>
    <x v="2"/>
    <x v="6"/>
    <s v="Dekar"/>
    <m/>
  </r>
  <r>
    <x v="17"/>
    <x v="2"/>
    <s v="Stjørdal"/>
    <x v="3"/>
    <x v="6"/>
    <s v="Dekar"/>
    <n v="7"/>
  </r>
  <r>
    <x v="17"/>
    <x v="0"/>
    <s v="Frosta"/>
    <x v="4"/>
    <x v="6"/>
    <s v="Dekar"/>
    <n v="55"/>
  </r>
  <r>
    <x v="17"/>
    <x v="0"/>
    <s v="Levanger"/>
    <x v="5"/>
    <x v="6"/>
    <s v="Dekar"/>
    <n v="63"/>
  </r>
  <r>
    <x v="17"/>
    <x v="0"/>
    <s v="Verdal"/>
    <x v="6"/>
    <x v="6"/>
    <s v="Dekar"/>
    <n v="18"/>
  </r>
  <r>
    <x v="17"/>
    <x v="0"/>
    <s v="Verran"/>
    <x v="7"/>
    <x v="6"/>
    <s v="Dekar"/>
    <n v="3"/>
  </r>
  <r>
    <x v="17"/>
    <x v="1"/>
    <s v="Namdalseid"/>
    <x v="8"/>
    <x v="6"/>
    <s v="Dekar"/>
    <n v="7"/>
  </r>
  <r>
    <x v="17"/>
    <x v="0"/>
    <s v="Snåsa"/>
    <x v="9"/>
    <x v="6"/>
    <s v="Dekar"/>
    <n v="112"/>
  </r>
  <r>
    <x v="17"/>
    <x v="1"/>
    <s v="Lierne"/>
    <x v="10"/>
    <x v="6"/>
    <s v="Dekar"/>
    <n v="11"/>
  </r>
  <r>
    <x v="17"/>
    <x v="1"/>
    <s v="Røyrvik"/>
    <x v="11"/>
    <x v="6"/>
    <s v="Dekar"/>
    <m/>
  </r>
  <r>
    <x v="17"/>
    <x v="1"/>
    <s v="Namsskogan"/>
    <x v="12"/>
    <x v="6"/>
    <s v="Dekar"/>
    <n v="26"/>
  </r>
  <r>
    <x v="17"/>
    <x v="1"/>
    <s v="Grong"/>
    <x v="13"/>
    <x v="6"/>
    <s v="Dekar"/>
    <n v="88"/>
  </r>
  <r>
    <x v="17"/>
    <x v="1"/>
    <s v="Høylandet"/>
    <x v="14"/>
    <x v="6"/>
    <s v="Dekar"/>
    <n v="8"/>
  </r>
  <r>
    <x v="17"/>
    <x v="1"/>
    <s v="Overhalla"/>
    <x v="15"/>
    <x v="6"/>
    <s v="Dekar"/>
    <m/>
  </r>
  <r>
    <x v="17"/>
    <x v="1"/>
    <s v="Fosnes"/>
    <x v="16"/>
    <x v="6"/>
    <s v="Dekar"/>
    <m/>
  </r>
  <r>
    <x v="17"/>
    <x v="1"/>
    <s v="Flatanger"/>
    <x v="17"/>
    <x v="6"/>
    <s v="Dekar"/>
    <m/>
  </r>
  <r>
    <x v="17"/>
    <x v="1"/>
    <s v="Vikna"/>
    <x v="18"/>
    <x v="6"/>
    <s v="Dekar"/>
    <m/>
  </r>
  <r>
    <x v="17"/>
    <x v="1"/>
    <s v="Nærøy"/>
    <x v="19"/>
    <x v="6"/>
    <s v="Dekar"/>
    <n v="70"/>
  </r>
  <r>
    <x v="17"/>
    <x v="1"/>
    <s v="Leka"/>
    <x v="20"/>
    <x v="6"/>
    <s v="Dekar"/>
    <m/>
  </r>
  <r>
    <x v="17"/>
    <x v="0"/>
    <s v="Inderøy"/>
    <x v="21"/>
    <x v="6"/>
    <s v="Dekar"/>
    <m/>
  </r>
  <r>
    <x v="17"/>
    <x v="3"/>
    <s v="Indre Fosen"/>
    <x v="22"/>
    <x v="6"/>
    <s v="Dekar"/>
    <m/>
  </r>
  <r>
    <x v="17"/>
    <x v="2"/>
    <s v="Trondheim"/>
    <x v="23"/>
    <x v="0"/>
    <s v="Dekar"/>
    <n v="841"/>
  </r>
  <r>
    <x v="17"/>
    <x v="0"/>
    <s v="Steinkjer"/>
    <x v="0"/>
    <x v="0"/>
    <s v="Dekar"/>
    <n v="3596"/>
  </r>
  <r>
    <x v="17"/>
    <x v="1"/>
    <s v="Namsos"/>
    <x v="1"/>
    <x v="0"/>
    <s v="Dekar"/>
    <n v="1053"/>
  </r>
  <r>
    <x v="17"/>
    <x v="4"/>
    <s v="Hemne"/>
    <x v="24"/>
    <x v="0"/>
    <s v="Dekar"/>
    <n v="212"/>
  </r>
  <r>
    <x v="17"/>
    <x v="4"/>
    <s v="Snillfjord"/>
    <x v="25"/>
    <x v="0"/>
    <s v="Dekar"/>
    <n v="60"/>
  </r>
  <r>
    <x v="17"/>
    <x v="4"/>
    <s v="Hitra"/>
    <x v="45"/>
    <x v="0"/>
    <s v="Dekar"/>
    <m/>
  </r>
  <r>
    <x v="17"/>
    <x v="5"/>
    <s v="Agdenes"/>
    <x v="27"/>
    <x v="0"/>
    <s v="Dekar"/>
    <m/>
  </r>
  <r>
    <x v="17"/>
    <x v="3"/>
    <s v="Bjugn"/>
    <x v="28"/>
    <x v="0"/>
    <s v="Dekar"/>
    <n v="116"/>
  </r>
  <r>
    <x v="17"/>
    <x v="3"/>
    <s v="Åfjord"/>
    <x v="29"/>
    <x v="0"/>
    <s v="Dekar"/>
    <n v="137"/>
  </r>
  <r>
    <x v="17"/>
    <x v="3"/>
    <s v="Roan"/>
    <x v="30"/>
    <x v="0"/>
    <s v="Dekar"/>
    <m/>
  </r>
  <r>
    <x v="17"/>
    <x v="3"/>
    <s v="Osen"/>
    <x v="31"/>
    <x v="0"/>
    <s v="Dekar"/>
    <n v="352"/>
  </r>
  <r>
    <x v="17"/>
    <x v="6"/>
    <s v="Oppdal"/>
    <x v="32"/>
    <x v="0"/>
    <s v="Dekar"/>
    <n v="25"/>
  </r>
  <r>
    <x v="17"/>
    <x v="6"/>
    <s v="Rennebu"/>
    <x v="33"/>
    <x v="0"/>
    <s v="Dekar"/>
    <n v="297"/>
  </r>
  <r>
    <x v="17"/>
    <x v="5"/>
    <s v="Meldal"/>
    <x v="34"/>
    <x v="0"/>
    <s v="Dekar"/>
    <n v="288"/>
  </r>
  <r>
    <x v="17"/>
    <x v="5"/>
    <s v="Orkdal"/>
    <x v="35"/>
    <x v="0"/>
    <s v="Dekar"/>
    <n v="610"/>
  </r>
  <r>
    <x v="17"/>
    <x v="6"/>
    <s v="Røros"/>
    <x v="36"/>
    <x v="0"/>
    <s v="Dekar"/>
    <m/>
  </r>
  <r>
    <x v="17"/>
    <x v="6"/>
    <s v="Holtålen"/>
    <x v="37"/>
    <x v="0"/>
    <s v="Dekar"/>
    <n v="30"/>
  </r>
  <r>
    <x v="17"/>
    <x v="6"/>
    <s v="Midtre-Gauldal"/>
    <x v="38"/>
    <x v="0"/>
    <s v="Dekar"/>
    <n v="425"/>
  </r>
  <r>
    <x v="17"/>
    <x v="6"/>
    <s v="Melhus"/>
    <x v="39"/>
    <x v="0"/>
    <s v="Dekar"/>
    <n v="1380"/>
  </r>
  <r>
    <x v="17"/>
    <x v="5"/>
    <s v="Skaun"/>
    <x v="40"/>
    <x v="0"/>
    <s v="Dekar"/>
    <n v="484"/>
  </r>
  <r>
    <x v="17"/>
    <x v="2"/>
    <s v="Klæbu"/>
    <x v="41"/>
    <x v="0"/>
    <s v="Dekar"/>
    <n v="346"/>
  </r>
  <r>
    <x v="17"/>
    <x v="2"/>
    <s v="Malvik"/>
    <x v="42"/>
    <x v="0"/>
    <s v="Dekar"/>
    <n v="1482"/>
  </r>
  <r>
    <x v="17"/>
    <x v="2"/>
    <s v="Selbu"/>
    <x v="43"/>
    <x v="0"/>
    <s v="Dekar"/>
    <n v="1653"/>
  </r>
  <r>
    <x v="17"/>
    <x v="2"/>
    <s v="Tydal"/>
    <x v="44"/>
    <x v="0"/>
    <s v="Dekar"/>
    <n v="106"/>
  </r>
  <r>
    <x v="17"/>
    <x v="2"/>
    <s v="Meråker"/>
    <x v="2"/>
    <x v="0"/>
    <s v="Dekar"/>
    <n v="1069"/>
  </r>
  <r>
    <x v="17"/>
    <x v="2"/>
    <s v="Stjørdal"/>
    <x v="3"/>
    <x v="0"/>
    <s v="Dekar"/>
    <n v="1576"/>
  </r>
  <r>
    <x v="17"/>
    <x v="0"/>
    <s v="Frosta"/>
    <x v="4"/>
    <x v="0"/>
    <s v="Dekar"/>
    <n v="175"/>
  </r>
  <r>
    <x v="17"/>
    <x v="0"/>
    <s v="Levanger"/>
    <x v="5"/>
    <x v="0"/>
    <s v="Dekar"/>
    <n v="2383"/>
  </r>
  <r>
    <x v="17"/>
    <x v="0"/>
    <s v="Verdal"/>
    <x v="6"/>
    <x v="0"/>
    <s v="Dekar"/>
    <n v="3463"/>
  </r>
  <r>
    <x v="17"/>
    <x v="0"/>
    <s v="Verran"/>
    <x v="7"/>
    <x v="0"/>
    <s v="Dekar"/>
    <n v="519"/>
  </r>
  <r>
    <x v="17"/>
    <x v="1"/>
    <s v="Namdalseid"/>
    <x v="8"/>
    <x v="0"/>
    <s v="Dekar"/>
    <n v="610"/>
  </r>
  <r>
    <x v="17"/>
    <x v="0"/>
    <s v="Snåsa"/>
    <x v="9"/>
    <x v="0"/>
    <s v="Dekar"/>
    <n v="1396"/>
  </r>
  <r>
    <x v="17"/>
    <x v="1"/>
    <s v="Lierne"/>
    <x v="10"/>
    <x v="0"/>
    <s v="Dekar"/>
    <n v="1169"/>
  </r>
  <r>
    <x v="17"/>
    <x v="1"/>
    <s v="Røyrvik"/>
    <x v="11"/>
    <x v="0"/>
    <s v="Dekar"/>
    <n v="611"/>
  </r>
  <r>
    <x v="17"/>
    <x v="1"/>
    <s v="Namsskogan"/>
    <x v="12"/>
    <x v="0"/>
    <s v="Dekar"/>
    <n v="571"/>
  </r>
  <r>
    <x v="17"/>
    <x v="1"/>
    <s v="Grong"/>
    <x v="13"/>
    <x v="0"/>
    <s v="Dekar"/>
    <n v="936"/>
  </r>
  <r>
    <x v="17"/>
    <x v="1"/>
    <s v="Høylandet"/>
    <x v="14"/>
    <x v="0"/>
    <s v="Dekar"/>
    <n v="968"/>
  </r>
  <r>
    <x v="17"/>
    <x v="1"/>
    <s v="Overhalla"/>
    <x v="15"/>
    <x v="0"/>
    <s v="Dekar"/>
    <n v="943"/>
  </r>
  <r>
    <x v="17"/>
    <x v="1"/>
    <s v="Fosnes"/>
    <x v="16"/>
    <x v="0"/>
    <s v="Dekar"/>
    <m/>
  </r>
  <r>
    <x v="17"/>
    <x v="1"/>
    <s v="Flatanger"/>
    <x v="17"/>
    <x v="0"/>
    <s v="Dekar"/>
    <n v="29"/>
  </r>
  <r>
    <x v="17"/>
    <x v="1"/>
    <s v="Vikna"/>
    <x v="18"/>
    <x v="0"/>
    <s v="Dekar"/>
    <m/>
  </r>
  <r>
    <x v="17"/>
    <x v="1"/>
    <s v="Nærøy"/>
    <x v="19"/>
    <x v="0"/>
    <s v="Dekar"/>
    <n v="231"/>
  </r>
  <r>
    <x v="17"/>
    <x v="1"/>
    <s v="Leka"/>
    <x v="20"/>
    <x v="0"/>
    <s v="Dekar"/>
    <n v="28"/>
  </r>
  <r>
    <x v="17"/>
    <x v="0"/>
    <s v="Inderøy"/>
    <x v="21"/>
    <x v="0"/>
    <s v="Dekar"/>
    <n v="691"/>
  </r>
  <r>
    <x v="17"/>
    <x v="3"/>
    <s v="Indre Fosen"/>
    <x v="22"/>
    <x v="0"/>
    <s v="Dekar"/>
    <n v="1510"/>
  </r>
  <r>
    <x v="17"/>
    <x v="2"/>
    <s v="Trondheim"/>
    <x v="23"/>
    <x v="3"/>
    <s v="m"/>
    <m/>
  </r>
  <r>
    <x v="17"/>
    <x v="0"/>
    <s v="Steinkjer"/>
    <x v="0"/>
    <x v="3"/>
    <s v="m"/>
    <n v="3740"/>
  </r>
  <r>
    <x v="17"/>
    <x v="1"/>
    <s v="Namsos"/>
    <x v="1"/>
    <x v="3"/>
    <s v="m"/>
    <n v="3500"/>
  </r>
  <r>
    <x v="17"/>
    <x v="4"/>
    <s v="Hemne"/>
    <x v="24"/>
    <x v="3"/>
    <s v="m"/>
    <m/>
  </r>
  <r>
    <x v="17"/>
    <x v="4"/>
    <s v="Snillfjord"/>
    <x v="25"/>
    <x v="3"/>
    <s v="m"/>
    <m/>
  </r>
  <r>
    <x v="17"/>
    <x v="4"/>
    <s v="Hitra"/>
    <x v="45"/>
    <x v="3"/>
    <s v="m"/>
    <m/>
  </r>
  <r>
    <x v="17"/>
    <x v="5"/>
    <s v="Agdenes"/>
    <x v="27"/>
    <x v="3"/>
    <s v="m"/>
    <m/>
  </r>
  <r>
    <x v="17"/>
    <x v="3"/>
    <s v="Bjugn"/>
    <x v="28"/>
    <x v="3"/>
    <s v="m"/>
    <m/>
  </r>
  <r>
    <x v="17"/>
    <x v="3"/>
    <s v="Åfjord"/>
    <x v="29"/>
    <x v="3"/>
    <s v="m"/>
    <m/>
  </r>
  <r>
    <x v="17"/>
    <x v="3"/>
    <s v="Roan"/>
    <x v="30"/>
    <x v="3"/>
    <s v="m"/>
    <m/>
  </r>
  <r>
    <x v="17"/>
    <x v="3"/>
    <s v="Osen"/>
    <x v="31"/>
    <x v="3"/>
    <s v="m"/>
    <m/>
  </r>
  <r>
    <x v="17"/>
    <x v="6"/>
    <s v="Oppdal"/>
    <x v="32"/>
    <x v="3"/>
    <s v="m"/>
    <m/>
  </r>
  <r>
    <x v="17"/>
    <x v="6"/>
    <s v="Rennebu"/>
    <x v="33"/>
    <x v="3"/>
    <s v="m"/>
    <n v="546"/>
  </r>
  <r>
    <x v="17"/>
    <x v="5"/>
    <s v="Meldal"/>
    <x v="34"/>
    <x v="3"/>
    <s v="m"/>
    <n v="250"/>
  </r>
  <r>
    <x v="17"/>
    <x v="5"/>
    <s v="Orkdal"/>
    <x v="35"/>
    <x v="3"/>
    <s v="m"/>
    <n v="642"/>
  </r>
  <r>
    <x v="17"/>
    <x v="6"/>
    <s v="Røros"/>
    <x v="36"/>
    <x v="3"/>
    <s v="m"/>
    <m/>
  </r>
  <r>
    <x v="17"/>
    <x v="6"/>
    <s v="Holtålen"/>
    <x v="37"/>
    <x v="3"/>
    <s v="m"/>
    <n v="2900"/>
  </r>
  <r>
    <x v="17"/>
    <x v="6"/>
    <s v="Midtre-Gauldal"/>
    <x v="38"/>
    <x v="3"/>
    <s v="m"/>
    <m/>
  </r>
  <r>
    <x v="17"/>
    <x v="6"/>
    <s v="Melhus"/>
    <x v="39"/>
    <x v="3"/>
    <s v="m"/>
    <m/>
  </r>
  <r>
    <x v="17"/>
    <x v="5"/>
    <s v="Skaun"/>
    <x v="40"/>
    <x v="3"/>
    <s v="m"/>
    <m/>
  </r>
  <r>
    <x v="17"/>
    <x v="2"/>
    <s v="Klæbu"/>
    <x v="41"/>
    <x v="3"/>
    <s v="m"/>
    <m/>
  </r>
  <r>
    <x v="17"/>
    <x v="2"/>
    <s v="Malvik"/>
    <x v="42"/>
    <x v="3"/>
    <s v="m"/>
    <m/>
  </r>
  <r>
    <x v="17"/>
    <x v="2"/>
    <s v="Selbu"/>
    <x v="43"/>
    <x v="3"/>
    <s v="m"/>
    <n v="550"/>
  </r>
  <r>
    <x v="17"/>
    <x v="2"/>
    <s v="Tydal"/>
    <x v="44"/>
    <x v="3"/>
    <s v="m"/>
    <m/>
  </r>
  <r>
    <x v="17"/>
    <x v="2"/>
    <s v="Meråker"/>
    <x v="2"/>
    <x v="3"/>
    <s v="m"/>
    <n v="350"/>
  </r>
  <r>
    <x v="17"/>
    <x v="2"/>
    <s v="Stjørdal"/>
    <x v="3"/>
    <x v="3"/>
    <s v="m"/>
    <n v="60"/>
  </r>
  <r>
    <x v="17"/>
    <x v="0"/>
    <s v="Frosta"/>
    <x v="4"/>
    <x v="3"/>
    <s v="m"/>
    <m/>
  </r>
  <r>
    <x v="17"/>
    <x v="0"/>
    <s v="Levanger"/>
    <x v="5"/>
    <x v="3"/>
    <s v="m"/>
    <n v="850"/>
  </r>
  <r>
    <x v="17"/>
    <x v="0"/>
    <s v="Verdal"/>
    <x v="6"/>
    <x v="3"/>
    <s v="m"/>
    <m/>
  </r>
  <r>
    <x v="17"/>
    <x v="0"/>
    <s v="Verran"/>
    <x v="7"/>
    <x v="3"/>
    <s v="m"/>
    <n v="50"/>
  </r>
  <r>
    <x v="17"/>
    <x v="1"/>
    <s v="Namdalseid"/>
    <x v="8"/>
    <x v="3"/>
    <s v="m"/>
    <m/>
  </r>
  <r>
    <x v="17"/>
    <x v="0"/>
    <s v="Snåsa"/>
    <x v="9"/>
    <x v="3"/>
    <s v="m"/>
    <n v="5174"/>
  </r>
  <r>
    <x v="17"/>
    <x v="1"/>
    <s v="Lierne"/>
    <x v="10"/>
    <x v="3"/>
    <s v="m"/>
    <n v="4700"/>
  </r>
  <r>
    <x v="17"/>
    <x v="1"/>
    <s v="Røyrvik"/>
    <x v="11"/>
    <x v="3"/>
    <s v="m"/>
    <n v="5600"/>
  </r>
  <r>
    <x v="17"/>
    <x v="1"/>
    <s v="Namsskogan"/>
    <x v="12"/>
    <x v="3"/>
    <s v="m"/>
    <m/>
  </r>
  <r>
    <x v="17"/>
    <x v="1"/>
    <s v="Grong"/>
    <x v="13"/>
    <x v="3"/>
    <s v="m"/>
    <m/>
  </r>
  <r>
    <x v="17"/>
    <x v="1"/>
    <s v="Høylandet"/>
    <x v="14"/>
    <x v="3"/>
    <s v="m"/>
    <n v="648"/>
  </r>
  <r>
    <x v="17"/>
    <x v="1"/>
    <s v="Overhalla"/>
    <x v="15"/>
    <x v="3"/>
    <s v="m"/>
    <n v="5127"/>
  </r>
  <r>
    <x v="17"/>
    <x v="1"/>
    <s v="Fosnes"/>
    <x v="16"/>
    <x v="3"/>
    <s v="m"/>
    <n v="2770"/>
  </r>
  <r>
    <x v="17"/>
    <x v="1"/>
    <s v="Flatanger"/>
    <x v="17"/>
    <x v="3"/>
    <s v="m"/>
    <n v="650"/>
  </r>
  <r>
    <x v="17"/>
    <x v="1"/>
    <s v="Vikna"/>
    <x v="18"/>
    <x v="3"/>
    <s v="m"/>
    <m/>
  </r>
  <r>
    <x v="17"/>
    <x v="1"/>
    <s v="Nærøy"/>
    <x v="19"/>
    <x v="3"/>
    <s v="m"/>
    <n v="5000"/>
  </r>
  <r>
    <x v="17"/>
    <x v="1"/>
    <s v="Leka"/>
    <x v="20"/>
    <x v="3"/>
    <s v="m"/>
    <m/>
  </r>
  <r>
    <x v="17"/>
    <x v="0"/>
    <s v="Inderøy"/>
    <x v="21"/>
    <x v="3"/>
    <s v="m"/>
    <n v="3410"/>
  </r>
  <r>
    <x v="17"/>
    <x v="3"/>
    <s v="Indre Fosen"/>
    <x v="22"/>
    <x v="3"/>
    <s v="m"/>
    <m/>
  </r>
  <r>
    <x v="17"/>
    <x v="2"/>
    <s v="Trondheim"/>
    <x v="23"/>
    <x v="2"/>
    <s v="m"/>
    <m/>
  </r>
  <r>
    <x v="17"/>
    <x v="0"/>
    <s v="Steinkjer"/>
    <x v="0"/>
    <x v="2"/>
    <s v="m"/>
    <n v="700"/>
  </r>
  <r>
    <x v="17"/>
    <x v="1"/>
    <s v="Namsos"/>
    <x v="1"/>
    <x v="2"/>
    <s v="m"/>
    <n v="500"/>
  </r>
  <r>
    <x v="17"/>
    <x v="4"/>
    <s v="Hemne"/>
    <x v="24"/>
    <x v="2"/>
    <s v="m"/>
    <m/>
  </r>
  <r>
    <x v="17"/>
    <x v="4"/>
    <s v="Snillfjord"/>
    <x v="25"/>
    <x v="2"/>
    <s v="m"/>
    <m/>
  </r>
  <r>
    <x v="17"/>
    <x v="4"/>
    <s v="Hitra"/>
    <x v="45"/>
    <x v="2"/>
    <s v="m"/>
    <m/>
  </r>
  <r>
    <x v="17"/>
    <x v="5"/>
    <s v="Agdenes"/>
    <x v="27"/>
    <x v="2"/>
    <s v="m"/>
    <m/>
  </r>
  <r>
    <x v="17"/>
    <x v="3"/>
    <s v="Bjugn"/>
    <x v="28"/>
    <x v="2"/>
    <s v="m"/>
    <m/>
  </r>
  <r>
    <x v="17"/>
    <x v="3"/>
    <s v="Åfjord"/>
    <x v="29"/>
    <x v="2"/>
    <s v="m"/>
    <m/>
  </r>
  <r>
    <x v="17"/>
    <x v="3"/>
    <s v="Roan"/>
    <x v="30"/>
    <x v="2"/>
    <s v="m"/>
    <m/>
  </r>
  <r>
    <x v="17"/>
    <x v="3"/>
    <s v="Osen"/>
    <x v="31"/>
    <x v="2"/>
    <s v="m"/>
    <m/>
  </r>
  <r>
    <x v="17"/>
    <x v="6"/>
    <s v="Oppdal"/>
    <x v="32"/>
    <x v="2"/>
    <s v="m"/>
    <m/>
  </r>
  <r>
    <x v="17"/>
    <x v="6"/>
    <s v="Rennebu"/>
    <x v="33"/>
    <x v="2"/>
    <s v="m"/>
    <m/>
  </r>
  <r>
    <x v="17"/>
    <x v="5"/>
    <s v="Meldal"/>
    <x v="34"/>
    <x v="2"/>
    <s v="m"/>
    <m/>
  </r>
  <r>
    <x v="17"/>
    <x v="5"/>
    <s v="Orkdal"/>
    <x v="35"/>
    <x v="2"/>
    <s v="m"/>
    <m/>
  </r>
  <r>
    <x v="17"/>
    <x v="6"/>
    <s v="Røros"/>
    <x v="36"/>
    <x v="2"/>
    <s v="m"/>
    <m/>
  </r>
  <r>
    <x v="17"/>
    <x v="6"/>
    <s v="Holtålen"/>
    <x v="37"/>
    <x v="2"/>
    <s v="m"/>
    <m/>
  </r>
  <r>
    <x v="17"/>
    <x v="6"/>
    <s v="Midtre-Gauldal"/>
    <x v="38"/>
    <x v="2"/>
    <s v="m"/>
    <m/>
  </r>
  <r>
    <x v="17"/>
    <x v="6"/>
    <s v="Melhus"/>
    <x v="39"/>
    <x v="2"/>
    <s v="m"/>
    <m/>
  </r>
  <r>
    <x v="17"/>
    <x v="5"/>
    <s v="Skaun"/>
    <x v="40"/>
    <x v="2"/>
    <s v="m"/>
    <m/>
  </r>
  <r>
    <x v="17"/>
    <x v="2"/>
    <s v="Klæbu"/>
    <x v="41"/>
    <x v="2"/>
    <s v="m"/>
    <m/>
  </r>
  <r>
    <x v="17"/>
    <x v="2"/>
    <s v="Malvik"/>
    <x v="42"/>
    <x v="2"/>
    <s v="m"/>
    <m/>
  </r>
  <r>
    <x v="17"/>
    <x v="2"/>
    <s v="Selbu"/>
    <x v="43"/>
    <x v="2"/>
    <s v="m"/>
    <m/>
  </r>
  <r>
    <x v="17"/>
    <x v="2"/>
    <s v="Tydal"/>
    <x v="44"/>
    <x v="2"/>
    <s v="m"/>
    <m/>
  </r>
  <r>
    <x v="17"/>
    <x v="2"/>
    <s v="Meråker"/>
    <x v="2"/>
    <x v="2"/>
    <s v="m"/>
    <m/>
  </r>
  <r>
    <x v="17"/>
    <x v="2"/>
    <s v="Stjørdal"/>
    <x v="3"/>
    <x v="2"/>
    <s v="m"/>
    <m/>
  </r>
  <r>
    <x v="17"/>
    <x v="0"/>
    <s v="Frosta"/>
    <x v="4"/>
    <x v="2"/>
    <s v="m"/>
    <m/>
  </r>
  <r>
    <x v="17"/>
    <x v="0"/>
    <s v="Levanger"/>
    <x v="5"/>
    <x v="2"/>
    <s v="m"/>
    <m/>
  </r>
  <r>
    <x v="17"/>
    <x v="0"/>
    <s v="Verdal"/>
    <x v="6"/>
    <x v="2"/>
    <s v="m"/>
    <m/>
  </r>
  <r>
    <x v="17"/>
    <x v="0"/>
    <s v="Verran"/>
    <x v="7"/>
    <x v="2"/>
    <s v="m"/>
    <m/>
  </r>
  <r>
    <x v="17"/>
    <x v="1"/>
    <s v="Namdalseid"/>
    <x v="8"/>
    <x v="2"/>
    <s v="m"/>
    <n v="900"/>
  </r>
  <r>
    <x v="17"/>
    <x v="0"/>
    <s v="Snåsa"/>
    <x v="9"/>
    <x v="2"/>
    <s v="m"/>
    <n v="700"/>
  </r>
  <r>
    <x v="17"/>
    <x v="1"/>
    <s v="Lierne"/>
    <x v="10"/>
    <x v="2"/>
    <s v="m"/>
    <m/>
  </r>
  <r>
    <x v="17"/>
    <x v="1"/>
    <s v="Røyrvik"/>
    <x v="11"/>
    <x v="2"/>
    <s v="m"/>
    <m/>
  </r>
  <r>
    <x v="17"/>
    <x v="1"/>
    <s v="Namsskogan"/>
    <x v="12"/>
    <x v="2"/>
    <s v="m"/>
    <m/>
  </r>
  <r>
    <x v="17"/>
    <x v="1"/>
    <s v="Grong"/>
    <x v="13"/>
    <x v="2"/>
    <s v="m"/>
    <m/>
  </r>
  <r>
    <x v="17"/>
    <x v="1"/>
    <s v="Høylandet"/>
    <x v="14"/>
    <x v="2"/>
    <s v="m"/>
    <n v="369"/>
  </r>
  <r>
    <x v="17"/>
    <x v="1"/>
    <s v="Overhalla"/>
    <x v="15"/>
    <x v="2"/>
    <s v="m"/>
    <n v="2750"/>
  </r>
  <r>
    <x v="17"/>
    <x v="1"/>
    <s v="Fosnes"/>
    <x v="16"/>
    <x v="2"/>
    <s v="m"/>
    <m/>
  </r>
  <r>
    <x v="17"/>
    <x v="1"/>
    <s v="Flatanger"/>
    <x v="17"/>
    <x v="2"/>
    <s v="m"/>
    <m/>
  </r>
  <r>
    <x v="17"/>
    <x v="1"/>
    <s v="Vikna"/>
    <x v="18"/>
    <x v="2"/>
    <s v="m"/>
    <m/>
  </r>
  <r>
    <x v="17"/>
    <x v="1"/>
    <s v="Nærøy"/>
    <x v="19"/>
    <x v="2"/>
    <s v="m"/>
    <m/>
  </r>
  <r>
    <x v="17"/>
    <x v="1"/>
    <s v="Leka"/>
    <x v="20"/>
    <x v="2"/>
    <s v="m"/>
    <m/>
  </r>
  <r>
    <x v="17"/>
    <x v="0"/>
    <s v="Inderøy"/>
    <x v="21"/>
    <x v="2"/>
    <s v="m"/>
    <m/>
  </r>
  <r>
    <x v="17"/>
    <x v="3"/>
    <s v="Indre Fosen"/>
    <x v="22"/>
    <x v="2"/>
    <s v="m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78">
  <r>
    <x v="0"/>
    <x v="0"/>
    <s v="Trondheim"/>
    <x v="0"/>
    <s v="Lav"/>
    <x v="0"/>
    <n v="3757.5640000000012"/>
  </r>
  <r>
    <x v="0"/>
    <x v="0"/>
    <s v="Trondheim"/>
    <x v="0"/>
    <s v="Middels"/>
    <x v="0"/>
    <n v="1576.0729999999999"/>
  </r>
  <r>
    <x v="0"/>
    <x v="0"/>
    <s v="Trondheim"/>
    <x v="0"/>
    <s v="Høg"/>
    <x v="0"/>
    <n v="399.13900000000012"/>
  </r>
  <r>
    <x v="0"/>
    <x v="0"/>
    <s v="Trondheim"/>
    <x v="0"/>
    <s v="Lav"/>
    <x v="1"/>
    <n v="45209"/>
  </r>
  <r>
    <x v="0"/>
    <x v="0"/>
    <s v="Trondheim"/>
    <x v="0"/>
    <s v="Middels"/>
    <x v="1"/>
    <n v="58625"/>
  </r>
  <r>
    <x v="0"/>
    <x v="0"/>
    <s v="Trondheim"/>
    <x v="0"/>
    <s v="Høg"/>
    <x v="1"/>
    <n v="24631"/>
  </r>
  <r>
    <x v="0"/>
    <x v="0"/>
    <s v="Trondheim"/>
    <x v="0"/>
    <s v="Lav"/>
    <x v="2"/>
    <n v="1168"/>
  </r>
  <r>
    <x v="0"/>
    <x v="0"/>
    <s v="Trondheim"/>
    <x v="0"/>
    <s v="Middels"/>
    <x v="2"/>
    <n v="3011"/>
  </r>
  <r>
    <x v="0"/>
    <x v="0"/>
    <s v="Trondheim"/>
    <x v="0"/>
    <s v="Høg"/>
    <x v="2"/>
    <n v="2626"/>
  </r>
  <r>
    <x v="0"/>
    <x v="0"/>
    <s v="Trondheim"/>
    <x v="0"/>
    <s v="Lav"/>
    <x v="3"/>
    <n v="47"/>
  </r>
  <r>
    <x v="0"/>
    <x v="0"/>
    <s v="Trondheim"/>
    <x v="0"/>
    <s v="Middels"/>
    <x v="3"/>
    <n v="3492"/>
  </r>
  <r>
    <x v="0"/>
    <x v="0"/>
    <s v="Trondheim"/>
    <x v="0"/>
    <s v="Høg"/>
    <x v="3"/>
    <n v="10589"/>
  </r>
  <r>
    <x v="0"/>
    <x v="0"/>
    <s v="Trondheim"/>
    <x v="0"/>
    <s v="Lav"/>
    <x v="4"/>
    <n v="825"/>
  </r>
  <r>
    <x v="0"/>
    <x v="0"/>
    <s v="Trondheim"/>
    <x v="0"/>
    <s v="Middels"/>
    <x v="4"/>
    <n v="371"/>
  </r>
  <r>
    <x v="0"/>
    <x v="0"/>
    <s v="Trondheim"/>
    <x v="0"/>
    <s v="Høg"/>
    <x v="4"/>
    <n v="16"/>
  </r>
  <r>
    <x v="1"/>
    <x v="0"/>
    <s v="Trondheim"/>
    <x v="0"/>
    <m/>
    <x v="5"/>
    <n v="109311"/>
  </r>
  <r>
    <x v="1"/>
    <x v="0"/>
    <s v="Trondheim"/>
    <x v="0"/>
    <m/>
    <x v="6"/>
    <n v="57470"/>
  </r>
  <r>
    <x v="1"/>
    <x v="0"/>
    <s v="Trondheim"/>
    <x v="0"/>
    <m/>
    <x v="7"/>
    <n v="109311"/>
  </r>
  <r>
    <x v="0"/>
    <x v="1"/>
    <s v="Steinkjer"/>
    <x v="1"/>
    <s v="Lav"/>
    <x v="0"/>
    <n v="19033.783187370344"/>
  </r>
  <r>
    <x v="0"/>
    <x v="1"/>
    <s v="Steinkjer"/>
    <x v="1"/>
    <s v="Middels"/>
    <x v="0"/>
    <n v="9752.548570057319"/>
  </r>
  <r>
    <x v="0"/>
    <x v="1"/>
    <s v="Steinkjer"/>
    <x v="1"/>
    <s v="Høg"/>
    <x v="0"/>
    <n v="1466.3053698927872"/>
  </r>
  <r>
    <x v="0"/>
    <x v="1"/>
    <s v="Steinkjer"/>
    <x v="1"/>
    <s v="Lav"/>
    <x v="1"/>
    <n v="286778"/>
  </r>
  <r>
    <x v="0"/>
    <x v="1"/>
    <s v="Steinkjer"/>
    <x v="1"/>
    <s v="Middels"/>
    <x v="1"/>
    <n v="207184"/>
  </r>
  <r>
    <x v="0"/>
    <x v="1"/>
    <s v="Steinkjer"/>
    <x v="1"/>
    <s v="Høg"/>
    <x v="1"/>
    <n v="166510"/>
  </r>
  <r>
    <x v="0"/>
    <x v="1"/>
    <s v="Steinkjer"/>
    <x v="1"/>
    <s v="Lav"/>
    <x v="2"/>
    <n v="4766"/>
  </r>
  <r>
    <x v="0"/>
    <x v="1"/>
    <s v="Steinkjer"/>
    <x v="1"/>
    <s v="Middels"/>
    <x v="2"/>
    <n v="4824"/>
  </r>
  <r>
    <x v="0"/>
    <x v="1"/>
    <s v="Steinkjer"/>
    <x v="1"/>
    <s v="Høg"/>
    <x v="2"/>
    <n v="10981"/>
  </r>
  <r>
    <x v="0"/>
    <x v="1"/>
    <s v="Steinkjer"/>
    <x v="1"/>
    <s v="Lav"/>
    <x v="3"/>
    <n v="13"/>
  </r>
  <r>
    <x v="0"/>
    <x v="1"/>
    <s v="Steinkjer"/>
    <x v="1"/>
    <s v="Middels"/>
    <x v="3"/>
    <n v="1178"/>
  </r>
  <r>
    <x v="0"/>
    <x v="1"/>
    <s v="Steinkjer"/>
    <x v="1"/>
    <s v="Høg"/>
    <x v="3"/>
    <n v="10423"/>
  </r>
  <r>
    <x v="0"/>
    <x v="1"/>
    <s v="Steinkjer"/>
    <x v="1"/>
    <s v="Lav"/>
    <x v="4"/>
    <n v="1432"/>
  </r>
  <r>
    <x v="0"/>
    <x v="1"/>
    <s v="Steinkjer"/>
    <x v="1"/>
    <s v="Middels"/>
    <x v="4"/>
    <n v="1519"/>
  </r>
  <r>
    <x v="0"/>
    <x v="1"/>
    <s v="Steinkjer"/>
    <x v="1"/>
    <s v="Høg"/>
    <x v="4"/>
    <n v="387"/>
  </r>
  <r>
    <x v="2"/>
    <x v="1"/>
    <s v="Steinkjer"/>
    <x v="1"/>
    <m/>
    <x v="5"/>
    <n v="415000"/>
  </r>
  <r>
    <x v="2"/>
    <x v="1"/>
    <s v="Steinkjer"/>
    <x v="1"/>
    <m/>
    <x v="6"/>
    <n v="415000"/>
  </r>
  <r>
    <x v="2"/>
    <x v="1"/>
    <s v="Steinkjer"/>
    <x v="1"/>
    <m/>
    <x v="7"/>
    <n v="519000"/>
  </r>
  <r>
    <x v="0"/>
    <x v="2"/>
    <s v="Namsos"/>
    <x v="2"/>
    <s v="Lav"/>
    <x v="0"/>
    <n v="16179.996968336809"/>
  </r>
  <r>
    <x v="0"/>
    <x v="2"/>
    <s v="Namsos"/>
    <x v="2"/>
    <s v="Middels"/>
    <x v="0"/>
    <n v="5824.5878439503376"/>
  </r>
  <r>
    <x v="0"/>
    <x v="2"/>
    <s v="Namsos"/>
    <x v="2"/>
    <s v="Høg"/>
    <x v="0"/>
    <n v="2711.78575933711"/>
  </r>
  <r>
    <x v="0"/>
    <x v="2"/>
    <s v="Namsos"/>
    <x v="2"/>
    <s v="Lav"/>
    <x v="1"/>
    <n v="186804"/>
  </r>
  <r>
    <x v="0"/>
    <x v="2"/>
    <s v="Namsos"/>
    <x v="2"/>
    <s v="Middels"/>
    <x v="1"/>
    <n v="84237"/>
  </r>
  <r>
    <x v="0"/>
    <x v="2"/>
    <s v="Namsos"/>
    <x v="2"/>
    <s v="Høg"/>
    <x v="1"/>
    <n v="63009"/>
  </r>
  <r>
    <x v="0"/>
    <x v="2"/>
    <s v="Namsos"/>
    <x v="2"/>
    <s v="Lav"/>
    <x v="2"/>
    <n v="3500"/>
  </r>
  <r>
    <x v="0"/>
    <x v="2"/>
    <s v="Namsos"/>
    <x v="2"/>
    <s v="Middels"/>
    <x v="2"/>
    <n v="1919"/>
  </r>
  <r>
    <x v="0"/>
    <x v="2"/>
    <s v="Namsos"/>
    <x v="2"/>
    <s v="Høg"/>
    <x v="2"/>
    <n v="2528"/>
  </r>
  <r>
    <x v="0"/>
    <x v="2"/>
    <s v="Namsos"/>
    <x v="2"/>
    <s v="Lav"/>
    <x v="3"/>
    <n v="0"/>
  </r>
  <r>
    <x v="0"/>
    <x v="2"/>
    <s v="Namsos"/>
    <x v="2"/>
    <s v="Middels"/>
    <x v="3"/>
    <n v="713"/>
  </r>
  <r>
    <x v="0"/>
    <x v="2"/>
    <s v="Namsos"/>
    <x v="2"/>
    <s v="Høg"/>
    <x v="3"/>
    <n v="2175"/>
  </r>
  <r>
    <x v="0"/>
    <x v="2"/>
    <s v="Namsos"/>
    <x v="2"/>
    <s v="Lav"/>
    <x v="4"/>
    <n v="4572"/>
  </r>
  <r>
    <x v="0"/>
    <x v="2"/>
    <s v="Namsos"/>
    <x v="2"/>
    <s v="Middels"/>
    <x v="4"/>
    <n v="5804"/>
  </r>
  <r>
    <x v="0"/>
    <x v="2"/>
    <s v="Namsos"/>
    <x v="2"/>
    <s v="Høg"/>
    <x v="4"/>
    <n v="982"/>
  </r>
  <r>
    <x v="3"/>
    <x v="2"/>
    <s v="Namsos"/>
    <x v="2"/>
    <m/>
    <x v="5"/>
    <n v="128740"/>
  </r>
  <r>
    <x v="3"/>
    <x v="2"/>
    <s v="Namsos"/>
    <x v="2"/>
    <m/>
    <x v="6"/>
    <n v="128740"/>
  </r>
  <r>
    <x v="3"/>
    <x v="2"/>
    <s v="Namsos"/>
    <x v="2"/>
    <m/>
    <x v="7"/>
    <n v="176341"/>
  </r>
  <r>
    <x v="0"/>
    <x v="3"/>
    <s v="Hemne"/>
    <x v="3"/>
    <s v="Lav"/>
    <x v="0"/>
    <n v="200.78800000000004"/>
  </r>
  <r>
    <x v="0"/>
    <x v="3"/>
    <s v="Hemne"/>
    <x v="3"/>
    <s v="Middels"/>
    <x v="0"/>
    <n v="207.565"/>
  </r>
  <r>
    <x v="0"/>
    <x v="3"/>
    <s v="Hemne"/>
    <x v="3"/>
    <s v="Høg"/>
    <x v="0"/>
    <n v="268.95899999999989"/>
  </r>
  <r>
    <x v="0"/>
    <x v="3"/>
    <s v="Hemne"/>
    <x v="3"/>
    <s v="Lav"/>
    <x v="1"/>
    <n v="51250"/>
  </r>
  <r>
    <x v="0"/>
    <x v="3"/>
    <s v="Hemne"/>
    <x v="3"/>
    <s v="Middels"/>
    <x v="1"/>
    <n v="31236"/>
  </r>
  <r>
    <x v="0"/>
    <x v="3"/>
    <s v="Hemne"/>
    <x v="3"/>
    <s v="Høg"/>
    <x v="1"/>
    <n v="35535"/>
  </r>
  <r>
    <x v="0"/>
    <x v="3"/>
    <s v="Hemne"/>
    <x v="3"/>
    <s v="Lav"/>
    <x v="2"/>
    <n v="7137"/>
  </r>
  <r>
    <x v="0"/>
    <x v="3"/>
    <s v="Hemne"/>
    <x v="3"/>
    <s v="Middels"/>
    <x v="2"/>
    <n v="10689"/>
  </r>
  <r>
    <x v="0"/>
    <x v="3"/>
    <s v="Hemne"/>
    <x v="3"/>
    <s v="Høg"/>
    <x v="2"/>
    <n v="14237"/>
  </r>
  <r>
    <x v="0"/>
    <x v="3"/>
    <s v="Hemne"/>
    <x v="3"/>
    <s v="Lav"/>
    <x v="3"/>
    <n v="4"/>
  </r>
  <r>
    <x v="0"/>
    <x v="3"/>
    <s v="Hemne"/>
    <x v="3"/>
    <s v="Middels"/>
    <x v="3"/>
    <n v="10026"/>
  </r>
  <r>
    <x v="0"/>
    <x v="3"/>
    <s v="Hemne"/>
    <x v="3"/>
    <s v="Høg"/>
    <x v="3"/>
    <n v="22157"/>
  </r>
  <r>
    <x v="0"/>
    <x v="3"/>
    <s v="Hemne"/>
    <x v="3"/>
    <s v="Lav"/>
    <x v="4"/>
    <n v="302"/>
  </r>
  <r>
    <x v="0"/>
    <x v="3"/>
    <s v="Hemne"/>
    <x v="3"/>
    <s v="Middels"/>
    <x v="4"/>
    <n v="45"/>
  </r>
  <r>
    <x v="0"/>
    <x v="3"/>
    <s v="Hemne"/>
    <x v="3"/>
    <s v="Høg"/>
    <x v="4"/>
    <n v="2"/>
  </r>
  <r>
    <x v="4"/>
    <x v="3"/>
    <s v="Hemne"/>
    <x v="3"/>
    <m/>
    <x v="5"/>
    <n v="127410"/>
  </r>
  <r>
    <x v="4"/>
    <x v="3"/>
    <s v="Hemne"/>
    <x v="3"/>
    <m/>
    <x v="6"/>
    <n v="127410"/>
  </r>
  <r>
    <x v="4"/>
    <x v="3"/>
    <s v="Hemne"/>
    <x v="3"/>
    <m/>
    <x v="7"/>
    <n v="176995"/>
  </r>
  <r>
    <x v="0"/>
    <x v="3"/>
    <s v="Snillfjord"/>
    <x v="4"/>
    <s v="Lav"/>
    <x v="0"/>
    <n v="68"/>
  </r>
  <r>
    <x v="0"/>
    <x v="3"/>
    <s v="Snillfjord"/>
    <x v="4"/>
    <s v="Middels"/>
    <x v="0"/>
    <n v="56"/>
  </r>
  <r>
    <x v="0"/>
    <x v="3"/>
    <s v="Snillfjord"/>
    <x v="4"/>
    <s v="Høg"/>
    <x v="0"/>
    <n v="0"/>
  </r>
  <r>
    <x v="0"/>
    <x v="3"/>
    <s v="Snillfjord"/>
    <x v="4"/>
    <s v="Lav"/>
    <x v="1"/>
    <n v="33596"/>
  </r>
  <r>
    <x v="0"/>
    <x v="3"/>
    <s v="Snillfjord"/>
    <x v="4"/>
    <s v="Middels"/>
    <x v="1"/>
    <n v="26287"/>
  </r>
  <r>
    <x v="0"/>
    <x v="3"/>
    <s v="Snillfjord"/>
    <x v="4"/>
    <s v="Høg"/>
    <x v="1"/>
    <n v="16926"/>
  </r>
  <r>
    <x v="0"/>
    <x v="3"/>
    <s v="Snillfjord"/>
    <x v="4"/>
    <s v="Særs høg"/>
    <x v="1"/>
    <n v="229"/>
  </r>
  <r>
    <x v="0"/>
    <x v="3"/>
    <s v="Snillfjord"/>
    <x v="4"/>
    <s v="Lav"/>
    <x v="2"/>
    <n v="8153"/>
  </r>
  <r>
    <x v="0"/>
    <x v="3"/>
    <s v="Snillfjord"/>
    <x v="4"/>
    <s v="Middels"/>
    <x v="2"/>
    <n v="7131"/>
  </r>
  <r>
    <x v="0"/>
    <x v="3"/>
    <s v="Snillfjord"/>
    <x v="4"/>
    <s v="Høg"/>
    <x v="2"/>
    <n v="4764"/>
  </r>
  <r>
    <x v="0"/>
    <x v="3"/>
    <s v="Snillfjord"/>
    <x v="4"/>
    <s v="Lav"/>
    <x v="3"/>
    <n v="592"/>
  </r>
  <r>
    <x v="0"/>
    <x v="3"/>
    <s v="Snillfjord"/>
    <x v="4"/>
    <s v="Middels"/>
    <x v="3"/>
    <n v="7392"/>
  </r>
  <r>
    <x v="0"/>
    <x v="3"/>
    <s v="Snillfjord"/>
    <x v="4"/>
    <s v="Høg"/>
    <x v="3"/>
    <n v="7048"/>
  </r>
  <r>
    <x v="0"/>
    <x v="3"/>
    <s v="Snillfjord"/>
    <x v="4"/>
    <s v="Særs høg"/>
    <x v="3"/>
    <n v="115"/>
  </r>
  <r>
    <x v="0"/>
    <x v="3"/>
    <s v="Snillfjord"/>
    <x v="4"/>
    <s v="Lav"/>
    <x v="4"/>
    <n v="16"/>
  </r>
  <r>
    <x v="0"/>
    <x v="3"/>
    <s v="Snillfjord"/>
    <x v="4"/>
    <s v="Middels"/>
    <x v="4"/>
    <n v="146"/>
  </r>
  <r>
    <x v="0"/>
    <x v="3"/>
    <s v="Snillfjord"/>
    <x v="4"/>
    <s v="Høg"/>
    <x v="4"/>
    <n v="19"/>
  </r>
  <r>
    <x v="4"/>
    <x v="3"/>
    <s v="Snillfjord"/>
    <x v="4"/>
    <m/>
    <x v="5"/>
    <n v="56444"/>
  </r>
  <r>
    <x v="4"/>
    <x v="3"/>
    <s v="Snillfjord"/>
    <x v="4"/>
    <m/>
    <x v="6"/>
    <n v="56444"/>
  </r>
  <r>
    <x v="4"/>
    <x v="3"/>
    <s v="Snillfjord"/>
    <x v="4"/>
    <m/>
    <x v="7"/>
    <m/>
  </r>
  <r>
    <x v="0"/>
    <x v="3"/>
    <s v="Hitra"/>
    <x v="5"/>
    <s v="Lav"/>
    <x v="0"/>
    <n v="873"/>
  </r>
  <r>
    <x v="0"/>
    <x v="3"/>
    <s v="Hitra"/>
    <x v="5"/>
    <s v="Middels"/>
    <x v="0"/>
    <n v="179"/>
  </r>
  <r>
    <x v="0"/>
    <x v="3"/>
    <s v="Hitra"/>
    <x v="5"/>
    <s v="Høg"/>
    <x v="0"/>
    <n v="136"/>
  </r>
  <r>
    <x v="0"/>
    <x v="3"/>
    <s v="Hitra"/>
    <x v="5"/>
    <s v="Lav"/>
    <x v="1"/>
    <n v="61285"/>
  </r>
  <r>
    <x v="0"/>
    <x v="3"/>
    <s v="Hitra"/>
    <x v="5"/>
    <s v="Middels"/>
    <x v="1"/>
    <n v="17706"/>
  </r>
  <r>
    <x v="0"/>
    <x v="3"/>
    <s v="Hitra"/>
    <x v="5"/>
    <s v="Høg"/>
    <x v="1"/>
    <n v="5173"/>
  </r>
  <r>
    <x v="0"/>
    <x v="3"/>
    <s v="Hitra"/>
    <x v="5"/>
    <s v="Lav"/>
    <x v="2"/>
    <n v="299"/>
  </r>
  <r>
    <x v="0"/>
    <x v="3"/>
    <s v="Hitra"/>
    <x v="5"/>
    <s v="Middels"/>
    <x v="2"/>
    <n v="582"/>
  </r>
  <r>
    <x v="0"/>
    <x v="3"/>
    <s v="Hitra"/>
    <x v="5"/>
    <s v="Høg"/>
    <x v="2"/>
    <n v="206"/>
  </r>
  <r>
    <x v="0"/>
    <x v="3"/>
    <s v="Hitra"/>
    <x v="5"/>
    <s v="Lav"/>
    <x v="3"/>
    <n v="1"/>
  </r>
  <r>
    <x v="0"/>
    <x v="3"/>
    <s v="Hitra"/>
    <x v="5"/>
    <s v="Middels"/>
    <x v="3"/>
    <n v="3538"/>
  </r>
  <r>
    <x v="0"/>
    <x v="3"/>
    <s v="Hitra"/>
    <x v="5"/>
    <s v="Høg"/>
    <x v="3"/>
    <n v="2061"/>
  </r>
  <r>
    <x v="0"/>
    <x v="3"/>
    <s v="Hitra"/>
    <x v="5"/>
    <s v="Lav"/>
    <x v="4"/>
    <n v="151"/>
  </r>
  <r>
    <x v="0"/>
    <x v="3"/>
    <s v="Hitra"/>
    <x v="5"/>
    <s v="Middels"/>
    <x v="4"/>
    <n v="253"/>
  </r>
  <r>
    <x v="0"/>
    <x v="3"/>
    <s v="Hitra"/>
    <x v="5"/>
    <s v="Høg"/>
    <x v="4"/>
    <n v="31"/>
  </r>
  <r>
    <x v="4"/>
    <x v="3"/>
    <s v="Hitra"/>
    <x v="5"/>
    <m/>
    <x v="5"/>
    <n v="10046"/>
  </r>
  <r>
    <x v="4"/>
    <x v="3"/>
    <s v="Hitra"/>
    <x v="5"/>
    <m/>
    <x v="6"/>
    <n v="10046"/>
  </r>
  <r>
    <x v="4"/>
    <x v="3"/>
    <s v="Hitra"/>
    <x v="5"/>
    <m/>
    <x v="7"/>
    <m/>
  </r>
  <r>
    <x v="0"/>
    <x v="3"/>
    <s v="Frøya"/>
    <x v="6"/>
    <s v="Lav"/>
    <x v="0"/>
    <n v="0"/>
  </r>
  <r>
    <x v="0"/>
    <x v="3"/>
    <s v="Frøya"/>
    <x v="6"/>
    <s v="Middels"/>
    <x v="0"/>
    <n v="0"/>
  </r>
  <r>
    <x v="0"/>
    <x v="3"/>
    <s v="Frøya"/>
    <x v="6"/>
    <s v="Høg"/>
    <x v="0"/>
    <n v="0"/>
  </r>
  <r>
    <x v="0"/>
    <x v="3"/>
    <s v="Frøya"/>
    <x v="6"/>
    <s v="Lav"/>
    <x v="1"/>
    <n v="1315"/>
  </r>
  <r>
    <x v="0"/>
    <x v="3"/>
    <s v="Frøya"/>
    <x v="6"/>
    <s v="Middels"/>
    <x v="1"/>
    <n v="328"/>
  </r>
  <r>
    <x v="0"/>
    <x v="3"/>
    <s v="Frøya"/>
    <x v="6"/>
    <s v="Høg"/>
    <x v="1"/>
    <n v="42"/>
  </r>
  <r>
    <x v="0"/>
    <x v="3"/>
    <s v="Frøya"/>
    <x v="6"/>
    <s v="Lav"/>
    <x v="2"/>
    <n v="111"/>
  </r>
  <r>
    <x v="0"/>
    <x v="3"/>
    <s v="Frøya"/>
    <x v="6"/>
    <s v="Middels"/>
    <x v="2"/>
    <n v="6"/>
  </r>
  <r>
    <x v="0"/>
    <x v="3"/>
    <s v="Frøya"/>
    <x v="6"/>
    <s v="Høg"/>
    <x v="2"/>
    <n v="0"/>
  </r>
  <r>
    <x v="0"/>
    <x v="3"/>
    <s v="Frøya"/>
    <x v="6"/>
    <s v="Lav"/>
    <x v="3"/>
    <n v="0"/>
  </r>
  <r>
    <x v="0"/>
    <x v="3"/>
    <s v="Frøya"/>
    <x v="6"/>
    <s v="Middels"/>
    <x v="3"/>
    <n v="8"/>
  </r>
  <r>
    <x v="0"/>
    <x v="3"/>
    <s v="Frøya"/>
    <x v="6"/>
    <s v="Høg"/>
    <x v="3"/>
    <n v="2"/>
  </r>
  <r>
    <x v="0"/>
    <x v="3"/>
    <s v="Frøya"/>
    <x v="6"/>
    <s v="Lav"/>
    <x v="4"/>
    <n v="20"/>
  </r>
  <r>
    <x v="0"/>
    <x v="3"/>
    <s v="Frøya"/>
    <x v="6"/>
    <s v="Middels"/>
    <x v="4"/>
    <n v="117"/>
  </r>
  <r>
    <x v="0"/>
    <x v="3"/>
    <s v="Frøya"/>
    <x v="6"/>
    <s v="Høg"/>
    <x v="4"/>
    <n v="0"/>
  </r>
  <r>
    <x v="5"/>
    <x v="3"/>
    <s v="Frøya"/>
    <x v="6"/>
    <m/>
    <x v="5"/>
    <n v="0"/>
  </r>
  <r>
    <x v="5"/>
    <x v="3"/>
    <s v="Frøya"/>
    <x v="6"/>
    <m/>
    <x v="6"/>
    <m/>
  </r>
  <r>
    <x v="5"/>
    <x v="3"/>
    <s v="Frøya"/>
    <x v="6"/>
    <m/>
    <x v="7"/>
    <m/>
  </r>
  <r>
    <x v="0"/>
    <x v="4"/>
    <s v="Ørland"/>
    <x v="7"/>
    <s v="Lav"/>
    <x v="0"/>
    <n v="23.163"/>
  </r>
  <r>
    <x v="0"/>
    <x v="4"/>
    <s v="Ørland"/>
    <x v="7"/>
    <s v="Middels"/>
    <x v="0"/>
    <n v="13.017999999999999"/>
  </r>
  <r>
    <x v="0"/>
    <x v="4"/>
    <s v="Ørland"/>
    <x v="7"/>
    <s v="Høg"/>
    <x v="0"/>
    <n v="449.46900000000005"/>
  </r>
  <r>
    <x v="0"/>
    <x v="4"/>
    <s v="Ørland"/>
    <x v="7"/>
    <s v="Lav"/>
    <x v="1"/>
    <n v="535"/>
  </r>
  <r>
    <x v="0"/>
    <x v="4"/>
    <s v="Ørland"/>
    <x v="7"/>
    <s v="Middels"/>
    <x v="1"/>
    <n v="573"/>
  </r>
  <r>
    <x v="0"/>
    <x v="4"/>
    <s v="Ørland"/>
    <x v="7"/>
    <s v="Høg"/>
    <x v="1"/>
    <n v="308"/>
  </r>
  <r>
    <x v="0"/>
    <x v="4"/>
    <s v="Ørland"/>
    <x v="7"/>
    <s v="Lav"/>
    <x v="2"/>
    <n v="148"/>
  </r>
  <r>
    <x v="0"/>
    <x v="4"/>
    <s v="Ørland"/>
    <x v="7"/>
    <s v="Middels"/>
    <x v="2"/>
    <n v="118"/>
  </r>
  <r>
    <x v="0"/>
    <x v="4"/>
    <s v="Ørland"/>
    <x v="7"/>
    <s v="Høg"/>
    <x v="2"/>
    <n v="260"/>
  </r>
  <r>
    <x v="0"/>
    <x v="4"/>
    <s v="Ørland"/>
    <x v="7"/>
    <s v="Lav"/>
    <x v="3"/>
    <n v="8"/>
  </r>
  <r>
    <x v="0"/>
    <x v="4"/>
    <s v="Ørland"/>
    <x v="7"/>
    <s v="Middels"/>
    <x v="3"/>
    <n v="991"/>
  </r>
  <r>
    <x v="0"/>
    <x v="4"/>
    <s v="Ørland"/>
    <x v="7"/>
    <s v="Høg"/>
    <x v="3"/>
    <n v="705"/>
  </r>
  <r>
    <x v="0"/>
    <x v="4"/>
    <s v="Ørland"/>
    <x v="7"/>
    <s v="Lav"/>
    <x v="4"/>
    <n v="22"/>
  </r>
  <r>
    <x v="0"/>
    <x v="4"/>
    <s v="Ørland"/>
    <x v="7"/>
    <s v="Middels"/>
    <x v="4"/>
    <n v="0"/>
  </r>
  <r>
    <x v="0"/>
    <x v="4"/>
    <s v="Ørland"/>
    <x v="7"/>
    <s v="Høg"/>
    <x v="4"/>
    <n v="0"/>
  </r>
  <r>
    <x v="5"/>
    <x v="4"/>
    <s v="Ørland"/>
    <x v="7"/>
    <m/>
    <x v="5"/>
    <n v="0"/>
  </r>
  <r>
    <x v="5"/>
    <x v="4"/>
    <s v="Ørland"/>
    <x v="7"/>
    <m/>
    <x v="6"/>
    <m/>
  </r>
  <r>
    <x v="5"/>
    <x v="4"/>
    <s v="Ørland"/>
    <x v="7"/>
    <m/>
    <x v="7"/>
    <m/>
  </r>
  <r>
    <x v="0"/>
    <x v="5"/>
    <s v="Agdenes"/>
    <x v="8"/>
    <s v="Lav"/>
    <x v="0"/>
    <n v="366.14700000000005"/>
  </r>
  <r>
    <x v="0"/>
    <x v="5"/>
    <s v="Agdenes"/>
    <x v="8"/>
    <s v="Middels"/>
    <x v="0"/>
    <n v="261.81600000000003"/>
  </r>
  <r>
    <x v="0"/>
    <x v="5"/>
    <s v="Agdenes"/>
    <x v="8"/>
    <s v="Høg"/>
    <x v="0"/>
    <n v="247.911"/>
  </r>
  <r>
    <x v="0"/>
    <x v="5"/>
    <s v="Agdenes"/>
    <x v="8"/>
    <s v="Lav"/>
    <x v="1"/>
    <n v="33002"/>
  </r>
  <r>
    <x v="0"/>
    <x v="5"/>
    <s v="Agdenes"/>
    <x v="8"/>
    <s v="Middels"/>
    <x v="1"/>
    <n v="20435"/>
  </r>
  <r>
    <x v="0"/>
    <x v="5"/>
    <s v="Agdenes"/>
    <x v="8"/>
    <s v="Høg"/>
    <x v="1"/>
    <n v="9994"/>
  </r>
  <r>
    <x v="0"/>
    <x v="5"/>
    <s v="Agdenes"/>
    <x v="8"/>
    <s v="Lav"/>
    <x v="2"/>
    <n v="4315"/>
  </r>
  <r>
    <x v="0"/>
    <x v="5"/>
    <s v="Agdenes"/>
    <x v="8"/>
    <s v="Middels"/>
    <x v="2"/>
    <n v="4787"/>
  </r>
  <r>
    <x v="0"/>
    <x v="5"/>
    <s v="Agdenes"/>
    <x v="8"/>
    <s v="Høg"/>
    <x v="2"/>
    <n v="2468"/>
  </r>
  <r>
    <x v="0"/>
    <x v="5"/>
    <s v="Agdenes"/>
    <x v="8"/>
    <s v="Lav"/>
    <x v="3"/>
    <n v="0"/>
  </r>
  <r>
    <x v="0"/>
    <x v="5"/>
    <s v="Agdenes"/>
    <x v="8"/>
    <s v="Middels"/>
    <x v="3"/>
    <n v="8813"/>
  </r>
  <r>
    <x v="0"/>
    <x v="5"/>
    <s v="Agdenes"/>
    <x v="8"/>
    <s v="Høg"/>
    <x v="3"/>
    <n v="7085"/>
  </r>
  <r>
    <x v="0"/>
    <x v="5"/>
    <s v="Agdenes"/>
    <x v="8"/>
    <s v="Lav"/>
    <x v="4"/>
    <n v="82"/>
  </r>
  <r>
    <x v="0"/>
    <x v="5"/>
    <s v="Agdenes"/>
    <x v="8"/>
    <s v="Middels"/>
    <x v="4"/>
    <n v="43"/>
  </r>
  <r>
    <x v="0"/>
    <x v="5"/>
    <s v="Agdenes"/>
    <x v="8"/>
    <s v="Høg"/>
    <x v="4"/>
    <n v="101"/>
  </r>
  <r>
    <x v="4"/>
    <x v="5"/>
    <s v="Agdenes"/>
    <x v="8"/>
    <m/>
    <x v="5"/>
    <n v="63000"/>
  </r>
  <r>
    <x v="4"/>
    <x v="5"/>
    <s v="Agdenes"/>
    <x v="8"/>
    <m/>
    <x v="6"/>
    <n v="63000"/>
  </r>
  <r>
    <x v="4"/>
    <x v="5"/>
    <s v="Agdenes"/>
    <x v="8"/>
    <m/>
    <x v="7"/>
    <n v="85090"/>
  </r>
  <r>
    <x v="0"/>
    <x v="4"/>
    <s v="Bjugn"/>
    <x v="9"/>
    <s v="Lav"/>
    <x v="0"/>
    <n v="8534.0400000000027"/>
  </r>
  <r>
    <x v="0"/>
    <x v="4"/>
    <s v="Bjugn"/>
    <x v="9"/>
    <s v="Middels"/>
    <x v="0"/>
    <n v="2837.1069999999991"/>
  </r>
  <r>
    <x v="0"/>
    <x v="4"/>
    <s v="Bjugn"/>
    <x v="9"/>
    <s v="Høg"/>
    <x v="0"/>
    <n v="457.09699999999998"/>
  </r>
  <r>
    <x v="0"/>
    <x v="4"/>
    <s v="Bjugn"/>
    <x v="9"/>
    <s v="Lav"/>
    <x v="1"/>
    <n v="49295"/>
  </r>
  <r>
    <x v="0"/>
    <x v="4"/>
    <s v="Bjugn"/>
    <x v="9"/>
    <s v="Middels"/>
    <x v="1"/>
    <n v="24588"/>
  </r>
  <r>
    <x v="0"/>
    <x v="4"/>
    <s v="Bjugn"/>
    <x v="9"/>
    <s v="Høg"/>
    <x v="1"/>
    <n v="10918"/>
  </r>
  <r>
    <x v="0"/>
    <x v="4"/>
    <s v="Bjugn"/>
    <x v="9"/>
    <s v="Lav"/>
    <x v="2"/>
    <n v="2364"/>
  </r>
  <r>
    <x v="0"/>
    <x v="4"/>
    <s v="Bjugn"/>
    <x v="9"/>
    <s v="Middels"/>
    <x v="2"/>
    <n v="2297"/>
  </r>
  <r>
    <x v="0"/>
    <x v="4"/>
    <s v="Bjugn"/>
    <x v="9"/>
    <s v="Høg"/>
    <x v="2"/>
    <n v="1601"/>
  </r>
  <r>
    <x v="0"/>
    <x v="4"/>
    <s v="Bjugn"/>
    <x v="9"/>
    <s v="Lav"/>
    <x v="3"/>
    <n v="32"/>
  </r>
  <r>
    <x v="0"/>
    <x v="4"/>
    <s v="Bjugn"/>
    <x v="9"/>
    <s v="Middels"/>
    <x v="3"/>
    <n v="3644"/>
  </r>
  <r>
    <x v="0"/>
    <x v="4"/>
    <s v="Bjugn"/>
    <x v="9"/>
    <s v="Høg"/>
    <x v="3"/>
    <n v="3743"/>
  </r>
  <r>
    <x v="0"/>
    <x v="4"/>
    <s v="Bjugn"/>
    <x v="9"/>
    <s v="Lav"/>
    <x v="4"/>
    <n v="409"/>
  </r>
  <r>
    <x v="0"/>
    <x v="4"/>
    <s v="Bjugn"/>
    <x v="9"/>
    <s v="Middels"/>
    <x v="4"/>
    <n v="991"/>
  </r>
  <r>
    <x v="0"/>
    <x v="4"/>
    <s v="Bjugn"/>
    <x v="9"/>
    <s v="Høg"/>
    <x v="4"/>
    <n v="30"/>
  </r>
  <r>
    <x v="0"/>
    <x v="4"/>
    <s v="Bjugn"/>
    <x v="9"/>
    <m/>
    <x v="5"/>
    <n v="41262"/>
  </r>
  <r>
    <x v="0"/>
    <x v="4"/>
    <s v="Bjugn"/>
    <x v="9"/>
    <m/>
    <x v="6"/>
    <n v="41262"/>
  </r>
  <r>
    <x v="0"/>
    <x v="4"/>
    <s v="Bjugn"/>
    <x v="9"/>
    <m/>
    <x v="7"/>
    <m/>
  </r>
  <r>
    <x v="0"/>
    <x v="4"/>
    <s v="Åfjord"/>
    <x v="10"/>
    <s v="Lav"/>
    <x v="0"/>
    <n v="1623.7939999999999"/>
  </r>
  <r>
    <x v="0"/>
    <x v="4"/>
    <s v="Åfjord"/>
    <x v="10"/>
    <s v="Middels"/>
    <x v="0"/>
    <n v="1223.0400000000002"/>
  </r>
  <r>
    <x v="0"/>
    <x v="4"/>
    <s v="Åfjord"/>
    <x v="10"/>
    <s v="Høg"/>
    <x v="0"/>
    <n v="470.12300000000005"/>
  </r>
  <r>
    <x v="0"/>
    <x v="4"/>
    <s v="Åfjord"/>
    <x v="10"/>
    <s v="Lav"/>
    <x v="1"/>
    <n v="76597"/>
  </r>
  <r>
    <x v="0"/>
    <x v="4"/>
    <s v="Åfjord"/>
    <x v="10"/>
    <s v="Middels"/>
    <x v="1"/>
    <n v="54395"/>
  </r>
  <r>
    <x v="0"/>
    <x v="4"/>
    <s v="Åfjord"/>
    <x v="10"/>
    <s v="Høg"/>
    <x v="1"/>
    <n v="19813"/>
  </r>
  <r>
    <x v="0"/>
    <x v="4"/>
    <s v="Åfjord"/>
    <x v="10"/>
    <s v="Lav"/>
    <x v="2"/>
    <n v="4220"/>
  </r>
  <r>
    <x v="0"/>
    <x v="4"/>
    <s v="Åfjord"/>
    <x v="10"/>
    <s v="Middels"/>
    <x v="2"/>
    <n v="4145"/>
  </r>
  <r>
    <x v="0"/>
    <x v="4"/>
    <s v="Åfjord"/>
    <x v="10"/>
    <s v="Høg"/>
    <x v="2"/>
    <n v="2887"/>
  </r>
  <r>
    <x v="0"/>
    <x v="4"/>
    <s v="Åfjord"/>
    <x v="10"/>
    <s v="Lav"/>
    <x v="3"/>
    <n v="6"/>
  </r>
  <r>
    <x v="0"/>
    <x v="4"/>
    <s v="Åfjord"/>
    <x v="10"/>
    <s v="Middels"/>
    <x v="3"/>
    <n v="2386"/>
  </r>
  <r>
    <x v="0"/>
    <x v="4"/>
    <s v="Åfjord"/>
    <x v="10"/>
    <s v="Høg"/>
    <x v="3"/>
    <n v="1426"/>
  </r>
  <r>
    <x v="0"/>
    <x v="4"/>
    <s v="Åfjord"/>
    <x v="10"/>
    <s v="Lav"/>
    <x v="4"/>
    <n v="225"/>
  </r>
  <r>
    <x v="0"/>
    <x v="4"/>
    <s v="Åfjord"/>
    <x v="10"/>
    <s v="Middels"/>
    <x v="4"/>
    <n v="2735"/>
  </r>
  <r>
    <x v="0"/>
    <x v="4"/>
    <s v="Åfjord"/>
    <x v="10"/>
    <s v="Høg"/>
    <x v="4"/>
    <n v="97"/>
  </r>
  <r>
    <x v="1"/>
    <x v="4"/>
    <s v="Åfjord"/>
    <x v="10"/>
    <m/>
    <x v="5"/>
    <n v="102506"/>
  </r>
  <r>
    <x v="1"/>
    <x v="4"/>
    <s v="Åfjord"/>
    <x v="10"/>
    <m/>
    <x v="6"/>
    <n v="102296"/>
  </r>
  <r>
    <x v="1"/>
    <x v="4"/>
    <s v="Åfjord"/>
    <x v="10"/>
    <m/>
    <x v="7"/>
    <n v="113293"/>
  </r>
  <r>
    <x v="0"/>
    <x v="4"/>
    <s v="Roan"/>
    <x v="11"/>
    <s v="Lav"/>
    <x v="0"/>
    <n v="898.98400000000015"/>
  </r>
  <r>
    <x v="0"/>
    <x v="4"/>
    <s v="Roan"/>
    <x v="11"/>
    <s v="Middels"/>
    <x v="0"/>
    <n v="499.77099999999996"/>
  </r>
  <r>
    <x v="0"/>
    <x v="4"/>
    <s v="Roan"/>
    <x v="11"/>
    <s v="Høg"/>
    <x v="0"/>
    <n v="222.84300000000002"/>
  </r>
  <r>
    <x v="0"/>
    <x v="4"/>
    <s v="Roan"/>
    <x v="11"/>
    <s v="Lav"/>
    <x v="1"/>
    <n v="17309"/>
  </r>
  <r>
    <x v="0"/>
    <x v="4"/>
    <s v="Roan"/>
    <x v="11"/>
    <s v="Middels"/>
    <x v="1"/>
    <n v="11029"/>
  </r>
  <r>
    <x v="0"/>
    <x v="4"/>
    <s v="Roan"/>
    <x v="11"/>
    <s v="Høg"/>
    <x v="1"/>
    <n v="4596"/>
  </r>
  <r>
    <x v="0"/>
    <x v="4"/>
    <s v="Roan"/>
    <x v="11"/>
    <s v="Lav"/>
    <x v="2"/>
    <n v="3176"/>
  </r>
  <r>
    <x v="0"/>
    <x v="4"/>
    <s v="Roan"/>
    <x v="11"/>
    <s v="Middels"/>
    <x v="2"/>
    <n v="1651"/>
  </r>
  <r>
    <x v="0"/>
    <x v="4"/>
    <s v="Roan"/>
    <x v="11"/>
    <s v="Høg"/>
    <x v="2"/>
    <n v="773"/>
  </r>
  <r>
    <x v="0"/>
    <x v="4"/>
    <s v="Roan"/>
    <x v="11"/>
    <s v="Lav"/>
    <x v="3"/>
    <n v="0"/>
  </r>
  <r>
    <x v="0"/>
    <x v="4"/>
    <s v="Roan"/>
    <x v="11"/>
    <s v="Middels"/>
    <x v="3"/>
    <n v="2732"/>
  </r>
  <r>
    <x v="0"/>
    <x v="4"/>
    <s v="Roan"/>
    <x v="11"/>
    <s v="Høg"/>
    <x v="3"/>
    <n v="1157"/>
  </r>
  <r>
    <x v="0"/>
    <x v="4"/>
    <s v="Roan"/>
    <x v="11"/>
    <s v="Lav"/>
    <x v="4"/>
    <n v="17"/>
  </r>
  <r>
    <x v="0"/>
    <x v="4"/>
    <s v="Roan"/>
    <x v="11"/>
    <s v="Middels"/>
    <x v="4"/>
    <n v="273"/>
  </r>
  <r>
    <x v="0"/>
    <x v="4"/>
    <s v="Roan"/>
    <x v="11"/>
    <s v="Høg"/>
    <x v="4"/>
    <n v="7"/>
  </r>
  <r>
    <x v="3"/>
    <x v="4"/>
    <s v="Roan"/>
    <x v="11"/>
    <m/>
    <x v="5"/>
    <n v="19322"/>
  </r>
  <r>
    <x v="3"/>
    <x v="4"/>
    <s v="Roan"/>
    <x v="11"/>
    <m/>
    <x v="6"/>
    <n v="19322"/>
  </r>
  <r>
    <x v="3"/>
    <x v="4"/>
    <s v="Roan"/>
    <x v="11"/>
    <m/>
    <x v="7"/>
    <n v="31816"/>
  </r>
  <r>
    <x v="0"/>
    <x v="4"/>
    <s v="Osen"/>
    <x v="12"/>
    <s v="Lav"/>
    <x v="0"/>
    <n v="1045.9590000000001"/>
  </r>
  <r>
    <x v="0"/>
    <x v="4"/>
    <s v="Osen"/>
    <x v="12"/>
    <s v="Middels"/>
    <x v="0"/>
    <n v="461.05400000000009"/>
  </r>
  <r>
    <x v="0"/>
    <x v="4"/>
    <s v="Osen"/>
    <x v="12"/>
    <s v="Høg"/>
    <x v="0"/>
    <n v="242.68699999999998"/>
  </r>
  <r>
    <x v="0"/>
    <x v="4"/>
    <s v="Osen"/>
    <x v="12"/>
    <s v="Lav"/>
    <x v="1"/>
    <n v="28615"/>
  </r>
  <r>
    <x v="0"/>
    <x v="4"/>
    <s v="Osen"/>
    <x v="12"/>
    <s v="Middels"/>
    <x v="1"/>
    <n v="14466"/>
  </r>
  <r>
    <x v="0"/>
    <x v="4"/>
    <s v="Osen"/>
    <x v="12"/>
    <s v="Høg"/>
    <x v="1"/>
    <n v="5032"/>
  </r>
  <r>
    <x v="0"/>
    <x v="4"/>
    <s v="Osen"/>
    <x v="12"/>
    <s v="Lav"/>
    <x v="2"/>
    <n v="3129"/>
  </r>
  <r>
    <x v="0"/>
    <x v="4"/>
    <s v="Osen"/>
    <x v="12"/>
    <s v="Middels"/>
    <x v="2"/>
    <n v="1772"/>
  </r>
  <r>
    <x v="0"/>
    <x v="4"/>
    <s v="Osen"/>
    <x v="12"/>
    <s v="Høg"/>
    <x v="2"/>
    <n v="399"/>
  </r>
  <r>
    <x v="0"/>
    <x v="4"/>
    <s v="Osen"/>
    <x v="12"/>
    <s v="Lav"/>
    <x v="3"/>
    <n v="5"/>
  </r>
  <r>
    <x v="0"/>
    <x v="4"/>
    <s v="Osen"/>
    <x v="12"/>
    <s v="Middels"/>
    <x v="3"/>
    <n v="1821"/>
  </r>
  <r>
    <x v="0"/>
    <x v="4"/>
    <s v="Osen"/>
    <x v="12"/>
    <s v="Høg"/>
    <x v="3"/>
    <n v="615"/>
  </r>
  <r>
    <x v="0"/>
    <x v="4"/>
    <s v="Osen"/>
    <x v="12"/>
    <s v="Lav"/>
    <x v="4"/>
    <n v="34"/>
  </r>
  <r>
    <x v="0"/>
    <x v="4"/>
    <s v="Osen"/>
    <x v="12"/>
    <s v="Middels"/>
    <x v="4"/>
    <n v="105"/>
  </r>
  <r>
    <x v="0"/>
    <x v="4"/>
    <s v="Osen"/>
    <x v="12"/>
    <s v="Høg"/>
    <x v="4"/>
    <n v="0"/>
  </r>
  <r>
    <x v="3"/>
    <x v="4"/>
    <s v="Osen"/>
    <x v="12"/>
    <m/>
    <x v="5"/>
    <n v="26522"/>
  </r>
  <r>
    <x v="3"/>
    <x v="4"/>
    <s v="Osen"/>
    <x v="12"/>
    <m/>
    <x v="6"/>
    <n v="26522"/>
  </r>
  <r>
    <x v="3"/>
    <x v="4"/>
    <s v="Osen"/>
    <x v="12"/>
    <m/>
    <x v="7"/>
    <n v="39589"/>
  </r>
  <r>
    <x v="0"/>
    <x v="6"/>
    <s v="Oppdal"/>
    <x v="13"/>
    <s v="Lav"/>
    <x v="0"/>
    <n v="904.1450000000001"/>
  </r>
  <r>
    <x v="0"/>
    <x v="6"/>
    <s v="Oppdal"/>
    <x v="13"/>
    <s v="Middels"/>
    <x v="0"/>
    <n v="2120.0099999999998"/>
  </r>
  <r>
    <x v="0"/>
    <x v="6"/>
    <s v="Oppdal"/>
    <x v="13"/>
    <s v="Høg"/>
    <x v="0"/>
    <n v="31.032999999999998"/>
  </r>
  <r>
    <x v="0"/>
    <x v="6"/>
    <s v="Oppdal"/>
    <x v="13"/>
    <s v="Særs høg"/>
    <x v="0"/>
    <n v="1"/>
  </r>
  <r>
    <x v="0"/>
    <x v="6"/>
    <s v="Oppdal"/>
    <x v="13"/>
    <s v="Lav"/>
    <x v="1"/>
    <n v="41529"/>
  </r>
  <r>
    <x v="0"/>
    <x v="6"/>
    <s v="Oppdal"/>
    <x v="13"/>
    <s v="Middels"/>
    <x v="1"/>
    <n v="44083"/>
  </r>
  <r>
    <x v="0"/>
    <x v="6"/>
    <s v="Oppdal"/>
    <x v="13"/>
    <s v="Høg"/>
    <x v="1"/>
    <n v="283"/>
  </r>
  <r>
    <x v="0"/>
    <x v="6"/>
    <s v="Oppdal"/>
    <x v="13"/>
    <s v="Lav"/>
    <x v="2"/>
    <n v="13780"/>
  </r>
  <r>
    <x v="0"/>
    <x v="6"/>
    <s v="Oppdal"/>
    <x v="13"/>
    <s v="Middels"/>
    <x v="2"/>
    <n v="5540"/>
  </r>
  <r>
    <x v="0"/>
    <x v="6"/>
    <s v="Oppdal"/>
    <x v="13"/>
    <s v="Høg"/>
    <x v="2"/>
    <n v="11"/>
  </r>
  <r>
    <x v="0"/>
    <x v="6"/>
    <s v="Oppdal"/>
    <x v="13"/>
    <s v="Lav"/>
    <x v="3"/>
    <n v="129"/>
  </r>
  <r>
    <x v="0"/>
    <x v="6"/>
    <s v="Oppdal"/>
    <x v="13"/>
    <s v="Middels"/>
    <x v="3"/>
    <n v="25685"/>
  </r>
  <r>
    <x v="0"/>
    <x v="6"/>
    <s v="Oppdal"/>
    <x v="13"/>
    <s v="Høg"/>
    <x v="3"/>
    <n v="45"/>
  </r>
  <r>
    <x v="0"/>
    <x v="6"/>
    <s v="Oppdal"/>
    <x v="13"/>
    <s v="Særs høg"/>
    <x v="3"/>
    <n v="1"/>
  </r>
  <r>
    <x v="0"/>
    <x v="6"/>
    <s v="Oppdal"/>
    <x v="13"/>
    <s v="Lav"/>
    <x v="4"/>
    <n v="35"/>
  </r>
  <r>
    <x v="0"/>
    <x v="6"/>
    <s v="Oppdal"/>
    <x v="13"/>
    <s v="Middels"/>
    <x v="4"/>
    <n v="3"/>
  </r>
  <r>
    <x v="0"/>
    <x v="6"/>
    <s v="Oppdal"/>
    <x v="13"/>
    <s v="Høg"/>
    <x v="4"/>
    <n v="0"/>
  </r>
  <r>
    <x v="6"/>
    <x v="6"/>
    <s v="Oppdal"/>
    <x v="13"/>
    <m/>
    <x v="5"/>
    <n v="37060"/>
  </r>
  <r>
    <x v="6"/>
    <x v="6"/>
    <s v="Oppdal"/>
    <x v="13"/>
    <m/>
    <x v="6"/>
    <n v="37060"/>
  </r>
  <r>
    <x v="6"/>
    <x v="6"/>
    <s v="Oppdal"/>
    <x v="13"/>
    <m/>
    <x v="7"/>
    <m/>
  </r>
  <r>
    <x v="0"/>
    <x v="6"/>
    <s v="Rennebu"/>
    <x v="14"/>
    <s v="Lav"/>
    <x v="0"/>
    <n v="2477.6990000000005"/>
  </r>
  <r>
    <x v="0"/>
    <x v="6"/>
    <s v="Rennebu"/>
    <x v="14"/>
    <s v="Middels"/>
    <x v="0"/>
    <n v="50.454000000000001"/>
  </r>
  <r>
    <x v="0"/>
    <x v="6"/>
    <s v="Rennebu"/>
    <x v="14"/>
    <s v="Høg"/>
    <x v="0"/>
    <n v="83.964999999999989"/>
  </r>
  <r>
    <x v="0"/>
    <x v="6"/>
    <s v="Rennebu"/>
    <x v="14"/>
    <s v="Lav"/>
    <x v="1"/>
    <n v="84856"/>
  </r>
  <r>
    <x v="0"/>
    <x v="6"/>
    <s v="Rennebu"/>
    <x v="14"/>
    <s v="Middels"/>
    <x v="1"/>
    <n v="75485"/>
  </r>
  <r>
    <x v="0"/>
    <x v="6"/>
    <s v="Rennebu"/>
    <x v="14"/>
    <s v="Høg"/>
    <x v="1"/>
    <n v="12933"/>
  </r>
  <r>
    <x v="0"/>
    <x v="6"/>
    <s v="Rennebu"/>
    <x v="14"/>
    <s v="Særs høg"/>
    <x v="1"/>
    <n v="6"/>
  </r>
  <r>
    <x v="0"/>
    <x v="6"/>
    <s v="Rennebu"/>
    <x v="14"/>
    <s v="Lav"/>
    <x v="2"/>
    <n v="26090"/>
  </r>
  <r>
    <x v="0"/>
    <x v="6"/>
    <s v="Rennebu"/>
    <x v="14"/>
    <s v="Middels"/>
    <x v="2"/>
    <n v="13712"/>
  </r>
  <r>
    <x v="0"/>
    <x v="6"/>
    <s v="Rennebu"/>
    <x v="14"/>
    <s v="Høg"/>
    <x v="2"/>
    <n v="2783"/>
  </r>
  <r>
    <x v="0"/>
    <x v="6"/>
    <s v="Rennebu"/>
    <x v="14"/>
    <s v="Lav"/>
    <x v="3"/>
    <n v="13471"/>
  </r>
  <r>
    <x v="0"/>
    <x v="6"/>
    <s v="Rennebu"/>
    <x v="14"/>
    <s v="Middels"/>
    <x v="3"/>
    <n v="16474"/>
  </r>
  <r>
    <x v="0"/>
    <x v="6"/>
    <s v="Rennebu"/>
    <x v="14"/>
    <s v="Høg"/>
    <x v="3"/>
    <n v="6882"/>
  </r>
  <r>
    <x v="0"/>
    <x v="6"/>
    <s v="Rennebu"/>
    <x v="14"/>
    <s v="Lav"/>
    <x v="4"/>
    <n v="134"/>
  </r>
  <r>
    <x v="0"/>
    <x v="6"/>
    <s v="Rennebu"/>
    <x v="14"/>
    <s v="Middels"/>
    <x v="4"/>
    <n v="25"/>
  </r>
  <r>
    <x v="0"/>
    <x v="6"/>
    <s v="Rennebu"/>
    <x v="14"/>
    <s v="Høg"/>
    <x v="4"/>
    <n v="7"/>
  </r>
  <r>
    <x v="0"/>
    <x v="6"/>
    <s v="Rennebu"/>
    <x v="14"/>
    <m/>
    <x v="5"/>
    <n v="145123"/>
  </r>
  <r>
    <x v="0"/>
    <x v="6"/>
    <s v="Rennebu"/>
    <x v="14"/>
    <m/>
    <x v="6"/>
    <n v="145123"/>
  </r>
  <r>
    <x v="0"/>
    <x v="6"/>
    <s v="Rennebu"/>
    <x v="14"/>
    <m/>
    <x v="7"/>
    <n v="190288"/>
  </r>
  <r>
    <x v="0"/>
    <x v="5"/>
    <s v="Meldal"/>
    <x v="15"/>
    <s v="Lav"/>
    <x v="0"/>
    <n v="1409.4899999999998"/>
  </r>
  <r>
    <x v="0"/>
    <x v="5"/>
    <s v="Meldal"/>
    <x v="15"/>
    <s v="Middels"/>
    <x v="0"/>
    <n v="1133.6530000000002"/>
  </r>
  <r>
    <x v="0"/>
    <x v="5"/>
    <s v="Meldal"/>
    <x v="15"/>
    <s v="Høg"/>
    <x v="0"/>
    <n v="297.48600000000005"/>
  </r>
  <r>
    <x v="0"/>
    <x v="5"/>
    <s v="Meldal"/>
    <x v="15"/>
    <s v="Lav"/>
    <x v="1"/>
    <n v="71582"/>
  </r>
  <r>
    <x v="0"/>
    <x v="5"/>
    <s v="Meldal"/>
    <x v="15"/>
    <s v="Middels"/>
    <x v="1"/>
    <n v="66506"/>
  </r>
  <r>
    <x v="0"/>
    <x v="5"/>
    <s v="Meldal"/>
    <x v="15"/>
    <s v="Høg"/>
    <x v="1"/>
    <n v="33270"/>
  </r>
  <r>
    <x v="0"/>
    <x v="5"/>
    <s v="Meldal"/>
    <x v="15"/>
    <s v="Lav"/>
    <x v="2"/>
    <n v="12048"/>
  </r>
  <r>
    <x v="0"/>
    <x v="5"/>
    <s v="Meldal"/>
    <x v="15"/>
    <s v="Middels"/>
    <x v="2"/>
    <n v="9544"/>
  </r>
  <r>
    <x v="0"/>
    <x v="5"/>
    <s v="Meldal"/>
    <x v="15"/>
    <s v="Høg"/>
    <x v="2"/>
    <n v="3262"/>
  </r>
  <r>
    <x v="0"/>
    <x v="5"/>
    <s v="Meldal"/>
    <x v="15"/>
    <s v="Lav"/>
    <x v="3"/>
    <n v="8"/>
  </r>
  <r>
    <x v="0"/>
    <x v="5"/>
    <s v="Meldal"/>
    <x v="15"/>
    <s v="Middels"/>
    <x v="3"/>
    <n v="19085"/>
  </r>
  <r>
    <x v="0"/>
    <x v="5"/>
    <s v="Meldal"/>
    <x v="15"/>
    <s v="Høg"/>
    <x v="3"/>
    <n v="11104"/>
  </r>
  <r>
    <x v="0"/>
    <x v="5"/>
    <s v="Meldal"/>
    <x v="15"/>
    <s v="Lav"/>
    <x v="4"/>
    <n v="310"/>
  </r>
  <r>
    <x v="0"/>
    <x v="5"/>
    <s v="Meldal"/>
    <x v="15"/>
    <s v="Middels"/>
    <x v="4"/>
    <n v="12"/>
  </r>
  <r>
    <x v="0"/>
    <x v="5"/>
    <s v="Meldal"/>
    <x v="15"/>
    <s v="Høg"/>
    <x v="4"/>
    <n v="6"/>
  </r>
  <r>
    <x v="6"/>
    <x v="5"/>
    <s v="Meldal"/>
    <x v="15"/>
    <m/>
    <x v="5"/>
    <n v="174334"/>
  </r>
  <r>
    <x v="6"/>
    <x v="5"/>
    <s v="Meldal"/>
    <x v="15"/>
    <m/>
    <x v="6"/>
    <n v="134237"/>
  </r>
  <r>
    <x v="6"/>
    <x v="5"/>
    <s v="Meldal"/>
    <x v="15"/>
    <m/>
    <x v="7"/>
    <n v="174334"/>
  </r>
  <r>
    <x v="0"/>
    <x v="5"/>
    <s v="Orkdal"/>
    <x v="16"/>
    <s v="Lav"/>
    <x v="0"/>
    <n v="6466.7359999999953"/>
  </r>
  <r>
    <x v="0"/>
    <x v="5"/>
    <s v="Orkdal"/>
    <x v="16"/>
    <s v="Middels"/>
    <x v="0"/>
    <n v="5560.3019999999988"/>
  </r>
  <r>
    <x v="0"/>
    <x v="5"/>
    <s v="Orkdal"/>
    <x v="16"/>
    <s v="Høg"/>
    <x v="0"/>
    <n v="3054.6389999999983"/>
  </r>
  <r>
    <x v="0"/>
    <x v="5"/>
    <s v="Orkdal"/>
    <x v="16"/>
    <s v="Lav"/>
    <x v="1"/>
    <n v="72677"/>
  </r>
  <r>
    <x v="0"/>
    <x v="5"/>
    <s v="Orkdal"/>
    <x v="16"/>
    <s v="Middels"/>
    <x v="1"/>
    <n v="87485"/>
  </r>
  <r>
    <x v="0"/>
    <x v="5"/>
    <s v="Orkdal"/>
    <x v="16"/>
    <s v="Høg"/>
    <x v="1"/>
    <n v="55020"/>
  </r>
  <r>
    <x v="0"/>
    <x v="5"/>
    <s v="Orkdal"/>
    <x v="16"/>
    <s v="Lav"/>
    <x v="2"/>
    <n v="5348"/>
  </r>
  <r>
    <x v="0"/>
    <x v="5"/>
    <s v="Orkdal"/>
    <x v="16"/>
    <s v="Middels"/>
    <x v="2"/>
    <n v="6817"/>
  </r>
  <r>
    <x v="0"/>
    <x v="5"/>
    <s v="Orkdal"/>
    <x v="16"/>
    <s v="Høg"/>
    <x v="2"/>
    <n v="5383"/>
  </r>
  <r>
    <x v="0"/>
    <x v="5"/>
    <s v="Orkdal"/>
    <x v="16"/>
    <s v="Lav"/>
    <x v="3"/>
    <n v="31"/>
  </r>
  <r>
    <x v="0"/>
    <x v="5"/>
    <s v="Orkdal"/>
    <x v="16"/>
    <s v="Middels"/>
    <x v="3"/>
    <n v="11048"/>
  </r>
  <r>
    <x v="0"/>
    <x v="5"/>
    <s v="Orkdal"/>
    <x v="16"/>
    <s v="Høg"/>
    <x v="3"/>
    <n v="17966"/>
  </r>
  <r>
    <x v="0"/>
    <x v="5"/>
    <s v="Orkdal"/>
    <x v="16"/>
    <s v="Lav"/>
    <x v="4"/>
    <n v="1792"/>
  </r>
  <r>
    <x v="0"/>
    <x v="5"/>
    <s v="Orkdal"/>
    <x v="16"/>
    <s v="Middels"/>
    <x v="4"/>
    <n v="211"/>
  </r>
  <r>
    <x v="0"/>
    <x v="5"/>
    <s v="Orkdal"/>
    <x v="16"/>
    <s v="Høg"/>
    <x v="4"/>
    <n v="4"/>
  </r>
  <r>
    <x v="7"/>
    <x v="5"/>
    <s v="Orkdal"/>
    <x v="16"/>
    <m/>
    <x v="5"/>
    <n v="159533"/>
  </r>
  <r>
    <x v="7"/>
    <x v="5"/>
    <s v="Orkdal"/>
    <x v="16"/>
    <m/>
    <x v="6"/>
    <n v="159533"/>
  </r>
  <r>
    <x v="7"/>
    <x v="5"/>
    <s v="Orkdal"/>
    <x v="16"/>
    <m/>
    <x v="7"/>
    <m/>
  </r>
  <r>
    <x v="0"/>
    <x v="6"/>
    <s v="Røros"/>
    <x v="17"/>
    <s v="Lav"/>
    <x v="0"/>
    <n v="11292.306999999997"/>
  </r>
  <r>
    <x v="0"/>
    <x v="6"/>
    <s v="Røros"/>
    <x v="17"/>
    <s v="Middels"/>
    <x v="0"/>
    <n v="5605.2769999999982"/>
  </r>
  <r>
    <x v="0"/>
    <x v="6"/>
    <s v="Røros"/>
    <x v="17"/>
    <s v="Høg"/>
    <x v="0"/>
    <n v="3.7770000000000001"/>
  </r>
  <r>
    <x v="0"/>
    <x v="6"/>
    <s v="Røros"/>
    <x v="17"/>
    <s v="Lav"/>
    <x v="1"/>
    <n v="81234"/>
  </r>
  <r>
    <x v="0"/>
    <x v="6"/>
    <s v="Røros"/>
    <x v="17"/>
    <s v="Middels"/>
    <x v="1"/>
    <n v="27630"/>
  </r>
  <r>
    <x v="0"/>
    <x v="6"/>
    <s v="Røros"/>
    <x v="17"/>
    <s v="Høg"/>
    <x v="1"/>
    <n v="17"/>
  </r>
  <r>
    <x v="0"/>
    <x v="6"/>
    <s v="Røros"/>
    <x v="17"/>
    <s v="Lav"/>
    <x v="2"/>
    <n v="10343"/>
  </r>
  <r>
    <x v="0"/>
    <x v="6"/>
    <s v="Røros"/>
    <x v="17"/>
    <s v="Middels"/>
    <x v="2"/>
    <n v="4686"/>
  </r>
  <r>
    <x v="0"/>
    <x v="6"/>
    <s v="Røros"/>
    <x v="17"/>
    <s v="Høg"/>
    <x v="2"/>
    <n v="0"/>
  </r>
  <r>
    <x v="0"/>
    <x v="6"/>
    <s v="Røros"/>
    <x v="17"/>
    <s v="Lav"/>
    <x v="3"/>
    <n v="12"/>
  </r>
  <r>
    <x v="0"/>
    <x v="6"/>
    <s v="Røros"/>
    <x v="17"/>
    <s v="Middels"/>
    <x v="3"/>
    <n v="82068"/>
  </r>
  <r>
    <x v="0"/>
    <x v="6"/>
    <s v="Røros"/>
    <x v="17"/>
    <s v="Høg"/>
    <x v="3"/>
    <n v="902"/>
  </r>
  <r>
    <x v="0"/>
    <x v="6"/>
    <s v="Røros"/>
    <x v="17"/>
    <s v="Lav"/>
    <x v="4"/>
    <n v="383"/>
  </r>
  <r>
    <x v="0"/>
    <x v="6"/>
    <s v="Røros"/>
    <x v="17"/>
    <s v="Middels"/>
    <x v="4"/>
    <n v="64"/>
  </r>
  <r>
    <x v="0"/>
    <x v="6"/>
    <s v="Røros"/>
    <x v="17"/>
    <s v="Høg"/>
    <x v="4"/>
    <n v="0"/>
  </r>
  <r>
    <x v="5"/>
    <x v="6"/>
    <s v="Røros"/>
    <x v="17"/>
    <m/>
    <x v="5"/>
    <n v="0"/>
  </r>
  <r>
    <x v="8"/>
    <x v="6"/>
    <s v="Røros"/>
    <x v="17"/>
    <m/>
    <x v="6"/>
    <n v="0"/>
  </r>
  <r>
    <x v="8"/>
    <x v="6"/>
    <s v="Røros"/>
    <x v="17"/>
    <m/>
    <x v="7"/>
    <m/>
  </r>
  <r>
    <x v="0"/>
    <x v="6"/>
    <s v="Holtålen"/>
    <x v="18"/>
    <s v="Lav"/>
    <x v="0"/>
    <n v="5902.8449999999993"/>
  </r>
  <r>
    <x v="0"/>
    <x v="6"/>
    <s v="Holtålen"/>
    <x v="18"/>
    <s v="Middels"/>
    <x v="0"/>
    <n v="1699.4339999999997"/>
  </r>
  <r>
    <x v="0"/>
    <x v="6"/>
    <s v="Holtålen"/>
    <x v="18"/>
    <s v="Høg"/>
    <x v="0"/>
    <n v="68.435999999999993"/>
  </r>
  <r>
    <x v="0"/>
    <x v="6"/>
    <s v="Holtålen"/>
    <x v="18"/>
    <s v="Lav"/>
    <x v="1"/>
    <n v="69938"/>
  </r>
  <r>
    <x v="0"/>
    <x v="6"/>
    <s v="Holtålen"/>
    <x v="18"/>
    <s v="Middels"/>
    <x v="1"/>
    <n v="29214"/>
  </r>
  <r>
    <x v="0"/>
    <x v="6"/>
    <s v="Holtålen"/>
    <x v="18"/>
    <s v="Høg"/>
    <x v="1"/>
    <n v="2217"/>
  </r>
  <r>
    <x v="0"/>
    <x v="6"/>
    <s v="Holtålen"/>
    <x v="18"/>
    <s v="Lav"/>
    <x v="2"/>
    <n v="8683"/>
  </r>
  <r>
    <x v="0"/>
    <x v="6"/>
    <s v="Holtålen"/>
    <x v="18"/>
    <s v="Middels"/>
    <x v="2"/>
    <n v="2271"/>
  </r>
  <r>
    <x v="0"/>
    <x v="6"/>
    <s v="Holtålen"/>
    <x v="18"/>
    <s v="Høg"/>
    <x v="2"/>
    <n v="394"/>
  </r>
  <r>
    <x v="0"/>
    <x v="6"/>
    <s v="Holtålen"/>
    <x v="18"/>
    <s v="Lav"/>
    <x v="3"/>
    <n v="10152"/>
  </r>
  <r>
    <x v="0"/>
    <x v="6"/>
    <s v="Holtålen"/>
    <x v="18"/>
    <s v="Middels"/>
    <x v="3"/>
    <n v="7105"/>
  </r>
  <r>
    <x v="0"/>
    <x v="6"/>
    <s v="Holtålen"/>
    <x v="18"/>
    <s v="Høg"/>
    <x v="3"/>
    <n v="522"/>
  </r>
  <r>
    <x v="0"/>
    <x v="6"/>
    <s v="Holtålen"/>
    <x v="18"/>
    <s v="Lav"/>
    <x v="4"/>
    <n v="357"/>
  </r>
  <r>
    <x v="0"/>
    <x v="6"/>
    <s v="Holtålen"/>
    <x v="18"/>
    <s v="Middels"/>
    <x v="4"/>
    <n v="0"/>
  </r>
  <r>
    <x v="0"/>
    <x v="6"/>
    <s v="Holtålen"/>
    <x v="18"/>
    <s v="Høg"/>
    <x v="4"/>
    <n v="1"/>
  </r>
  <r>
    <x v="0"/>
    <x v="6"/>
    <s v="Holtålen"/>
    <x v="18"/>
    <m/>
    <x v="5"/>
    <n v="50581"/>
  </r>
  <r>
    <x v="0"/>
    <x v="6"/>
    <s v="Holtålen"/>
    <x v="18"/>
    <m/>
    <x v="6"/>
    <n v="50581"/>
  </r>
  <r>
    <x v="0"/>
    <x v="6"/>
    <s v="Holtålen"/>
    <x v="18"/>
    <m/>
    <x v="7"/>
    <n v="64069"/>
  </r>
  <r>
    <x v="0"/>
    <x v="6"/>
    <s v="Midtre Gauldal"/>
    <x v="19"/>
    <s v="Lav"/>
    <x v="0"/>
    <n v="18077.289000000001"/>
  </r>
  <r>
    <x v="0"/>
    <x v="6"/>
    <s v="Midtre Gauldal"/>
    <x v="19"/>
    <s v="Middels"/>
    <x v="0"/>
    <n v="1034.4519999999998"/>
  </r>
  <r>
    <x v="0"/>
    <x v="6"/>
    <s v="Midtre Gauldal"/>
    <x v="19"/>
    <s v="Høg"/>
    <x v="0"/>
    <n v="491.62800000000004"/>
  </r>
  <r>
    <x v="0"/>
    <x v="6"/>
    <s v="Midtre Gauldal"/>
    <x v="19"/>
    <s v="Lav"/>
    <x v="1"/>
    <n v="216716"/>
  </r>
  <r>
    <x v="0"/>
    <x v="6"/>
    <s v="Midtre Gauldal"/>
    <x v="19"/>
    <s v="Middels"/>
    <x v="1"/>
    <n v="111879"/>
  </r>
  <r>
    <x v="0"/>
    <x v="6"/>
    <s v="Midtre Gauldal"/>
    <x v="19"/>
    <s v="Høg"/>
    <x v="1"/>
    <n v="43445"/>
  </r>
  <r>
    <x v="0"/>
    <x v="6"/>
    <s v="Midtre Gauldal"/>
    <x v="19"/>
    <s v="Lav"/>
    <x v="2"/>
    <n v="33372"/>
  </r>
  <r>
    <x v="0"/>
    <x v="6"/>
    <s v="Midtre Gauldal"/>
    <x v="19"/>
    <s v="Middels"/>
    <x v="2"/>
    <n v="20057"/>
  </r>
  <r>
    <x v="0"/>
    <x v="6"/>
    <s v="Midtre Gauldal"/>
    <x v="19"/>
    <s v="Høg"/>
    <x v="2"/>
    <n v="7203"/>
  </r>
  <r>
    <x v="0"/>
    <x v="6"/>
    <s v="Midtre Gauldal"/>
    <x v="19"/>
    <s v="Lav"/>
    <x v="3"/>
    <n v="34252"/>
  </r>
  <r>
    <x v="0"/>
    <x v="6"/>
    <s v="Midtre Gauldal"/>
    <x v="19"/>
    <s v="Middels"/>
    <x v="3"/>
    <n v="22762"/>
  </r>
  <r>
    <x v="0"/>
    <x v="6"/>
    <s v="Midtre Gauldal"/>
    <x v="19"/>
    <s v="Høg"/>
    <x v="3"/>
    <n v="13768"/>
  </r>
  <r>
    <x v="0"/>
    <x v="6"/>
    <s v="Midtre Gauldal"/>
    <x v="19"/>
    <s v="Lav"/>
    <x v="4"/>
    <n v="868"/>
  </r>
  <r>
    <x v="0"/>
    <x v="6"/>
    <s v="Midtre Gauldal"/>
    <x v="19"/>
    <s v="Middels"/>
    <x v="4"/>
    <n v="17"/>
  </r>
  <r>
    <x v="0"/>
    <x v="6"/>
    <s v="Midtre Gauldal"/>
    <x v="19"/>
    <s v="Høg"/>
    <x v="4"/>
    <n v="23"/>
  </r>
  <r>
    <x v="9"/>
    <x v="6"/>
    <s v="Midtre Gauldal"/>
    <x v="19"/>
    <m/>
    <x v="5"/>
    <n v="265228"/>
  </r>
  <r>
    <x v="9"/>
    <x v="6"/>
    <s v="Midtre Gauldal"/>
    <x v="19"/>
    <m/>
    <x v="6"/>
    <n v="265228"/>
  </r>
  <r>
    <x v="9"/>
    <x v="6"/>
    <s v="Midtre Gauldal"/>
    <x v="19"/>
    <m/>
    <x v="7"/>
    <n v="379508"/>
  </r>
  <r>
    <x v="0"/>
    <x v="6"/>
    <s v="Melhus"/>
    <x v="20"/>
    <s v="Lav"/>
    <x v="0"/>
    <n v="416.57600000000002"/>
  </r>
  <r>
    <x v="0"/>
    <x v="6"/>
    <s v="Melhus"/>
    <x v="20"/>
    <s v="Middels"/>
    <x v="0"/>
    <n v="282.88400000000001"/>
  </r>
  <r>
    <x v="0"/>
    <x v="6"/>
    <s v="Melhus"/>
    <x v="20"/>
    <s v="Høg"/>
    <x v="0"/>
    <n v="343.14699999999999"/>
  </r>
  <r>
    <x v="0"/>
    <x v="6"/>
    <s v="Melhus"/>
    <x v="20"/>
    <s v="Lav"/>
    <x v="1"/>
    <n v="167661"/>
  </r>
  <r>
    <x v="0"/>
    <x v="6"/>
    <s v="Melhus"/>
    <x v="20"/>
    <s v="Middels"/>
    <x v="1"/>
    <n v="105792"/>
  </r>
  <r>
    <x v="0"/>
    <x v="6"/>
    <s v="Melhus"/>
    <x v="20"/>
    <s v="Høg"/>
    <x v="1"/>
    <n v="28285"/>
  </r>
  <r>
    <x v="0"/>
    <x v="6"/>
    <s v="Melhus"/>
    <x v="20"/>
    <s v="Særs høg"/>
    <x v="1"/>
    <n v="96"/>
  </r>
  <r>
    <x v="0"/>
    <x v="6"/>
    <s v="Melhus"/>
    <x v="20"/>
    <s v="Lav"/>
    <x v="2"/>
    <n v="1209"/>
  </r>
  <r>
    <x v="0"/>
    <x v="6"/>
    <s v="Melhus"/>
    <x v="20"/>
    <s v="Middels"/>
    <x v="2"/>
    <n v="3250"/>
  </r>
  <r>
    <x v="0"/>
    <x v="6"/>
    <s v="Melhus"/>
    <x v="20"/>
    <s v="Høg"/>
    <x v="2"/>
    <n v="3277"/>
  </r>
  <r>
    <x v="0"/>
    <x v="6"/>
    <s v="Melhus"/>
    <x v="20"/>
    <s v="Lav"/>
    <x v="3"/>
    <n v="11"/>
  </r>
  <r>
    <x v="0"/>
    <x v="6"/>
    <s v="Melhus"/>
    <x v="20"/>
    <s v="Middels"/>
    <x v="3"/>
    <n v="3045"/>
  </r>
  <r>
    <x v="0"/>
    <x v="6"/>
    <s v="Melhus"/>
    <x v="20"/>
    <s v="Høg"/>
    <x v="3"/>
    <n v="19407"/>
  </r>
  <r>
    <x v="0"/>
    <x v="6"/>
    <s v="Melhus"/>
    <x v="20"/>
    <s v="Særs høg"/>
    <x v="3"/>
    <n v="69"/>
  </r>
  <r>
    <x v="0"/>
    <x v="6"/>
    <s v="Melhus"/>
    <x v="20"/>
    <s v="Lav"/>
    <x v="4"/>
    <n v="1076"/>
  </r>
  <r>
    <x v="0"/>
    <x v="6"/>
    <s v="Melhus"/>
    <x v="20"/>
    <s v="Middels"/>
    <x v="4"/>
    <n v="18"/>
  </r>
  <r>
    <x v="0"/>
    <x v="6"/>
    <s v="Melhus"/>
    <x v="20"/>
    <s v="Høg"/>
    <x v="4"/>
    <n v="0"/>
  </r>
  <r>
    <x v="3"/>
    <x v="6"/>
    <s v="Melhus"/>
    <x v="20"/>
    <m/>
    <x v="5"/>
    <n v="238271"/>
  </r>
  <r>
    <x v="3"/>
    <x v="6"/>
    <s v="Melhus"/>
    <x v="20"/>
    <m/>
    <x v="6"/>
    <n v="238271"/>
  </r>
  <r>
    <x v="3"/>
    <x v="6"/>
    <s v="Melhus"/>
    <x v="20"/>
    <m/>
    <x v="7"/>
    <n v="310861"/>
  </r>
  <r>
    <x v="0"/>
    <x v="5"/>
    <s v="Skaun"/>
    <x v="21"/>
    <s v="Lav"/>
    <x v="0"/>
    <n v="117.85300000000004"/>
  </r>
  <r>
    <x v="0"/>
    <x v="5"/>
    <s v="Skaun"/>
    <x v="21"/>
    <s v="Middels"/>
    <x v="0"/>
    <n v="89.168000000000006"/>
  </r>
  <r>
    <x v="0"/>
    <x v="5"/>
    <s v="Skaun"/>
    <x v="21"/>
    <s v="Høg"/>
    <x v="0"/>
    <n v="5.9180000000000001"/>
  </r>
  <r>
    <x v="0"/>
    <x v="5"/>
    <s v="Skaun"/>
    <x v="21"/>
    <s v="Lav"/>
    <x v="1"/>
    <n v="36633"/>
  </r>
  <r>
    <x v="0"/>
    <x v="5"/>
    <s v="Skaun"/>
    <x v="21"/>
    <s v="Middels"/>
    <x v="1"/>
    <n v="68510"/>
  </r>
  <r>
    <x v="0"/>
    <x v="5"/>
    <s v="Skaun"/>
    <x v="21"/>
    <s v="Høg"/>
    <x v="1"/>
    <n v="20419"/>
  </r>
  <r>
    <x v="0"/>
    <x v="5"/>
    <s v="Skaun"/>
    <x v="21"/>
    <s v="Lav"/>
    <x v="2"/>
    <n v="278"/>
  </r>
  <r>
    <x v="0"/>
    <x v="5"/>
    <s v="Skaun"/>
    <x v="21"/>
    <s v="Middels"/>
    <x v="2"/>
    <n v="1934"/>
  </r>
  <r>
    <x v="0"/>
    <x v="5"/>
    <s v="Skaun"/>
    <x v="21"/>
    <s v="Høg"/>
    <x v="2"/>
    <n v="2013"/>
  </r>
  <r>
    <x v="0"/>
    <x v="5"/>
    <s v="Skaun"/>
    <x v="21"/>
    <s v="Lav"/>
    <x v="3"/>
    <n v="6"/>
  </r>
  <r>
    <x v="0"/>
    <x v="5"/>
    <s v="Skaun"/>
    <x v="21"/>
    <s v="Middels"/>
    <x v="3"/>
    <n v="1282"/>
  </r>
  <r>
    <x v="0"/>
    <x v="5"/>
    <s v="Skaun"/>
    <x v="21"/>
    <s v="Høg"/>
    <x v="3"/>
    <n v="5173"/>
  </r>
  <r>
    <x v="0"/>
    <x v="5"/>
    <s v="Skaun"/>
    <x v="21"/>
    <s v="Lav"/>
    <x v="4"/>
    <n v="2234"/>
  </r>
  <r>
    <x v="0"/>
    <x v="5"/>
    <s v="Skaun"/>
    <x v="21"/>
    <s v="Middels"/>
    <x v="4"/>
    <n v="46"/>
  </r>
  <r>
    <x v="0"/>
    <x v="5"/>
    <s v="Skaun"/>
    <x v="21"/>
    <s v="Høg"/>
    <x v="4"/>
    <n v="0"/>
  </r>
  <r>
    <x v="0"/>
    <x v="5"/>
    <s v="Skaun"/>
    <x v="21"/>
    <m/>
    <x v="5"/>
    <n v="97528"/>
  </r>
  <r>
    <x v="0"/>
    <x v="5"/>
    <s v="Skaun"/>
    <x v="21"/>
    <m/>
    <x v="6"/>
    <n v="98682"/>
  </r>
  <r>
    <x v="0"/>
    <x v="5"/>
    <s v="Skaun"/>
    <x v="21"/>
    <m/>
    <x v="7"/>
    <n v="122858"/>
  </r>
  <r>
    <x v="0"/>
    <x v="0"/>
    <s v="Klæbu"/>
    <x v="22"/>
    <s v="Lav"/>
    <x v="0"/>
    <n v="1983.3779999999997"/>
  </r>
  <r>
    <x v="0"/>
    <x v="0"/>
    <s v="Klæbu"/>
    <x v="22"/>
    <s v="Middels"/>
    <x v="0"/>
    <n v="1612.66"/>
  </r>
  <r>
    <x v="0"/>
    <x v="0"/>
    <s v="Klæbu"/>
    <x v="22"/>
    <s v="Høg"/>
    <x v="0"/>
    <n v="514.125"/>
  </r>
  <r>
    <x v="0"/>
    <x v="0"/>
    <s v="Klæbu"/>
    <x v="22"/>
    <s v="Lav"/>
    <x v="1"/>
    <n v="32611"/>
  </r>
  <r>
    <x v="0"/>
    <x v="0"/>
    <s v="Klæbu"/>
    <x v="22"/>
    <s v="Middels"/>
    <x v="1"/>
    <n v="42704"/>
  </r>
  <r>
    <x v="0"/>
    <x v="0"/>
    <s v="Klæbu"/>
    <x v="22"/>
    <s v="Høg"/>
    <x v="1"/>
    <n v="14179"/>
  </r>
  <r>
    <x v="0"/>
    <x v="0"/>
    <s v="Klæbu"/>
    <x v="22"/>
    <s v="Særs høg"/>
    <x v="1"/>
    <n v="430"/>
  </r>
  <r>
    <x v="0"/>
    <x v="0"/>
    <s v="Klæbu"/>
    <x v="22"/>
    <s v="Lav"/>
    <x v="2"/>
    <n v="276"/>
  </r>
  <r>
    <x v="0"/>
    <x v="0"/>
    <s v="Klæbu"/>
    <x v="22"/>
    <s v="Middels"/>
    <x v="2"/>
    <n v="709"/>
  </r>
  <r>
    <x v="0"/>
    <x v="0"/>
    <s v="Klæbu"/>
    <x v="22"/>
    <s v="Høg"/>
    <x v="2"/>
    <n v="980"/>
  </r>
  <r>
    <x v="0"/>
    <x v="0"/>
    <s v="Klæbu"/>
    <x v="22"/>
    <s v="Særs høg"/>
    <x v="2"/>
    <n v="89"/>
  </r>
  <r>
    <x v="0"/>
    <x v="0"/>
    <s v="Klæbu"/>
    <x v="22"/>
    <s v="Lav"/>
    <x v="3"/>
    <n v="0"/>
  </r>
  <r>
    <x v="0"/>
    <x v="0"/>
    <s v="Klæbu"/>
    <x v="22"/>
    <s v="Middels"/>
    <x v="3"/>
    <n v="97"/>
  </r>
  <r>
    <x v="0"/>
    <x v="0"/>
    <s v="Klæbu"/>
    <x v="22"/>
    <s v="Høg"/>
    <x v="3"/>
    <n v="1463"/>
  </r>
  <r>
    <x v="0"/>
    <x v="0"/>
    <s v="Klæbu"/>
    <x v="22"/>
    <s v="Særs høg"/>
    <x v="3"/>
    <n v="73"/>
  </r>
  <r>
    <x v="0"/>
    <x v="0"/>
    <s v="Klæbu"/>
    <x v="22"/>
    <s v="Lav"/>
    <x v="4"/>
    <n v="379"/>
  </r>
  <r>
    <x v="0"/>
    <x v="0"/>
    <s v="Klæbu"/>
    <x v="22"/>
    <s v="Middels"/>
    <x v="4"/>
    <n v="254"/>
  </r>
  <r>
    <x v="0"/>
    <x v="0"/>
    <s v="Klæbu"/>
    <x v="22"/>
    <s v="Høg"/>
    <x v="4"/>
    <n v="6"/>
  </r>
  <r>
    <x v="9"/>
    <x v="0"/>
    <s v="Klæbu"/>
    <x v="22"/>
    <m/>
    <x v="5"/>
    <n v="84866"/>
  </r>
  <r>
    <x v="9"/>
    <x v="0"/>
    <s v="Klæbu"/>
    <x v="22"/>
    <m/>
    <x v="6"/>
    <n v="84866"/>
  </r>
  <r>
    <x v="9"/>
    <x v="0"/>
    <s v="Klæbu"/>
    <x v="22"/>
    <m/>
    <x v="7"/>
    <n v="90777"/>
  </r>
  <r>
    <x v="0"/>
    <x v="0"/>
    <s v="Malvik"/>
    <x v="23"/>
    <s v="Lav"/>
    <x v="0"/>
    <n v="1244.3600000000004"/>
  </r>
  <r>
    <x v="0"/>
    <x v="0"/>
    <s v="Malvik"/>
    <x v="23"/>
    <s v="Middels"/>
    <x v="0"/>
    <n v="546.89999999999986"/>
  </r>
  <r>
    <x v="0"/>
    <x v="0"/>
    <s v="Malvik"/>
    <x v="23"/>
    <s v="Høg"/>
    <x v="0"/>
    <n v="639.48199999999997"/>
  </r>
  <r>
    <x v="0"/>
    <x v="0"/>
    <s v="Malvik"/>
    <x v="23"/>
    <s v="Lav"/>
    <x v="1"/>
    <n v="52379"/>
  </r>
  <r>
    <x v="0"/>
    <x v="0"/>
    <s v="Malvik"/>
    <x v="23"/>
    <s v="Middels"/>
    <x v="1"/>
    <n v="34869"/>
  </r>
  <r>
    <x v="0"/>
    <x v="0"/>
    <s v="Malvik"/>
    <x v="23"/>
    <s v="Høg"/>
    <x v="1"/>
    <n v="22830"/>
  </r>
  <r>
    <x v="0"/>
    <x v="0"/>
    <s v="Malvik"/>
    <x v="23"/>
    <s v="Særs høg"/>
    <x v="1"/>
    <m/>
  </r>
  <r>
    <x v="0"/>
    <x v="0"/>
    <s v="Malvik"/>
    <x v="23"/>
    <s v="Lav"/>
    <x v="2"/>
    <n v="185"/>
  </r>
  <r>
    <x v="0"/>
    <x v="0"/>
    <s v="Malvik"/>
    <x v="23"/>
    <s v="Middels"/>
    <x v="2"/>
    <n v="702"/>
  </r>
  <r>
    <x v="0"/>
    <x v="0"/>
    <s v="Malvik"/>
    <x v="23"/>
    <s v="Høg"/>
    <x v="2"/>
    <n v="1661"/>
  </r>
  <r>
    <x v="0"/>
    <x v="0"/>
    <s v="Malvik"/>
    <x v="23"/>
    <s v="Særs høg"/>
    <x v="2"/>
    <m/>
  </r>
  <r>
    <x v="0"/>
    <x v="0"/>
    <s v="Malvik"/>
    <x v="23"/>
    <s v="Lav"/>
    <x v="3"/>
    <n v="0"/>
  </r>
  <r>
    <x v="0"/>
    <x v="0"/>
    <s v="Malvik"/>
    <x v="23"/>
    <s v="Middels"/>
    <x v="3"/>
    <n v="167"/>
  </r>
  <r>
    <x v="0"/>
    <x v="0"/>
    <s v="Malvik"/>
    <x v="23"/>
    <s v="Høg"/>
    <x v="3"/>
    <n v="1328"/>
  </r>
  <r>
    <x v="0"/>
    <x v="0"/>
    <s v="Malvik"/>
    <x v="23"/>
    <s v="Særs høg"/>
    <x v="3"/>
    <m/>
  </r>
  <r>
    <x v="0"/>
    <x v="0"/>
    <s v="Malvik"/>
    <x v="23"/>
    <s v="Lav"/>
    <x v="4"/>
    <n v="240"/>
  </r>
  <r>
    <x v="0"/>
    <x v="0"/>
    <s v="Malvik"/>
    <x v="23"/>
    <s v="Middels"/>
    <x v="4"/>
    <n v="173"/>
  </r>
  <r>
    <x v="0"/>
    <x v="0"/>
    <s v="Malvik"/>
    <x v="23"/>
    <s v="Høg"/>
    <x v="4"/>
    <n v="64"/>
  </r>
  <r>
    <x v="7"/>
    <x v="0"/>
    <s v="Malvik"/>
    <x v="23"/>
    <m/>
    <x v="5"/>
    <n v="76690"/>
  </r>
  <r>
    <x v="7"/>
    <x v="0"/>
    <s v="Malvik"/>
    <x v="23"/>
    <m/>
    <x v="6"/>
    <n v="76690"/>
  </r>
  <r>
    <x v="7"/>
    <x v="0"/>
    <s v="Malvik"/>
    <x v="23"/>
    <m/>
    <x v="7"/>
    <m/>
  </r>
  <r>
    <x v="0"/>
    <x v="0"/>
    <s v="Selbu"/>
    <x v="24"/>
    <s v="Lav"/>
    <x v="0"/>
    <n v="6619.0649999999987"/>
  </r>
  <r>
    <x v="0"/>
    <x v="0"/>
    <s v="Selbu"/>
    <x v="24"/>
    <s v="Middels"/>
    <x v="0"/>
    <n v="521.2299999999999"/>
  </r>
  <r>
    <x v="0"/>
    <x v="0"/>
    <s v="Selbu"/>
    <x v="24"/>
    <s v="Høg"/>
    <x v="0"/>
    <n v="77.827999999999989"/>
  </r>
  <r>
    <x v="0"/>
    <x v="0"/>
    <s v="Selbu"/>
    <x v="24"/>
    <s v="Lav"/>
    <x v="1"/>
    <n v="184135"/>
  </r>
  <r>
    <x v="0"/>
    <x v="0"/>
    <s v="Selbu"/>
    <x v="24"/>
    <s v="Middels"/>
    <x v="1"/>
    <n v="89784"/>
  </r>
  <r>
    <x v="0"/>
    <x v="0"/>
    <s v="Selbu"/>
    <x v="24"/>
    <s v="Høg"/>
    <x v="1"/>
    <n v="41607"/>
  </r>
  <r>
    <x v="0"/>
    <x v="0"/>
    <s v="Selbu"/>
    <x v="24"/>
    <s v="Lav"/>
    <x v="2"/>
    <n v="3294"/>
  </r>
  <r>
    <x v="0"/>
    <x v="0"/>
    <s v="Selbu"/>
    <x v="24"/>
    <s v="Middels"/>
    <x v="2"/>
    <n v="2262"/>
  </r>
  <r>
    <x v="0"/>
    <x v="0"/>
    <s v="Selbu"/>
    <x v="24"/>
    <s v="Høg"/>
    <x v="2"/>
    <n v="2796"/>
  </r>
  <r>
    <x v="0"/>
    <x v="0"/>
    <s v="Selbu"/>
    <x v="24"/>
    <s v="Lav"/>
    <x v="3"/>
    <n v="4"/>
  </r>
  <r>
    <x v="0"/>
    <x v="0"/>
    <s v="Selbu"/>
    <x v="24"/>
    <s v="Middels"/>
    <x v="3"/>
    <n v="1420"/>
  </r>
  <r>
    <x v="0"/>
    <x v="0"/>
    <s v="Selbu"/>
    <x v="24"/>
    <s v="Høg"/>
    <x v="3"/>
    <n v="4695"/>
  </r>
  <r>
    <x v="0"/>
    <x v="0"/>
    <s v="Selbu"/>
    <x v="24"/>
    <s v="Lav"/>
    <x v="4"/>
    <n v="449"/>
  </r>
  <r>
    <x v="0"/>
    <x v="0"/>
    <s v="Selbu"/>
    <x v="24"/>
    <s v="Middels"/>
    <x v="4"/>
    <n v="56"/>
  </r>
  <r>
    <x v="0"/>
    <x v="0"/>
    <s v="Selbu"/>
    <x v="24"/>
    <s v="Høg"/>
    <x v="4"/>
    <n v="0"/>
  </r>
  <r>
    <x v="10"/>
    <x v="0"/>
    <s v="Selbu"/>
    <x v="24"/>
    <m/>
    <x v="5"/>
    <n v="346336"/>
  </r>
  <r>
    <x v="10"/>
    <x v="0"/>
    <s v="Selbu"/>
    <x v="24"/>
    <m/>
    <x v="6"/>
    <n v="259754"/>
  </r>
  <r>
    <x v="10"/>
    <x v="0"/>
    <s v="Selbu"/>
    <x v="24"/>
    <m/>
    <x v="7"/>
    <n v="346573"/>
  </r>
  <r>
    <x v="0"/>
    <x v="0"/>
    <s v="Tydal"/>
    <x v="25"/>
    <s v="Lav"/>
    <x v="0"/>
    <n v="305.303"/>
  </r>
  <r>
    <x v="0"/>
    <x v="0"/>
    <s v="Tydal"/>
    <x v="25"/>
    <s v="Middels"/>
    <x v="0"/>
    <n v="192.19800000000001"/>
  </r>
  <r>
    <x v="0"/>
    <x v="0"/>
    <s v="Tydal"/>
    <x v="25"/>
    <s v="Høg"/>
    <x v="0"/>
    <n v="0"/>
  </r>
  <r>
    <x v="0"/>
    <x v="0"/>
    <s v="Tydal"/>
    <x v="25"/>
    <s v="Lav"/>
    <x v="1"/>
    <n v="35939"/>
  </r>
  <r>
    <x v="0"/>
    <x v="0"/>
    <s v="Tydal"/>
    <x v="25"/>
    <s v="Middels"/>
    <x v="1"/>
    <n v="63032"/>
  </r>
  <r>
    <x v="0"/>
    <x v="0"/>
    <s v="Tydal"/>
    <x v="25"/>
    <s v="Høg"/>
    <x v="1"/>
    <n v="3697"/>
  </r>
  <r>
    <x v="0"/>
    <x v="0"/>
    <s v="Tydal"/>
    <x v="25"/>
    <s v="Lav"/>
    <x v="2"/>
    <n v="4830"/>
  </r>
  <r>
    <x v="0"/>
    <x v="0"/>
    <s v="Tydal"/>
    <x v="25"/>
    <s v="Middels"/>
    <x v="2"/>
    <n v="3548"/>
  </r>
  <r>
    <x v="0"/>
    <x v="0"/>
    <s v="Tydal"/>
    <x v="25"/>
    <s v="Høg"/>
    <x v="2"/>
    <n v="166"/>
  </r>
  <r>
    <x v="0"/>
    <x v="0"/>
    <s v="Tydal"/>
    <x v="25"/>
    <s v="Lav"/>
    <x v="3"/>
    <n v="13719"/>
  </r>
  <r>
    <x v="0"/>
    <x v="0"/>
    <s v="Tydal"/>
    <x v="25"/>
    <s v="Middels"/>
    <x v="3"/>
    <n v="20043"/>
  </r>
  <r>
    <x v="0"/>
    <x v="0"/>
    <s v="Tydal"/>
    <x v="25"/>
    <s v="Høg"/>
    <x v="3"/>
    <n v="142"/>
  </r>
  <r>
    <x v="0"/>
    <x v="0"/>
    <s v="Tydal"/>
    <x v="25"/>
    <s v="Lav"/>
    <x v="4"/>
    <n v="403"/>
  </r>
  <r>
    <x v="0"/>
    <x v="0"/>
    <s v="Tydal"/>
    <x v="25"/>
    <s v="Middels"/>
    <x v="4"/>
    <n v="161"/>
  </r>
  <r>
    <x v="0"/>
    <x v="0"/>
    <s v="Tydal"/>
    <x v="25"/>
    <s v="Høg"/>
    <x v="4"/>
    <n v="0"/>
  </r>
  <r>
    <x v="6"/>
    <x v="0"/>
    <s v="Tydal"/>
    <x v="25"/>
    <m/>
    <x v="5"/>
    <n v="74295"/>
  </r>
  <r>
    <x v="6"/>
    <x v="0"/>
    <s v="Tydal"/>
    <x v="25"/>
    <m/>
    <x v="6"/>
    <n v="74295"/>
  </r>
  <r>
    <x v="6"/>
    <x v="0"/>
    <s v="Tydal"/>
    <x v="25"/>
    <m/>
    <x v="7"/>
    <m/>
  </r>
  <r>
    <x v="0"/>
    <x v="0"/>
    <s v="Meråker"/>
    <x v="26"/>
    <s v="Lav"/>
    <x v="0"/>
    <n v="480"/>
  </r>
  <r>
    <x v="0"/>
    <x v="0"/>
    <s v="Meråker"/>
    <x v="26"/>
    <s v="Middels"/>
    <x v="0"/>
    <n v="0"/>
  </r>
  <r>
    <x v="0"/>
    <x v="0"/>
    <s v="Meråker"/>
    <x v="26"/>
    <s v="Høg"/>
    <x v="0"/>
    <n v="0"/>
  </r>
  <r>
    <x v="0"/>
    <x v="0"/>
    <s v="Meråker"/>
    <x v="26"/>
    <s v="Lav"/>
    <x v="1"/>
    <n v="65974"/>
  </r>
  <r>
    <x v="0"/>
    <x v="0"/>
    <s v="Meråker"/>
    <x v="26"/>
    <s v="Middels"/>
    <x v="1"/>
    <n v="89035"/>
  </r>
  <r>
    <x v="0"/>
    <x v="0"/>
    <s v="Meråker"/>
    <x v="26"/>
    <s v="Høg"/>
    <x v="1"/>
    <n v="28563"/>
  </r>
  <r>
    <x v="0"/>
    <x v="0"/>
    <s v="Meråker"/>
    <x v="26"/>
    <s v="Lav"/>
    <x v="2"/>
    <n v="3292"/>
  </r>
  <r>
    <x v="0"/>
    <x v="0"/>
    <s v="Meråker"/>
    <x v="26"/>
    <s v="Middels"/>
    <x v="2"/>
    <n v="2210"/>
  </r>
  <r>
    <x v="0"/>
    <x v="0"/>
    <s v="Meråker"/>
    <x v="26"/>
    <s v="Høg"/>
    <x v="2"/>
    <n v="2360"/>
  </r>
  <r>
    <x v="0"/>
    <x v="0"/>
    <s v="Meråker"/>
    <x v="26"/>
    <s v="Lav"/>
    <x v="3"/>
    <n v="0"/>
  </r>
  <r>
    <x v="0"/>
    <x v="0"/>
    <s v="Meråker"/>
    <x v="26"/>
    <s v="Middels"/>
    <x v="3"/>
    <n v="705"/>
  </r>
  <r>
    <x v="0"/>
    <x v="0"/>
    <s v="Meråker"/>
    <x v="26"/>
    <s v="Høg"/>
    <x v="3"/>
    <n v="2229"/>
  </r>
  <r>
    <x v="0"/>
    <x v="0"/>
    <s v="Meråker"/>
    <x v="26"/>
    <s v="Lav"/>
    <x v="4"/>
    <n v="142"/>
  </r>
  <r>
    <x v="0"/>
    <x v="0"/>
    <s v="Meråker"/>
    <x v="26"/>
    <s v="Middels"/>
    <x v="4"/>
    <n v="266"/>
  </r>
  <r>
    <x v="0"/>
    <x v="0"/>
    <s v="Meråker"/>
    <x v="26"/>
    <s v="Høg"/>
    <x v="4"/>
    <n v="12"/>
  </r>
  <r>
    <x v="11"/>
    <x v="0"/>
    <s v="Meråker"/>
    <x v="26"/>
    <m/>
    <x v="5"/>
    <n v="192000"/>
  </r>
  <r>
    <x v="12"/>
    <x v="0"/>
    <s v="Meråker"/>
    <x v="26"/>
    <m/>
    <x v="6"/>
    <n v="184500"/>
  </r>
  <r>
    <x v="12"/>
    <x v="0"/>
    <s v="Meråker"/>
    <x v="26"/>
    <m/>
    <x v="7"/>
    <n v="192000"/>
  </r>
  <r>
    <x v="0"/>
    <x v="0"/>
    <s v="Stjørdal"/>
    <x v="27"/>
    <s v="Lav"/>
    <x v="0"/>
    <n v="3191"/>
  </r>
  <r>
    <x v="0"/>
    <x v="0"/>
    <s v="Stjørdal"/>
    <x v="27"/>
    <s v="Middels"/>
    <x v="0"/>
    <n v="1704"/>
  </r>
  <r>
    <x v="0"/>
    <x v="0"/>
    <s v="Stjørdal"/>
    <x v="27"/>
    <s v="Høg"/>
    <x v="0"/>
    <n v="524"/>
  </r>
  <r>
    <x v="0"/>
    <x v="0"/>
    <s v="Stjørdal"/>
    <x v="27"/>
    <s v="Særs høg"/>
    <x v="0"/>
    <n v="67"/>
  </r>
  <r>
    <x v="0"/>
    <x v="0"/>
    <s v="Stjørdal"/>
    <x v="27"/>
    <s v="Lav"/>
    <x v="1"/>
    <n v="165631"/>
  </r>
  <r>
    <x v="0"/>
    <x v="0"/>
    <s v="Stjørdal"/>
    <x v="27"/>
    <s v="Middels"/>
    <x v="1"/>
    <n v="160912"/>
  </r>
  <r>
    <x v="0"/>
    <x v="0"/>
    <s v="Stjørdal"/>
    <x v="27"/>
    <s v="Høg"/>
    <x v="1"/>
    <n v="82914"/>
  </r>
  <r>
    <x v="0"/>
    <x v="0"/>
    <s v="Stjørdal"/>
    <x v="27"/>
    <s v="Særs høg"/>
    <x v="1"/>
    <n v="113"/>
  </r>
  <r>
    <x v="0"/>
    <x v="0"/>
    <s v="Stjørdal"/>
    <x v="27"/>
    <s v="Lav"/>
    <x v="2"/>
    <n v="2379"/>
  </r>
  <r>
    <x v="0"/>
    <x v="0"/>
    <s v="Stjørdal"/>
    <x v="27"/>
    <s v="Middels"/>
    <x v="2"/>
    <n v="3594"/>
  </r>
  <r>
    <x v="0"/>
    <x v="0"/>
    <s v="Stjørdal"/>
    <x v="27"/>
    <s v="Høg"/>
    <x v="2"/>
    <n v="7609"/>
  </r>
  <r>
    <x v="0"/>
    <x v="0"/>
    <s v="Stjørdal"/>
    <x v="27"/>
    <s v="Særs høg"/>
    <x v="2"/>
    <n v="49"/>
  </r>
  <r>
    <x v="0"/>
    <x v="0"/>
    <s v="Stjørdal"/>
    <x v="27"/>
    <s v="Lav"/>
    <x v="3"/>
    <n v="3"/>
  </r>
  <r>
    <x v="0"/>
    <x v="0"/>
    <s v="Stjørdal"/>
    <x v="27"/>
    <s v="Middels"/>
    <x v="3"/>
    <n v="1717"/>
  </r>
  <r>
    <x v="0"/>
    <x v="0"/>
    <s v="Stjørdal"/>
    <x v="27"/>
    <s v="Særs høg"/>
    <x v="3"/>
    <n v="14126"/>
  </r>
  <r>
    <x v="0"/>
    <x v="0"/>
    <s v="Stjørdal"/>
    <x v="27"/>
    <s v="Høg"/>
    <x v="3"/>
    <n v="223"/>
  </r>
  <r>
    <x v="0"/>
    <x v="0"/>
    <s v="Stjørdal"/>
    <x v="27"/>
    <s v="Lav"/>
    <x v="4"/>
    <n v="502"/>
  </r>
  <r>
    <x v="0"/>
    <x v="0"/>
    <s v="Stjørdal"/>
    <x v="27"/>
    <s v="Middels"/>
    <x v="4"/>
    <n v="1675"/>
  </r>
  <r>
    <x v="0"/>
    <x v="0"/>
    <s v="Stjørdal"/>
    <x v="27"/>
    <s v="Høg"/>
    <x v="4"/>
    <n v="23"/>
  </r>
  <r>
    <x v="10"/>
    <x v="0"/>
    <s v="Stjørdal"/>
    <x v="27"/>
    <m/>
    <x v="5"/>
    <n v="357653"/>
  </r>
  <r>
    <x v="13"/>
    <x v="0"/>
    <s v="Stjørdal"/>
    <x v="27"/>
    <m/>
    <x v="6"/>
    <n v="176000"/>
  </r>
  <r>
    <x v="13"/>
    <x v="0"/>
    <s v="Stjørdal"/>
    <x v="27"/>
    <m/>
    <x v="7"/>
    <n v="267178"/>
  </r>
  <r>
    <x v="0"/>
    <x v="1"/>
    <s v="Frosta"/>
    <x v="28"/>
    <s v="Lav"/>
    <x v="0"/>
    <n v="72"/>
  </r>
  <r>
    <x v="0"/>
    <x v="1"/>
    <s v="Frosta"/>
    <x v="28"/>
    <s v="Middels"/>
    <x v="0"/>
    <n v="62"/>
  </r>
  <r>
    <x v="0"/>
    <x v="1"/>
    <s v="Frosta"/>
    <x v="28"/>
    <s v="Høg"/>
    <x v="0"/>
    <n v="310"/>
  </r>
  <r>
    <x v="0"/>
    <x v="1"/>
    <s v="Frosta"/>
    <x v="28"/>
    <s v="Lav"/>
    <x v="1"/>
    <n v="10984"/>
  </r>
  <r>
    <x v="0"/>
    <x v="1"/>
    <s v="Frosta"/>
    <x v="28"/>
    <s v="Middels"/>
    <x v="1"/>
    <n v="15995"/>
  </r>
  <r>
    <x v="0"/>
    <x v="1"/>
    <s v="Frosta"/>
    <x v="28"/>
    <s v="Høg"/>
    <x v="1"/>
    <n v="7300"/>
  </r>
  <r>
    <x v="0"/>
    <x v="1"/>
    <s v="Frosta"/>
    <x v="28"/>
    <s v="Lav"/>
    <x v="2"/>
    <n v="75"/>
  </r>
  <r>
    <x v="0"/>
    <x v="1"/>
    <s v="Frosta"/>
    <x v="28"/>
    <s v="Middels"/>
    <x v="2"/>
    <n v="393"/>
  </r>
  <r>
    <x v="0"/>
    <x v="1"/>
    <s v="Frosta"/>
    <x v="28"/>
    <s v="Høg"/>
    <x v="2"/>
    <n v="278"/>
  </r>
  <r>
    <x v="0"/>
    <x v="1"/>
    <s v="Frosta"/>
    <x v="28"/>
    <s v="Lav"/>
    <x v="3"/>
    <n v="8"/>
  </r>
  <r>
    <x v="0"/>
    <x v="1"/>
    <s v="Frosta"/>
    <x v="28"/>
    <s v="Middels"/>
    <x v="3"/>
    <n v="966"/>
  </r>
  <r>
    <x v="0"/>
    <x v="1"/>
    <s v="Frosta"/>
    <x v="28"/>
    <s v="Høg"/>
    <x v="3"/>
    <n v="944"/>
  </r>
  <r>
    <x v="0"/>
    <x v="1"/>
    <s v="Frosta"/>
    <x v="28"/>
    <s v="Lav"/>
    <x v="4"/>
    <n v="6"/>
  </r>
  <r>
    <x v="0"/>
    <x v="1"/>
    <s v="Frosta"/>
    <x v="28"/>
    <s v="Middels"/>
    <x v="4"/>
    <n v="27"/>
  </r>
  <r>
    <x v="0"/>
    <x v="1"/>
    <s v="Frosta"/>
    <x v="28"/>
    <s v="Høg"/>
    <x v="4"/>
    <n v="6"/>
  </r>
  <r>
    <x v="13"/>
    <x v="1"/>
    <s v="Frosta"/>
    <x v="28"/>
    <m/>
    <x v="5"/>
    <n v="27622"/>
  </r>
  <r>
    <x v="14"/>
    <x v="1"/>
    <s v="Frosta"/>
    <x v="28"/>
    <m/>
    <x v="6"/>
    <n v="18600"/>
  </r>
  <r>
    <x v="14"/>
    <x v="1"/>
    <s v="Frosta"/>
    <x v="28"/>
    <m/>
    <x v="7"/>
    <n v="27600"/>
  </r>
  <r>
    <x v="0"/>
    <x v="1"/>
    <s v="Levanger"/>
    <x v="29"/>
    <s v="Lav"/>
    <x v="0"/>
    <n v="11567"/>
  </r>
  <r>
    <x v="0"/>
    <x v="1"/>
    <s v="Levanger"/>
    <x v="29"/>
    <s v="Middels"/>
    <x v="0"/>
    <n v="3906"/>
  </r>
  <r>
    <x v="0"/>
    <x v="1"/>
    <s v="Levanger"/>
    <x v="29"/>
    <s v="Høg"/>
    <x v="0"/>
    <n v="332"/>
  </r>
  <r>
    <x v="0"/>
    <x v="1"/>
    <s v="Levanger"/>
    <x v="29"/>
    <s v="Lav"/>
    <x v="1"/>
    <n v="119726"/>
  </r>
  <r>
    <x v="0"/>
    <x v="1"/>
    <s v="Levanger"/>
    <x v="29"/>
    <s v="Middels"/>
    <x v="1"/>
    <n v="101380"/>
  </r>
  <r>
    <x v="0"/>
    <x v="1"/>
    <s v="Levanger"/>
    <x v="29"/>
    <s v="Høg"/>
    <x v="1"/>
    <n v="48647"/>
  </r>
  <r>
    <x v="0"/>
    <x v="1"/>
    <s v="Levanger"/>
    <x v="29"/>
    <s v="Lav"/>
    <x v="2"/>
    <n v="3324"/>
  </r>
  <r>
    <x v="0"/>
    <x v="1"/>
    <s v="Levanger"/>
    <x v="29"/>
    <s v="Middels"/>
    <x v="2"/>
    <n v="4194"/>
  </r>
  <r>
    <x v="0"/>
    <x v="1"/>
    <s v="Levanger"/>
    <x v="29"/>
    <s v="Høg"/>
    <x v="2"/>
    <n v="4117"/>
  </r>
  <r>
    <x v="0"/>
    <x v="1"/>
    <s v="Levanger"/>
    <x v="29"/>
    <s v="Lav"/>
    <x v="3"/>
    <n v="0"/>
  </r>
  <r>
    <x v="0"/>
    <x v="1"/>
    <s v="Levanger"/>
    <x v="29"/>
    <s v="Middels"/>
    <x v="3"/>
    <n v="2313"/>
  </r>
  <r>
    <x v="0"/>
    <x v="1"/>
    <s v="Levanger"/>
    <x v="29"/>
    <s v="Høg"/>
    <x v="3"/>
    <n v="5510"/>
  </r>
  <r>
    <x v="0"/>
    <x v="1"/>
    <s v="Levanger"/>
    <x v="29"/>
    <s v="Lav"/>
    <x v="4"/>
    <n v="604"/>
  </r>
  <r>
    <x v="0"/>
    <x v="1"/>
    <s v="Levanger"/>
    <x v="29"/>
    <s v="Middels"/>
    <x v="4"/>
    <n v="884"/>
  </r>
  <r>
    <x v="0"/>
    <x v="1"/>
    <s v="Levanger"/>
    <x v="29"/>
    <s v="Høg"/>
    <x v="4"/>
    <n v="12"/>
  </r>
  <r>
    <x v="13"/>
    <x v="1"/>
    <s v="Levanger"/>
    <x v="29"/>
    <m/>
    <x v="5"/>
    <n v="253061"/>
  </r>
  <r>
    <x v="13"/>
    <x v="1"/>
    <s v="Levanger"/>
    <x v="29"/>
    <m/>
    <x v="6"/>
    <n v="192000"/>
  </r>
  <r>
    <x v="13"/>
    <x v="1"/>
    <s v="Levanger"/>
    <x v="29"/>
    <m/>
    <x v="7"/>
    <n v="253643"/>
  </r>
  <r>
    <x v="0"/>
    <x v="1"/>
    <s v="Verdal"/>
    <x v="30"/>
    <s v="Lav"/>
    <x v="0"/>
    <n v="9833"/>
  </r>
  <r>
    <x v="0"/>
    <x v="1"/>
    <s v="Verdal"/>
    <x v="30"/>
    <s v="Middels"/>
    <x v="0"/>
    <n v="6632"/>
  </r>
  <r>
    <x v="0"/>
    <x v="1"/>
    <s v="Verdal"/>
    <x v="30"/>
    <s v="Høg"/>
    <x v="0"/>
    <n v="492"/>
  </r>
  <r>
    <x v="0"/>
    <x v="1"/>
    <s v="Verdal"/>
    <x v="30"/>
    <s v="Lav"/>
    <x v="1"/>
    <n v="172574"/>
  </r>
  <r>
    <x v="0"/>
    <x v="1"/>
    <s v="Verdal"/>
    <x v="30"/>
    <s v="Middels"/>
    <x v="1"/>
    <n v="145465"/>
  </r>
  <r>
    <x v="0"/>
    <x v="1"/>
    <s v="Verdal"/>
    <x v="30"/>
    <s v="Høg"/>
    <x v="1"/>
    <n v="71740"/>
  </r>
  <r>
    <x v="0"/>
    <x v="1"/>
    <s v="Verdal"/>
    <x v="30"/>
    <s v="Lav"/>
    <x v="2"/>
    <n v="18372"/>
  </r>
  <r>
    <x v="0"/>
    <x v="1"/>
    <s v="Verdal"/>
    <x v="30"/>
    <s v="Middels"/>
    <x v="2"/>
    <n v="13620"/>
  </r>
  <r>
    <x v="0"/>
    <x v="1"/>
    <s v="Verdal"/>
    <x v="30"/>
    <s v="Høg"/>
    <x v="2"/>
    <n v="3692"/>
  </r>
  <r>
    <x v="0"/>
    <x v="1"/>
    <s v="Verdal"/>
    <x v="30"/>
    <s v="Lav"/>
    <x v="3"/>
    <n v="155"/>
  </r>
  <r>
    <x v="0"/>
    <x v="1"/>
    <s v="Verdal"/>
    <x v="30"/>
    <s v="Middels"/>
    <x v="3"/>
    <n v="1901"/>
  </r>
  <r>
    <x v="0"/>
    <x v="1"/>
    <s v="Verdal"/>
    <x v="30"/>
    <s v="Høg"/>
    <x v="3"/>
    <n v="11631"/>
  </r>
  <r>
    <x v="0"/>
    <x v="1"/>
    <s v="Verdal"/>
    <x v="30"/>
    <s v="Lav"/>
    <x v="4"/>
    <n v="1973"/>
  </r>
  <r>
    <x v="0"/>
    <x v="1"/>
    <s v="Verdal"/>
    <x v="30"/>
    <s v="Middels"/>
    <x v="4"/>
    <n v="338"/>
  </r>
  <r>
    <x v="0"/>
    <x v="1"/>
    <s v="Verdal"/>
    <x v="30"/>
    <s v="Høg"/>
    <x v="4"/>
    <n v="182"/>
  </r>
  <r>
    <x v="3"/>
    <x v="1"/>
    <s v="Verdal"/>
    <x v="30"/>
    <m/>
    <x v="5"/>
    <n v="292532"/>
  </r>
  <r>
    <x v="3"/>
    <x v="1"/>
    <s v="Verdal"/>
    <x v="30"/>
    <m/>
    <x v="6"/>
    <n v="292532"/>
  </r>
  <r>
    <x v="3"/>
    <x v="1"/>
    <s v="Verdal"/>
    <x v="30"/>
    <m/>
    <x v="7"/>
    <n v="307173"/>
  </r>
  <r>
    <x v="0"/>
    <x v="1"/>
    <s v="Verran"/>
    <x v="31"/>
    <s v="Lav"/>
    <x v="0"/>
    <n v="415"/>
  </r>
  <r>
    <x v="0"/>
    <x v="1"/>
    <s v="Verran"/>
    <x v="31"/>
    <s v="Middels"/>
    <x v="0"/>
    <n v="311"/>
  </r>
  <r>
    <x v="0"/>
    <x v="1"/>
    <s v="Verran"/>
    <x v="31"/>
    <s v="Høg"/>
    <x v="0"/>
    <n v="974"/>
  </r>
  <r>
    <x v="0"/>
    <x v="1"/>
    <s v="Verran"/>
    <x v="31"/>
    <s v="Lav"/>
    <x v="1"/>
    <n v="65552"/>
  </r>
  <r>
    <x v="0"/>
    <x v="1"/>
    <s v="Verran"/>
    <x v="31"/>
    <s v="Middels"/>
    <x v="1"/>
    <n v="63993"/>
  </r>
  <r>
    <x v="0"/>
    <x v="1"/>
    <s v="Verran"/>
    <x v="31"/>
    <s v="Høg"/>
    <x v="1"/>
    <n v="41478"/>
  </r>
  <r>
    <x v="0"/>
    <x v="1"/>
    <s v="Verran"/>
    <x v="31"/>
    <s v="Lav"/>
    <x v="2"/>
    <n v="8797"/>
  </r>
  <r>
    <x v="0"/>
    <x v="1"/>
    <s v="Verran"/>
    <x v="31"/>
    <s v="Middels"/>
    <x v="2"/>
    <n v="5249"/>
  </r>
  <r>
    <x v="0"/>
    <x v="1"/>
    <s v="Verran"/>
    <x v="31"/>
    <s v="Høg"/>
    <x v="2"/>
    <n v="2763"/>
  </r>
  <r>
    <x v="0"/>
    <x v="1"/>
    <s v="Verran"/>
    <x v="31"/>
    <s v="Lav"/>
    <x v="3"/>
    <n v="12"/>
  </r>
  <r>
    <x v="0"/>
    <x v="1"/>
    <s v="Verran"/>
    <x v="31"/>
    <s v="Middels"/>
    <x v="3"/>
    <n v="845"/>
  </r>
  <r>
    <x v="0"/>
    <x v="1"/>
    <s v="Verran"/>
    <x v="31"/>
    <s v="Høg"/>
    <x v="3"/>
    <n v="1786"/>
  </r>
  <r>
    <x v="0"/>
    <x v="1"/>
    <s v="Verran"/>
    <x v="31"/>
    <s v="Lav"/>
    <x v="4"/>
    <n v="25"/>
  </r>
  <r>
    <x v="0"/>
    <x v="1"/>
    <s v="Verran"/>
    <x v="31"/>
    <s v="Middels"/>
    <x v="4"/>
    <n v="305"/>
  </r>
  <r>
    <x v="0"/>
    <x v="1"/>
    <s v="Verran"/>
    <x v="31"/>
    <s v="Høg"/>
    <x v="4"/>
    <n v="4"/>
  </r>
  <r>
    <x v="7"/>
    <x v="1"/>
    <s v="Verran"/>
    <x v="31"/>
    <m/>
    <x v="5"/>
    <n v="84300"/>
  </r>
  <r>
    <x v="7"/>
    <x v="1"/>
    <s v="Verran"/>
    <x v="31"/>
    <m/>
    <x v="6"/>
    <n v="114300"/>
  </r>
  <r>
    <x v="7"/>
    <x v="1"/>
    <s v="Verran"/>
    <x v="31"/>
    <m/>
    <x v="7"/>
    <n v="84300"/>
  </r>
  <r>
    <x v="0"/>
    <x v="2"/>
    <s v="Namdalseid"/>
    <x v="32"/>
    <s v="Lav"/>
    <x v="0"/>
    <n v="17289"/>
  </r>
  <r>
    <x v="0"/>
    <x v="2"/>
    <s v="Namdalseid"/>
    <x v="32"/>
    <s v="Middels"/>
    <x v="0"/>
    <n v="9007"/>
  </r>
  <r>
    <x v="0"/>
    <x v="2"/>
    <s v="Namdalseid"/>
    <x v="32"/>
    <s v="Høg"/>
    <x v="0"/>
    <n v="1820"/>
  </r>
  <r>
    <x v="0"/>
    <x v="2"/>
    <s v="Namdalseid"/>
    <x v="32"/>
    <s v="Lav"/>
    <x v="1"/>
    <n v="137519"/>
  </r>
  <r>
    <x v="0"/>
    <x v="2"/>
    <s v="Namdalseid"/>
    <x v="32"/>
    <s v="Middels"/>
    <x v="1"/>
    <n v="86228"/>
  </r>
  <r>
    <x v="0"/>
    <x v="2"/>
    <s v="Namdalseid"/>
    <x v="32"/>
    <s v="Høg"/>
    <x v="1"/>
    <n v="74487"/>
  </r>
  <r>
    <x v="0"/>
    <x v="2"/>
    <s v="Namdalseid"/>
    <x v="32"/>
    <s v="Lav"/>
    <x v="2"/>
    <n v="2574"/>
  </r>
  <r>
    <x v="0"/>
    <x v="2"/>
    <s v="Namdalseid"/>
    <x v="32"/>
    <s v="Middels"/>
    <x v="2"/>
    <n v="1625"/>
  </r>
  <r>
    <x v="0"/>
    <x v="2"/>
    <s v="Namdalseid"/>
    <x v="32"/>
    <s v="Høg"/>
    <x v="2"/>
    <n v="3420"/>
  </r>
  <r>
    <x v="0"/>
    <x v="2"/>
    <s v="Namdalseid"/>
    <x v="32"/>
    <s v="Lav"/>
    <x v="3"/>
    <n v="0"/>
  </r>
  <r>
    <x v="0"/>
    <x v="2"/>
    <s v="Namdalseid"/>
    <x v="32"/>
    <s v="Middels"/>
    <x v="3"/>
    <n v="492"/>
  </r>
  <r>
    <x v="0"/>
    <x v="2"/>
    <s v="Namdalseid"/>
    <x v="32"/>
    <s v="Høg"/>
    <x v="3"/>
    <n v="1929"/>
  </r>
  <r>
    <x v="0"/>
    <x v="2"/>
    <s v="Namdalseid"/>
    <x v="32"/>
    <s v="Lav"/>
    <x v="4"/>
    <n v="1379"/>
  </r>
  <r>
    <x v="0"/>
    <x v="2"/>
    <s v="Namdalseid"/>
    <x v="32"/>
    <s v="Middels"/>
    <x v="4"/>
    <n v="1970"/>
  </r>
  <r>
    <x v="0"/>
    <x v="2"/>
    <s v="Namdalseid"/>
    <x v="32"/>
    <s v="Høg"/>
    <x v="4"/>
    <n v="516"/>
  </r>
  <r>
    <x v="15"/>
    <x v="2"/>
    <s v="Namdalseid"/>
    <x v="32"/>
    <m/>
    <x v="5"/>
    <n v="128570"/>
  </r>
  <r>
    <x v="15"/>
    <x v="2"/>
    <s v="Namdalseid"/>
    <x v="32"/>
    <m/>
    <x v="6"/>
    <n v="128570"/>
  </r>
  <r>
    <x v="15"/>
    <x v="2"/>
    <s v="Namdalseid"/>
    <x v="32"/>
    <m/>
    <x v="7"/>
    <n v="174287"/>
  </r>
  <r>
    <x v="0"/>
    <x v="1"/>
    <s v="Snåsa"/>
    <x v="33"/>
    <s v="Lav"/>
    <x v="0"/>
    <n v="60696"/>
  </r>
  <r>
    <x v="0"/>
    <x v="1"/>
    <s v="Snåsa"/>
    <x v="33"/>
    <s v="Middels"/>
    <x v="0"/>
    <n v="19291"/>
  </r>
  <r>
    <x v="0"/>
    <x v="1"/>
    <s v="Snåsa"/>
    <x v="33"/>
    <s v="Høg"/>
    <x v="0"/>
    <n v="1722"/>
  </r>
  <r>
    <x v="0"/>
    <x v="1"/>
    <s v="Snåsa"/>
    <x v="33"/>
    <s v="Lav"/>
    <x v="1"/>
    <n v="244135"/>
  </r>
  <r>
    <x v="0"/>
    <x v="1"/>
    <s v="Snåsa"/>
    <x v="33"/>
    <s v="Middels"/>
    <x v="1"/>
    <n v="143023"/>
  </r>
  <r>
    <x v="0"/>
    <x v="1"/>
    <s v="Snåsa"/>
    <x v="33"/>
    <s v="Høg"/>
    <x v="1"/>
    <n v="90019"/>
  </r>
  <r>
    <x v="0"/>
    <x v="1"/>
    <s v="Snåsa"/>
    <x v="33"/>
    <s v="Lav"/>
    <x v="2"/>
    <n v="27474"/>
  </r>
  <r>
    <x v="0"/>
    <x v="1"/>
    <s v="Snåsa"/>
    <x v="33"/>
    <s v="Middels"/>
    <x v="2"/>
    <n v="19847"/>
  </r>
  <r>
    <x v="0"/>
    <x v="1"/>
    <s v="Snåsa"/>
    <x v="33"/>
    <s v="Høg"/>
    <x v="2"/>
    <n v="6459"/>
  </r>
  <r>
    <x v="0"/>
    <x v="1"/>
    <s v="Snåsa"/>
    <x v="33"/>
    <s v="Lav"/>
    <x v="3"/>
    <n v="22"/>
  </r>
  <r>
    <x v="0"/>
    <x v="1"/>
    <s v="Snåsa"/>
    <x v="33"/>
    <s v="Middels"/>
    <x v="3"/>
    <n v="3096"/>
  </r>
  <r>
    <x v="0"/>
    <x v="1"/>
    <s v="Snåsa"/>
    <x v="33"/>
    <s v="Høg"/>
    <x v="3"/>
    <n v="3123"/>
  </r>
  <r>
    <x v="0"/>
    <x v="1"/>
    <s v="Snåsa"/>
    <x v="33"/>
    <s v="Lav"/>
    <x v="4"/>
    <n v="1137"/>
  </r>
  <r>
    <x v="0"/>
    <x v="1"/>
    <s v="Snåsa"/>
    <x v="33"/>
    <s v="Middels"/>
    <x v="4"/>
    <n v="732"/>
  </r>
  <r>
    <x v="0"/>
    <x v="1"/>
    <s v="Snåsa"/>
    <x v="33"/>
    <s v="Høg"/>
    <x v="4"/>
    <n v="115"/>
  </r>
  <r>
    <x v="11"/>
    <x v="1"/>
    <s v="Snåsa"/>
    <x v="33"/>
    <m/>
    <x v="5"/>
    <n v="251160"/>
  </r>
  <r>
    <x v="11"/>
    <x v="1"/>
    <s v="Snåsa"/>
    <x v="33"/>
    <m/>
    <x v="6"/>
    <n v="251160"/>
  </r>
  <r>
    <x v="11"/>
    <x v="1"/>
    <s v="Snåsa"/>
    <x v="33"/>
    <m/>
    <x v="7"/>
    <n v="270270"/>
  </r>
  <r>
    <x v="0"/>
    <x v="2"/>
    <s v="Lierne"/>
    <x v="34"/>
    <s v="Lav"/>
    <x v="0"/>
    <n v="19415"/>
  </r>
  <r>
    <x v="0"/>
    <x v="2"/>
    <s v="Lierne"/>
    <x v="34"/>
    <s v="Middels"/>
    <x v="0"/>
    <n v="18320"/>
  </r>
  <r>
    <x v="0"/>
    <x v="2"/>
    <s v="Lierne"/>
    <x v="34"/>
    <s v="Høg"/>
    <x v="0"/>
    <n v="4377"/>
  </r>
  <r>
    <x v="0"/>
    <x v="2"/>
    <s v="Lierne"/>
    <x v="34"/>
    <s v="Lav"/>
    <x v="1"/>
    <n v="120818"/>
  </r>
  <r>
    <x v="0"/>
    <x v="2"/>
    <s v="Lierne"/>
    <x v="34"/>
    <s v="Middels"/>
    <x v="1"/>
    <n v="297209"/>
  </r>
  <r>
    <x v="0"/>
    <x v="2"/>
    <s v="Lierne"/>
    <x v="34"/>
    <s v="Høg"/>
    <x v="1"/>
    <n v="96087"/>
  </r>
  <r>
    <x v="0"/>
    <x v="2"/>
    <s v="Lierne"/>
    <x v="34"/>
    <s v="Lav"/>
    <x v="2"/>
    <n v="71894"/>
  </r>
  <r>
    <x v="0"/>
    <x v="2"/>
    <s v="Lierne"/>
    <x v="34"/>
    <s v="Middels"/>
    <x v="2"/>
    <n v="74713"/>
  </r>
  <r>
    <x v="0"/>
    <x v="2"/>
    <s v="Lierne"/>
    <x v="34"/>
    <s v="Høg"/>
    <x v="2"/>
    <n v="21736"/>
  </r>
  <r>
    <x v="0"/>
    <x v="2"/>
    <s v="Lierne"/>
    <x v="34"/>
    <s v="Lav"/>
    <x v="3"/>
    <n v="0"/>
  </r>
  <r>
    <x v="0"/>
    <x v="2"/>
    <s v="Lierne"/>
    <x v="34"/>
    <s v="Middels"/>
    <x v="3"/>
    <n v="24282"/>
  </r>
  <r>
    <x v="0"/>
    <x v="2"/>
    <s v="Lierne"/>
    <x v="34"/>
    <s v="Høg"/>
    <x v="3"/>
    <n v="7800"/>
  </r>
  <r>
    <x v="0"/>
    <x v="2"/>
    <s v="Lierne"/>
    <x v="34"/>
    <s v="Lav"/>
    <x v="4"/>
    <n v="950"/>
  </r>
  <r>
    <x v="0"/>
    <x v="2"/>
    <s v="Lierne"/>
    <x v="34"/>
    <s v="Middels"/>
    <x v="4"/>
    <n v="3839"/>
  </r>
  <r>
    <x v="0"/>
    <x v="2"/>
    <s v="Lierne"/>
    <x v="34"/>
    <s v="Høg"/>
    <x v="4"/>
    <n v="197"/>
  </r>
  <r>
    <x v="2"/>
    <x v="2"/>
    <s v="Lierne"/>
    <x v="34"/>
    <m/>
    <x v="5"/>
    <n v="344826"/>
  </r>
  <r>
    <x v="2"/>
    <x v="2"/>
    <s v="Lierne"/>
    <x v="34"/>
    <m/>
    <x v="6"/>
    <n v="170049"/>
  </r>
  <r>
    <x v="2"/>
    <x v="2"/>
    <s v="Lierne"/>
    <x v="34"/>
    <m/>
    <x v="7"/>
    <n v="0"/>
  </r>
  <r>
    <x v="0"/>
    <x v="2"/>
    <s v="Røyrvik"/>
    <x v="35"/>
    <s v="Lav"/>
    <x v="0"/>
    <n v="1735"/>
  </r>
  <r>
    <x v="0"/>
    <x v="2"/>
    <s v="Røyrvik"/>
    <x v="35"/>
    <s v="Middels"/>
    <x v="0"/>
    <n v="3026"/>
  </r>
  <r>
    <x v="0"/>
    <x v="2"/>
    <s v="Røyrvik"/>
    <x v="35"/>
    <s v="Høg"/>
    <x v="0"/>
    <n v="701"/>
  </r>
  <r>
    <x v="0"/>
    <x v="2"/>
    <s v="Røyrvik"/>
    <x v="35"/>
    <s v="Lav"/>
    <x v="1"/>
    <n v="44788"/>
  </r>
  <r>
    <x v="0"/>
    <x v="2"/>
    <s v="Røyrvik"/>
    <x v="35"/>
    <s v="Middels"/>
    <x v="1"/>
    <n v="41485"/>
  </r>
  <r>
    <x v="0"/>
    <x v="2"/>
    <s v="Røyrvik"/>
    <x v="35"/>
    <s v="Høg"/>
    <x v="1"/>
    <n v="5209"/>
  </r>
  <r>
    <x v="0"/>
    <x v="2"/>
    <s v="Røyrvik"/>
    <x v="35"/>
    <s v="Lav"/>
    <x v="2"/>
    <n v="15493"/>
  </r>
  <r>
    <x v="0"/>
    <x v="2"/>
    <s v="Røyrvik"/>
    <x v="35"/>
    <s v="Middels"/>
    <x v="2"/>
    <n v="17678"/>
  </r>
  <r>
    <x v="0"/>
    <x v="2"/>
    <s v="Røyrvik"/>
    <x v="35"/>
    <s v="Høg"/>
    <x v="2"/>
    <n v="3056"/>
  </r>
  <r>
    <x v="0"/>
    <x v="2"/>
    <s v="Røyrvik"/>
    <x v="35"/>
    <s v="Lav"/>
    <x v="3"/>
    <n v="2"/>
  </r>
  <r>
    <x v="0"/>
    <x v="2"/>
    <s v="Røyrvik"/>
    <x v="35"/>
    <s v="Middels"/>
    <x v="3"/>
    <n v="30218"/>
  </r>
  <r>
    <x v="0"/>
    <x v="2"/>
    <s v="Røyrvik"/>
    <x v="35"/>
    <s v="Høg"/>
    <x v="3"/>
    <n v="9553"/>
  </r>
  <r>
    <x v="0"/>
    <x v="2"/>
    <s v="Røyrvik"/>
    <x v="35"/>
    <s v="Lav"/>
    <x v="4"/>
    <n v="118"/>
  </r>
  <r>
    <x v="0"/>
    <x v="2"/>
    <s v="Røyrvik"/>
    <x v="35"/>
    <s v="Middels"/>
    <x v="4"/>
    <n v="268"/>
  </r>
  <r>
    <x v="0"/>
    <x v="2"/>
    <s v="Røyrvik"/>
    <x v="35"/>
    <s v="Høg"/>
    <x v="4"/>
    <n v="5"/>
  </r>
  <r>
    <x v="2"/>
    <x v="2"/>
    <s v="Røyrvik"/>
    <x v="35"/>
    <m/>
    <x v="5"/>
    <n v="50383"/>
  </r>
  <r>
    <x v="2"/>
    <x v="2"/>
    <s v="Røyrvik"/>
    <x v="35"/>
    <m/>
    <x v="6"/>
    <n v="50383"/>
  </r>
  <r>
    <x v="2"/>
    <x v="2"/>
    <s v="Røyrvik"/>
    <x v="35"/>
    <m/>
    <x v="7"/>
    <n v="0"/>
  </r>
  <r>
    <x v="0"/>
    <x v="2"/>
    <s v="Namsskogan"/>
    <x v="36"/>
    <s v="Lav"/>
    <x v="0"/>
    <n v="3733.5333779184166"/>
  </r>
  <r>
    <x v="0"/>
    <x v="2"/>
    <s v="Namsskogan"/>
    <x v="36"/>
    <s v="Middels"/>
    <x v="0"/>
    <n v="3686.9379735331963"/>
  </r>
  <r>
    <x v="0"/>
    <x v="2"/>
    <s v="Namsskogan"/>
    <x v="36"/>
    <s v="Høg"/>
    <x v="0"/>
    <n v="1907.79056787647"/>
  </r>
  <r>
    <x v="0"/>
    <x v="2"/>
    <s v="Namsskogan"/>
    <x v="36"/>
    <s v="Lav"/>
    <x v="1"/>
    <n v="122466"/>
  </r>
  <r>
    <x v="0"/>
    <x v="2"/>
    <s v="Namsskogan"/>
    <x v="36"/>
    <s v="Middels"/>
    <x v="1"/>
    <n v="112672"/>
  </r>
  <r>
    <x v="0"/>
    <x v="2"/>
    <s v="Namsskogan"/>
    <x v="36"/>
    <s v="Høg"/>
    <x v="1"/>
    <n v="58835"/>
  </r>
  <r>
    <x v="0"/>
    <x v="2"/>
    <s v="Namsskogan"/>
    <x v="36"/>
    <s v="Lav"/>
    <x v="2"/>
    <n v="13088"/>
  </r>
  <r>
    <x v="0"/>
    <x v="2"/>
    <s v="Namsskogan"/>
    <x v="36"/>
    <s v="Middels"/>
    <x v="2"/>
    <n v="13282"/>
  </r>
  <r>
    <x v="0"/>
    <x v="2"/>
    <s v="Namsskogan"/>
    <x v="36"/>
    <s v="Høg"/>
    <x v="2"/>
    <n v="5703"/>
  </r>
  <r>
    <x v="0"/>
    <x v="2"/>
    <s v="Namsskogan"/>
    <x v="36"/>
    <s v="Lav"/>
    <x v="3"/>
    <n v="0"/>
  </r>
  <r>
    <x v="0"/>
    <x v="2"/>
    <s v="Namsskogan"/>
    <x v="36"/>
    <s v="Middels"/>
    <x v="3"/>
    <n v="2835"/>
  </r>
  <r>
    <x v="0"/>
    <x v="2"/>
    <s v="Namsskogan"/>
    <x v="36"/>
    <s v="Høg"/>
    <x v="3"/>
    <n v="2682"/>
  </r>
  <r>
    <x v="0"/>
    <x v="2"/>
    <s v="Namsskogan"/>
    <x v="36"/>
    <s v="Lav"/>
    <x v="4"/>
    <n v="448"/>
  </r>
  <r>
    <x v="0"/>
    <x v="2"/>
    <s v="Namsskogan"/>
    <x v="36"/>
    <s v="Middels"/>
    <x v="4"/>
    <n v="2340"/>
  </r>
  <r>
    <x v="0"/>
    <x v="2"/>
    <s v="Namsskogan"/>
    <x v="36"/>
    <s v="Høg"/>
    <x v="4"/>
    <n v="454"/>
  </r>
  <r>
    <x v="16"/>
    <x v="2"/>
    <s v="Namsskogan"/>
    <x v="36"/>
    <m/>
    <x v="5"/>
    <n v="36402"/>
  </r>
  <r>
    <x v="16"/>
    <x v="2"/>
    <s v="Namsskogan"/>
    <x v="36"/>
    <m/>
    <x v="6"/>
    <n v="36402"/>
  </r>
  <r>
    <x v="16"/>
    <x v="2"/>
    <s v="Namsskogan"/>
    <x v="36"/>
    <m/>
    <x v="7"/>
    <n v="41512"/>
  </r>
  <r>
    <x v="0"/>
    <x v="2"/>
    <s v="Grong"/>
    <x v="37"/>
    <s v="Lav"/>
    <x v="0"/>
    <n v="13013.314052536112"/>
  </r>
  <r>
    <x v="0"/>
    <x v="2"/>
    <s v="Grong"/>
    <x v="37"/>
    <s v="Middels"/>
    <x v="0"/>
    <n v="8527.9175444550056"/>
  </r>
  <r>
    <x v="0"/>
    <x v="2"/>
    <s v="Grong"/>
    <x v="37"/>
    <s v="Høg"/>
    <x v="0"/>
    <n v="7169.8939385839858"/>
  </r>
  <r>
    <x v="0"/>
    <x v="2"/>
    <s v="Grong"/>
    <x v="37"/>
    <s v="Lav"/>
    <x v="1"/>
    <n v="196424"/>
  </r>
  <r>
    <x v="0"/>
    <x v="2"/>
    <s v="Grong"/>
    <x v="37"/>
    <s v="Middels"/>
    <x v="1"/>
    <n v="135578"/>
  </r>
  <r>
    <x v="0"/>
    <x v="2"/>
    <s v="Grong"/>
    <x v="37"/>
    <s v="Høg"/>
    <x v="1"/>
    <n v="113813"/>
  </r>
  <r>
    <x v="0"/>
    <x v="2"/>
    <s v="Grong"/>
    <x v="37"/>
    <s v="Lav"/>
    <x v="2"/>
    <n v="5970"/>
  </r>
  <r>
    <x v="0"/>
    <x v="2"/>
    <s v="Grong"/>
    <x v="37"/>
    <s v="Middels"/>
    <x v="2"/>
    <n v="9605"/>
  </r>
  <r>
    <x v="0"/>
    <x v="2"/>
    <s v="Grong"/>
    <x v="37"/>
    <s v="Høg"/>
    <x v="2"/>
    <n v="6290"/>
  </r>
  <r>
    <x v="0"/>
    <x v="2"/>
    <s v="Grong"/>
    <x v="37"/>
    <s v="Lav"/>
    <x v="3"/>
    <n v="2"/>
  </r>
  <r>
    <x v="0"/>
    <x v="2"/>
    <s v="Grong"/>
    <x v="37"/>
    <s v="Middels"/>
    <x v="3"/>
    <n v="336"/>
  </r>
  <r>
    <x v="0"/>
    <x v="2"/>
    <s v="Grong"/>
    <x v="37"/>
    <s v="Høg"/>
    <x v="3"/>
    <n v="4848"/>
  </r>
  <r>
    <x v="0"/>
    <x v="2"/>
    <s v="Grong"/>
    <x v="37"/>
    <s v="Lav"/>
    <x v="4"/>
    <n v="1877"/>
  </r>
  <r>
    <x v="0"/>
    <x v="2"/>
    <s v="Grong"/>
    <x v="37"/>
    <s v="Middels"/>
    <x v="4"/>
    <n v="1314"/>
  </r>
  <r>
    <x v="0"/>
    <x v="2"/>
    <s v="Grong"/>
    <x v="37"/>
    <s v="Høg"/>
    <x v="4"/>
    <n v="108"/>
  </r>
  <r>
    <x v="4"/>
    <x v="2"/>
    <s v="Grong"/>
    <x v="37"/>
    <m/>
    <x v="5"/>
    <n v="197624"/>
  </r>
  <r>
    <x v="4"/>
    <x v="2"/>
    <s v="Grong"/>
    <x v="37"/>
    <m/>
    <x v="6"/>
    <n v="197624"/>
  </r>
  <r>
    <x v="4"/>
    <x v="2"/>
    <s v="Grong"/>
    <x v="37"/>
    <m/>
    <x v="7"/>
    <m/>
  </r>
  <r>
    <x v="0"/>
    <x v="2"/>
    <s v="Høylandet"/>
    <x v="38"/>
    <s v="Lav"/>
    <x v="0"/>
    <n v="2620.2078472685307"/>
  </r>
  <r>
    <x v="0"/>
    <x v="2"/>
    <s v="Høylandet"/>
    <x v="38"/>
    <s v="Middels"/>
    <x v="0"/>
    <n v="2518.1961609461027"/>
  </r>
  <r>
    <x v="0"/>
    <x v="2"/>
    <s v="Høylandet"/>
    <x v="38"/>
    <s v="Høg"/>
    <x v="0"/>
    <n v="1076.4257431509225"/>
  </r>
  <r>
    <x v="0"/>
    <x v="2"/>
    <s v="Høylandet"/>
    <x v="38"/>
    <s v="Lav"/>
    <x v="1"/>
    <n v="67688"/>
  </r>
  <r>
    <x v="0"/>
    <x v="2"/>
    <s v="Høylandet"/>
    <x v="38"/>
    <s v="Middels"/>
    <x v="1"/>
    <n v="71940"/>
  </r>
  <r>
    <x v="0"/>
    <x v="2"/>
    <s v="Høylandet"/>
    <x v="38"/>
    <s v="Høg"/>
    <x v="1"/>
    <n v="64381"/>
  </r>
  <r>
    <x v="0"/>
    <x v="2"/>
    <s v="Høylandet"/>
    <x v="38"/>
    <s v="Lav"/>
    <x v="2"/>
    <n v="2938"/>
  </r>
  <r>
    <x v="0"/>
    <x v="2"/>
    <s v="Høylandet"/>
    <x v="38"/>
    <s v="Middels"/>
    <x v="2"/>
    <n v="3279"/>
  </r>
  <r>
    <x v="0"/>
    <x v="2"/>
    <s v="Høylandet"/>
    <x v="38"/>
    <s v="Høg"/>
    <x v="2"/>
    <n v="2566"/>
  </r>
  <r>
    <x v="0"/>
    <x v="2"/>
    <s v="Høylandet"/>
    <x v="38"/>
    <s v="Lav"/>
    <x v="3"/>
    <n v="10"/>
  </r>
  <r>
    <x v="0"/>
    <x v="2"/>
    <s v="Høylandet"/>
    <x v="38"/>
    <s v="Middels"/>
    <x v="3"/>
    <n v="800"/>
  </r>
  <r>
    <x v="0"/>
    <x v="2"/>
    <s v="Høylandet"/>
    <x v="38"/>
    <s v="Høg"/>
    <x v="3"/>
    <n v="2270"/>
  </r>
  <r>
    <x v="0"/>
    <x v="2"/>
    <s v="Høylandet"/>
    <x v="38"/>
    <s v="Lav"/>
    <x v="4"/>
    <n v="2074"/>
  </r>
  <r>
    <x v="0"/>
    <x v="2"/>
    <s v="Høylandet"/>
    <x v="38"/>
    <s v="Middels"/>
    <x v="4"/>
    <n v="1614"/>
  </r>
  <r>
    <x v="0"/>
    <x v="2"/>
    <s v="Høylandet"/>
    <x v="38"/>
    <s v="Høg"/>
    <x v="4"/>
    <n v="226"/>
  </r>
  <r>
    <x v="4"/>
    <x v="2"/>
    <s v="Høylandet"/>
    <x v="38"/>
    <m/>
    <x v="5"/>
    <n v="198481"/>
  </r>
  <r>
    <x v="4"/>
    <x v="2"/>
    <s v="Høylandet"/>
    <x v="38"/>
    <m/>
    <x v="6"/>
    <n v="198481"/>
  </r>
  <r>
    <x v="4"/>
    <x v="2"/>
    <s v="Høylandet"/>
    <x v="38"/>
    <m/>
    <x v="7"/>
    <m/>
  </r>
  <r>
    <x v="0"/>
    <x v="2"/>
    <s v="Overhalla"/>
    <x v="39"/>
    <s v="Lav"/>
    <x v="0"/>
    <n v="8439.736083343485"/>
  </r>
  <r>
    <x v="0"/>
    <x v="2"/>
    <s v="Overhalla"/>
    <x v="39"/>
    <s v="Middels"/>
    <x v="0"/>
    <n v="4011.2346211377439"/>
  </r>
  <r>
    <x v="0"/>
    <x v="2"/>
    <s v="Overhalla"/>
    <x v="39"/>
    <s v="Høg"/>
    <x v="0"/>
    <n v="1299.2047759033876"/>
  </r>
  <r>
    <x v="0"/>
    <x v="2"/>
    <s v="Overhalla"/>
    <x v="39"/>
    <s v="Lav"/>
    <x v="1"/>
    <n v="131831"/>
  </r>
  <r>
    <x v="0"/>
    <x v="2"/>
    <s v="Overhalla"/>
    <x v="39"/>
    <s v="Middels"/>
    <x v="1"/>
    <n v="77643"/>
  </r>
  <r>
    <x v="0"/>
    <x v="2"/>
    <s v="Overhalla"/>
    <x v="39"/>
    <s v="Høg"/>
    <x v="1"/>
    <n v="71832"/>
  </r>
  <r>
    <x v="0"/>
    <x v="2"/>
    <s v="Overhalla"/>
    <x v="39"/>
    <s v="Lav"/>
    <x v="2"/>
    <n v="928"/>
  </r>
  <r>
    <x v="0"/>
    <x v="2"/>
    <s v="Overhalla"/>
    <x v="39"/>
    <s v="Middels"/>
    <x v="2"/>
    <n v="835"/>
  </r>
  <r>
    <x v="0"/>
    <x v="2"/>
    <s v="Overhalla"/>
    <x v="39"/>
    <s v="Høg"/>
    <x v="2"/>
    <n v="4574"/>
  </r>
  <r>
    <x v="0"/>
    <x v="2"/>
    <s v="Overhalla"/>
    <x v="39"/>
    <s v="Lav"/>
    <x v="3"/>
    <n v="0"/>
  </r>
  <r>
    <x v="0"/>
    <x v="2"/>
    <s v="Overhalla"/>
    <x v="39"/>
    <s v="Middels"/>
    <x v="3"/>
    <n v="439"/>
  </r>
  <r>
    <x v="0"/>
    <x v="2"/>
    <s v="Overhalla"/>
    <x v="39"/>
    <s v="Høg"/>
    <x v="3"/>
    <n v="6364"/>
  </r>
  <r>
    <x v="0"/>
    <x v="2"/>
    <s v="Overhalla"/>
    <x v="39"/>
    <s v="Lav"/>
    <x v="4"/>
    <n v="3897"/>
  </r>
  <r>
    <x v="0"/>
    <x v="2"/>
    <s v="Overhalla"/>
    <x v="39"/>
    <s v="Middels"/>
    <x v="4"/>
    <n v="2060"/>
  </r>
  <r>
    <x v="0"/>
    <x v="2"/>
    <s v="Overhalla"/>
    <x v="39"/>
    <s v="Høg"/>
    <x v="4"/>
    <n v="382"/>
  </r>
  <r>
    <x v="10"/>
    <x v="2"/>
    <s v="Overhalla"/>
    <x v="39"/>
    <m/>
    <x v="5"/>
    <n v="155000"/>
  </r>
  <r>
    <x v="17"/>
    <x v="2"/>
    <s v="Overhalla"/>
    <x v="39"/>
    <m/>
    <x v="6"/>
    <n v="116000"/>
  </r>
  <r>
    <x v="17"/>
    <x v="2"/>
    <s v="Overhalla"/>
    <x v="39"/>
    <m/>
    <x v="7"/>
    <m/>
  </r>
  <r>
    <x v="0"/>
    <x v="2"/>
    <s v="Fosnes"/>
    <x v="40"/>
    <s v="Lav"/>
    <x v="0"/>
    <n v="0"/>
  </r>
  <r>
    <x v="0"/>
    <x v="2"/>
    <s v="Fosnes"/>
    <x v="40"/>
    <s v="Middels"/>
    <x v="0"/>
    <n v="0"/>
  </r>
  <r>
    <x v="0"/>
    <x v="2"/>
    <s v="Fosnes"/>
    <x v="40"/>
    <s v="Høg"/>
    <x v="0"/>
    <n v="0"/>
  </r>
  <r>
    <x v="0"/>
    <x v="2"/>
    <s v="Fosnes"/>
    <x v="40"/>
    <s v="Lav"/>
    <x v="1"/>
    <n v="47946"/>
  </r>
  <r>
    <x v="0"/>
    <x v="2"/>
    <s v="Fosnes"/>
    <x v="40"/>
    <s v="Middels"/>
    <x v="1"/>
    <n v="30215"/>
  </r>
  <r>
    <x v="0"/>
    <x v="2"/>
    <s v="Fosnes"/>
    <x v="40"/>
    <s v="Høg"/>
    <x v="1"/>
    <n v="19813"/>
  </r>
  <r>
    <x v="0"/>
    <x v="2"/>
    <s v="Fosnes"/>
    <x v="40"/>
    <s v="Lav"/>
    <x v="2"/>
    <n v="4580"/>
  </r>
  <r>
    <x v="0"/>
    <x v="2"/>
    <s v="Fosnes"/>
    <x v="40"/>
    <s v="Middels"/>
    <x v="2"/>
    <n v="2805"/>
  </r>
  <r>
    <x v="0"/>
    <x v="2"/>
    <s v="Fosnes"/>
    <x v="40"/>
    <s v="Høg"/>
    <x v="2"/>
    <n v="1490"/>
  </r>
  <r>
    <x v="0"/>
    <x v="2"/>
    <s v="Fosnes"/>
    <x v="40"/>
    <s v="Lav"/>
    <x v="3"/>
    <n v="0"/>
  </r>
  <r>
    <x v="0"/>
    <x v="2"/>
    <s v="Fosnes"/>
    <x v="40"/>
    <s v="Middels"/>
    <x v="3"/>
    <n v="1327"/>
  </r>
  <r>
    <x v="0"/>
    <x v="2"/>
    <s v="Fosnes"/>
    <x v="40"/>
    <s v="Høg"/>
    <x v="3"/>
    <n v="2118"/>
  </r>
  <r>
    <x v="0"/>
    <x v="2"/>
    <s v="Fosnes"/>
    <x v="40"/>
    <s v="Lav"/>
    <x v="4"/>
    <n v="417"/>
  </r>
  <r>
    <x v="0"/>
    <x v="2"/>
    <s v="Fosnes"/>
    <x v="40"/>
    <s v="Middels"/>
    <x v="4"/>
    <n v="100"/>
  </r>
  <r>
    <x v="0"/>
    <x v="2"/>
    <s v="Fosnes"/>
    <x v="40"/>
    <s v="Høg"/>
    <x v="4"/>
    <n v="4"/>
  </r>
  <r>
    <x v="1"/>
    <x v="2"/>
    <s v="Fosnes"/>
    <x v="40"/>
    <m/>
    <x v="5"/>
    <n v="113000"/>
  </r>
  <r>
    <x v="1"/>
    <x v="2"/>
    <s v="Fosnes"/>
    <x v="40"/>
    <m/>
    <x v="6"/>
    <n v="73000"/>
  </r>
  <r>
    <x v="1"/>
    <x v="2"/>
    <s v="Fosnes"/>
    <x v="40"/>
    <m/>
    <x v="7"/>
    <n v="111000"/>
  </r>
  <r>
    <x v="0"/>
    <x v="2"/>
    <s v="Flatanger"/>
    <x v="41"/>
    <s v="Lav"/>
    <x v="0"/>
    <n v="3589.1422435184813"/>
  </r>
  <r>
    <x v="0"/>
    <x v="2"/>
    <s v="Flatanger"/>
    <x v="41"/>
    <s v="Middels"/>
    <x v="0"/>
    <n v="1805.5414430908065"/>
  </r>
  <r>
    <x v="0"/>
    <x v="2"/>
    <s v="Flatanger"/>
    <x v="41"/>
    <s v="Høg"/>
    <x v="0"/>
    <n v="509.4684988056498"/>
  </r>
  <r>
    <x v="0"/>
    <x v="2"/>
    <s v="Flatanger"/>
    <x v="41"/>
    <s v="Lav"/>
    <x v="1"/>
    <n v="36765"/>
  </r>
  <r>
    <x v="0"/>
    <x v="2"/>
    <s v="Flatanger"/>
    <x v="41"/>
    <s v="Middels"/>
    <x v="1"/>
    <n v="16787"/>
  </r>
  <r>
    <x v="0"/>
    <x v="2"/>
    <s v="Flatanger"/>
    <x v="41"/>
    <s v="Høg"/>
    <x v="1"/>
    <n v="7724"/>
  </r>
  <r>
    <x v="0"/>
    <x v="2"/>
    <s v="Flatanger"/>
    <x v="41"/>
    <s v="Lav"/>
    <x v="2"/>
    <n v="6827"/>
  </r>
  <r>
    <x v="0"/>
    <x v="2"/>
    <s v="Flatanger"/>
    <x v="41"/>
    <s v="Middels"/>
    <x v="2"/>
    <n v="3797"/>
  </r>
  <r>
    <x v="0"/>
    <x v="2"/>
    <s v="Flatanger"/>
    <x v="41"/>
    <s v="Høg"/>
    <x v="2"/>
    <n v="1347"/>
  </r>
  <r>
    <x v="0"/>
    <x v="2"/>
    <s v="Flatanger"/>
    <x v="41"/>
    <s v="Lav"/>
    <x v="3"/>
    <n v="0"/>
  </r>
  <r>
    <x v="0"/>
    <x v="2"/>
    <s v="Flatanger"/>
    <x v="41"/>
    <s v="Middels"/>
    <x v="3"/>
    <n v="2148"/>
  </r>
  <r>
    <x v="0"/>
    <x v="2"/>
    <s v="Flatanger"/>
    <x v="41"/>
    <s v="Høg"/>
    <x v="3"/>
    <n v="1597"/>
  </r>
  <r>
    <x v="0"/>
    <x v="2"/>
    <s v="Flatanger"/>
    <x v="41"/>
    <s v="Lav"/>
    <x v="4"/>
    <n v="90"/>
  </r>
  <r>
    <x v="0"/>
    <x v="2"/>
    <s v="Flatanger"/>
    <x v="41"/>
    <s v="Middels"/>
    <x v="4"/>
    <n v="227"/>
  </r>
  <r>
    <x v="0"/>
    <x v="2"/>
    <s v="Flatanger"/>
    <x v="41"/>
    <s v="Høg"/>
    <x v="4"/>
    <n v="20"/>
  </r>
  <r>
    <x v="4"/>
    <x v="2"/>
    <s v="Flatanger"/>
    <x v="41"/>
    <m/>
    <x v="5"/>
    <n v="0"/>
  </r>
  <r>
    <x v="4"/>
    <x v="2"/>
    <s v="Flatanger"/>
    <x v="41"/>
    <m/>
    <x v="6"/>
    <n v="0"/>
  </r>
  <r>
    <x v="4"/>
    <x v="2"/>
    <s v="Flatanger"/>
    <x v="41"/>
    <m/>
    <x v="7"/>
    <m/>
  </r>
  <r>
    <x v="0"/>
    <x v="2"/>
    <s v="Vikna"/>
    <x v="42"/>
    <s v="Lav"/>
    <x v="0"/>
    <n v="4.3074952816799899"/>
  </r>
  <r>
    <x v="0"/>
    <x v="2"/>
    <s v="Vikna"/>
    <x v="42"/>
    <s v="Middels"/>
    <x v="0"/>
    <n v="144.18862028933472"/>
  </r>
  <r>
    <x v="0"/>
    <x v="2"/>
    <s v="Vikna"/>
    <x v="42"/>
    <s v="Høg"/>
    <x v="0"/>
    <n v="15.912262440380001"/>
  </r>
  <r>
    <x v="0"/>
    <x v="2"/>
    <s v="Vikna"/>
    <x v="42"/>
    <s v="Lav"/>
    <x v="1"/>
    <n v="741"/>
  </r>
  <r>
    <x v="0"/>
    <x v="2"/>
    <s v="Vikna"/>
    <x v="42"/>
    <s v="Middels"/>
    <x v="1"/>
    <n v="2061"/>
  </r>
  <r>
    <x v="0"/>
    <x v="2"/>
    <s v="Vikna"/>
    <x v="42"/>
    <s v="Høg"/>
    <x v="1"/>
    <n v="1178"/>
  </r>
  <r>
    <x v="0"/>
    <x v="2"/>
    <s v="Vikna"/>
    <x v="42"/>
    <s v="Lav"/>
    <x v="2"/>
    <n v="309"/>
  </r>
  <r>
    <x v="0"/>
    <x v="2"/>
    <s v="Vikna"/>
    <x v="42"/>
    <s v="Middels"/>
    <x v="2"/>
    <n v="379"/>
  </r>
  <r>
    <x v="0"/>
    <x v="2"/>
    <s v="Vikna"/>
    <x v="42"/>
    <s v="Høg"/>
    <x v="2"/>
    <n v="111"/>
  </r>
  <r>
    <x v="0"/>
    <x v="2"/>
    <s v="Vikna"/>
    <x v="42"/>
    <s v="Lav"/>
    <x v="3"/>
    <n v="11"/>
  </r>
  <r>
    <x v="0"/>
    <x v="2"/>
    <s v="Vikna"/>
    <x v="42"/>
    <s v="Middels"/>
    <x v="3"/>
    <n v="6964"/>
  </r>
  <r>
    <x v="0"/>
    <x v="2"/>
    <s v="Vikna"/>
    <x v="42"/>
    <s v="Høg"/>
    <x v="3"/>
    <n v="2297"/>
  </r>
  <r>
    <x v="0"/>
    <x v="2"/>
    <s v="Vikna"/>
    <x v="42"/>
    <s v="Lav"/>
    <x v="4"/>
    <n v="45"/>
  </r>
  <r>
    <x v="0"/>
    <x v="2"/>
    <s v="Vikna"/>
    <x v="42"/>
    <s v="Middels"/>
    <x v="4"/>
    <n v="1860"/>
  </r>
  <r>
    <x v="0"/>
    <x v="2"/>
    <s v="Vikna"/>
    <x v="42"/>
    <s v="Høg"/>
    <x v="4"/>
    <n v="54"/>
  </r>
  <r>
    <x v="5"/>
    <x v="2"/>
    <s v="Vikna"/>
    <x v="42"/>
    <m/>
    <x v="5"/>
    <n v="0"/>
  </r>
  <r>
    <x v="5"/>
    <x v="2"/>
    <s v="Vikna"/>
    <x v="42"/>
    <m/>
    <x v="6"/>
    <n v="0"/>
  </r>
  <r>
    <x v="5"/>
    <x v="2"/>
    <s v="Vikna"/>
    <x v="42"/>
    <m/>
    <x v="7"/>
    <m/>
  </r>
  <r>
    <x v="0"/>
    <x v="2"/>
    <s v="Nærøy"/>
    <x v="43"/>
    <s v="Lav"/>
    <x v="0"/>
    <n v="15429.38802651384"/>
  </r>
  <r>
    <x v="0"/>
    <x v="2"/>
    <s v="Nærøy"/>
    <x v="43"/>
    <s v="Middels"/>
    <x v="0"/>
    <n v="9034.7664503684791"/>
  </r>
  <r>
    <x v="0"/>
    <x v="2"/>
    <s v="Nærøy"/>
    <x v="43"/>
    <s v="Høg"/>
    <x v="0"/>
    <n v="5721.2743114918048"/>
  </r>
  <r>
    <x v="0"/>
    <x v="2"/>
    <s v="Nærøy"/>
    <x v="43"/>
    <s v="Lav"/>
    <x v="1"/>
    <n v="116126"/>
  </r>
  <r>
    <x v="0"/>
    <x v="2"/>
    <s v="Nærøy"/>
    <x v="43"/>
    <s v="Middels"/>
    <x v="1"/>
    <n v="67789"/>
  </r>
  <r>
    <x v="0"/>
    <x v="2"/>
    <s v="Nærøy"/>
    <x v="43"/>
    <s v="Høg"/>
    <x v="1"/>
    <n v="45790"/>
  </r>
  <r>
    <x v="0"/>
    <x v="2"/>
    <s v="Nærøy"/>
    <x v="43"/>
    <s v="Lav"/>
    <x v="2"/>
    <n v="12708"/>
  </r>
  <r>
    <x v="0"/>
    <x v="2"/>
    <s v="Nærøy"/>
    <x v="43"/>
    <s v="Middels"/>
    <x v="2"/>
    <n v="9350"/>
  </r>
  <r>
    <x v="0"/>
    <x v="2"/>
    <s v="Nærøy"/>
    <x v="43"/>
    <s v="Høg"/>
    <x v="2"/>
    <n v="7313"/>
  </r>
  <r>
    <x v="0"/>
    <x v="2"/>
    <s v="Nærøy"/>
    <x v="43"/>
    <s v="Lav"/>
    <x v="3"/>
    <n v="63"/>
  </r>
  <r>
    <x v="0"/>
    <x v="2"/>
    <s v="Nærøy"/>
    <x v="43"/>
    <s v="Middels"/>
    <x v="3"/>
    <n v="5632"/>
  </r>
  <r>
    <x v="0"/>
    <x v="2"/>
    <s v="Nærøy"/>
    <x v="43"/>
    <s v="Høg"/>
    <x v="3"/>
    <n v="8315"/>
  </r>
  <r>
    <x v="0"/>
    <x v="2"/>
    <s v="Nærøy"/>
    <x v="43"/>
    <s v="Lav"/>
    <x v="4"/>
    <n v="1108"/>
  </r>
  <r>
    <x v="0"/>
    <x v="2"/>
    <s v="Nærøy"/>
    <x v="43"/>
    <s v="Middels"/>
    <x v="4"/>
    <n v="1359"/>
  </r>
  <r>
    <x v="0"/>
    <x v="2"/>
    <s v="Nærøy"/>
    <x v="43"/>
    <s v="Høg"/>
    <x v="4"/>
    <n v="142"/>
  </r>
  <r>
    <x v="18"/>
    <x v="2"/>
    <s v="Nærøy"/>
    <x v="43"/>
    <m/>
    <x v="5"/>
    <n v="166000"/>
  </r>
  <r>
    <x v="18"/>
    <x v="2"/>
    <s v="Nærøy"/>
    <x v="43"/>
    <m/>
    <x v="6"/>
    <n v="166000"/>
  </r>
  <r>
    <x v="18"/>
    <x v="2"/>
    <s v="Nærøy"/>
    <x v="43"/>
    <m/>
    <x v="7"/>
    <n v="239583"/>
  </r>
  <r>
    <x v="0"/>
    <x v="2"/>
    <s v="Leka"/>
    <x v="44"/>
    <s v="Lav"/>
    <x v="0"/>
    <n v="49.685857613768995"/>
  </r>
  <r>
    <x v="0"/>
    <x v="2"/>
    <s v="Leka"/>
    <x v="44"/>
    <s v="Middels"/>
    <x v="0"/>
    <n v="91.259052596769962"/>
  </r>
  <r>
    <x v="0"/>
    <x v="2"/>
    <s v="Leka"/>
    <x v="44"/>
    <s v="Høg"/>
    <x v="0"/>
    <n v="118.79031342329988"/>
  </r>
  <r>
    <x v="0"/>
    <x v="2"/>
    <s v="Leka"/>
    <x v="44"/>
    <s v="Lav"/>
    <x v="1"/>
    <n v="1218"/>
  </r>
  <r>
    <x v="0"/>
    <x v="2"/>
    <s v="Leka"/>
    <x v="44"/>
    <s v="Middels"/>
    <x v="1"/>
    <n v="1426"/>
  </r>
  <r>
    <x v="0"/>
    <x v="2"/>
    <s v="Leka"/>
    <x v="44"/>
    <s v="Høg"/>
    <x v="1"/>
    <n v="1414"/>
  </r>
  <r>
    <x v="0"/>
    <x v="2"/>
    <s v="Leka"/>
    <x v="44"/>
    <s v="Lav"/>
    <x v="2"/>
    <n v="799"/>
  </r>
  <r>
    <x v="0"/>
    <x v="2"/>
    <s v="Leka"/>
    <x v="44"/>
    <s v="Middels"/>
    <x v="2"/>
    <n v="588"/>
  </r>
  <r>
    <x v="0"/>
    <x v="2"/>
    <s v="Leka"/>
    <x v="44"/>
    <s v="Høg"/>
    <x v="2"/>
    <n v="478"/>
  </r>
  <r>
    <x v="0"/>
    <x v="2"/>
    <s v="Leka"/>
    <x v="44"/>
    <s v="Lav"/>
    <x v="3"/>
    <n v="28"/>
  </r>
  <r>
    <x v="0"/>
    <x v="2"/>
    <s v="Leka"/>
    <x v="44"/>
    <s v="Middels"/>
    <x v="3"/>
    <n v="2262"/>
  </r>
  <r>
    <x v="0"/>
    <x v="2"/>
    <s v="Leka"/>
    <x v="44"/>
    <s v="Høg"/>
    <x v="3"/>
    <n v="1382"/>
  </r>
  <r>
    <x v="0"/>
    <x v="2"/>
    <s v="Leka"/>
    <x v="44"/>
    <s v="Lav"/>
    <x v="4"/>
    <n v="0"/>
  </r>
  <r>
    <x v="0"/>
    <x v="2"/>
    <s v="Leka"/>
    <x v="44"/>
    <s v="Middels"/>
    <x v="4"/>
    <n v="4"/>
  </r>
  <r>
    <x v="0"/>
    <x v="2"/>
    <s v="Leka"/>
    <x v="44"/>
    <s v="Høg"/>
    <x v="4"/>
    <n v="0"/>
  </r>
  <r>
    <x v="4"/>
    <x v="2"/>
    <s v="Leka"/>
    <x v="44"/>
    <m/>
    <x v="5"/>
    <n v="3190"/>
  </r>
  <r>
    <x v="4"/>
    <x v="2"/>
    <s v="Leka"/>
    <x v="44"/>
    <m/>
    <x v="6"/>
    <n v="3190"/>
  </r>
  <r>
    <x v="4"/>
    <x v="2"/>
    <s v="Leka"/>
    <x v="44"/>
    <m/>
    <x v="7"/>
    <m/>
  </r>
  <r>
    <x v="0"/>
    <x v="1"/>
    <s v="Inderøy"/>
    <x v="45"/>
    <s v="Lav"/>
    <x v="0"/>
    <n v="52.869934814439993"/>
  </r>
  <r>
    <x v="0"/>
    <x v="1"/>
    <s v="Inderøy"/>
    <x v="45"/>
    <s v="Middels"/>
    <x v="0"/>
    <n v="158.44069552836879"/>
  </r>
  <r>
    <x v="0"/>
    <x v="1"/>
    <s v="Inderøy"/>
    <x v="45"/>
    <s v="Høg"/>
    <x v="0"/>
    <n v="196.13159572063077"/>
  </r>
  <r>
    <x v="0"/>
    <x v="1"/>
    <s v="Inderøy"/>
    <x v="45"/>
    <s v="Lav"/>
    <x v="1"/>
    <n v="76075"/>
  </r>
  <r>
    <x v="0"/>
    <x v="1"/>
    <s v="Inderøy"/>
    <x v="45"/>
    <s v="Middels"/>
    <x v="1"/>
    <n v="82372"/>
  </r>
  <r>
    <x v="0"/>
    <x v="1"/>
    <s v="Inderøy"/>
    <x v="45"/>
    <s v="Høg"/>
    <x v="1"/>
    <n v="50386"/>
  </r>
  <r>
    <x v="0"/>
    <x v="1"/>
    <s v="Inderøy"/>
    <x v="45"/>
    <s v="Lav"/>
    <x v="2"/>
    <n v="925"/>
  </r>
  <r>
    <x v="0"/>
    <x v="1"/>
    <s v="Inderøy"/>
    <x v="45"/>
    <s v="Middels"/>
    <x v="2"/>
    <n v="3279"/>
  </r>
  <r>
    <x v="0"/>
    <x v="1"/>
    <s v="Inderøy"/>
    <x v="45"/>
    <s v="Høg"/>
    <x v="2"/>
    <n v="4490"/>
  </r>
  <r>
    <x v="0"/>
    <x v="1"/>
    <s v="Inderøy"/>
    <x v="45"/>
    <s v="Lav"/>
    <x v="3"/>
    <n v="2"/>
  </r>
  <r>
    <x v="0"/>
    <x v="1"/>
    <s v="Inderøy"/>
    <x v="45"/>
    <s v="Middels"/>
    <x v="3"/>
    <n v="1918"/>
  </r>
  <r>
    <x v="0"/>
    <x v="1"/>
    <s v="Inderøy"/>
    <x v="45"/>
    <s v="Høg"/>
    <x v="3"/>
    <n v="4460"/>
  </r>
  <r>
    <x v="0"/>
    <x v="1"/>
    <s v="Inderøy"/>
    <x v="45"/>
    <s v="Lav"/>
    <x v="4"/>
    <n v="313"/>
  </r>
  <r>
    <x v="0"/>
    <x v="1"/>
    <s v="Inderøy"/>
    <x v="45"/>
    <s v="Middels"/>
    <x v="4"/>
    <n v="741"/>
  </r>
  <r>
    <x v="0"/>
    <x v="1"/>
    <s v="Inderøy"/>
    <x v="45"/>
    <s v="Høg"/>
    <x v="4"/>
    <n v="90"/>
  </r>
  <r>
    <x v="6"/>
    <x v="1"/>
    <s v="Inderøy"/>
    <x v="45"/>
    <m/>
    <x v="5"/>
    <n v="199102"/>
  </r>
  <r>
    <x v="6"/>
    <x v="1"/>
    <s v="Inderøy"/>
    <x v="45"/>
    <m/>
    <x v="6"/>
    <n v="173819"/>
  </r>
  <r>
    <x v="6"/>
    <x v="1"/>
    <s v="Inderøy"/>
    <x v="45"/>
    <m/>
    <x v="7"/>
    <n v="197563"/>
  </r>
  <r>
    <x v="0"/>
    <x v="4"/>
    <s v="Indre Fosen"/>
    <x v="46"/>
    <s v="Lav"/>
    <x v="0"/>
    <n v="1073"/>
  </r>
  <r>
    <x v="0"/>
    <x v="4"/>
    <s v="Indre Fosen"/>
    <x v="46"/>
    <s v="Middels"/>
    <x v="0"/>
    <n v="460"/>
  </r>
  <r>
    <x v="0"/>
    <x v="4"/>
    <s v="Indre Fosen"/>
    <x v="46"/>
    <s v="Høg"/>
    <x v="0"/>
    <n v="334"/>
  </r>
  <r>
    <x v="0"/>
    <x v="4"/>
    <s v="Indre Fosen"/>
    <x v="46"/>
    <s v="Lav"/>
    <x v="1"/>
    <n v="70178"/>
  </r>
  <r>
    <x v="0"/>
    <x v="4"/>
    <s v="Indre Fosen"/>
    <x v="46"/>
    <s v="Middels"/>
    <x v="1"/>
    <n v="72637"/>
  </r>
  <r>
    <x v="0"/>
    <x v="4"/>
    <s v="Indre Fosen"/>
    <x v="46"/>
    <s v="Høg"/>
    <x v="1"/>
    <n v="26000"/>
  </r>
  <r>
    <x v="0"/>
    <x v="4"/>
    <s v="Indre Fosen"/>
    <x v="46"/>
    <s v="Lav"/>
    <x v="2"/>
    <n v="2668"/>
  </r>
  <r>
    <x v="0"/>
    <x v="4"/>
    <s v="Indre Fosen"/>
    <x v="46"/>
    <s v="Middels"/>
    <x v="2"/>
    <n v="2584"/>
  </r>
  <r>
    <x v="0"/>
    <x v="4"/>
    <s v="Indre Fosen"/>
    <x v="46"/>
    <s v="Høg"/>
    <x v="2"/>
    <n v="1743"/>
  </r>
  <r>
    <x v="0"/>
    <x v="4"/>
    <s v="Indre Fosen"/>
    <x v="46"/>
    <s v="Lav"/>
    <x v="3"/>
    <n v="2"/>
  </r>
  <r>
    <x v="0"/>
    <x v="4"/>
    <s v="Indre Fosen"/>
    <x v="46"/>
    <s v="Middels"/>
    <x v="3"/>
    <n v="1005"/>
  </r>
  <r>
    <x v="0"/>
    <x v="4"/>
    <s v="Indre Fosen"/>
    <x v="46"/>
    <s v="Høg"/>
    <x v="3"/>
    <n v="3021"/>
  </r>
  <r>
    <x v="0"/>
    <x v="4"/>
    <s v="Indre Fosen"/>
    <x v="46"/>
    <s v="Lav"/>
    <x v="4"/>
    <n v="193"/>
  </r>
  <r>
    <x v="0"/>
    <x v="4"/>
    <s v="Indre Fosen"/>
    <x v="46"/>
    <s v="Middels"/>
    <x v="4"/>
    <n v="48"/>
  </r>
  <r>
    <x v="0"/>
    <x v="4"/>
    <s v="Indre Fosen"/>
    <x v="46"/>
    <s v="Høg"/>
    <x v="4"/>
    <n v="10"/>
  </r>
  <r>
    <x v="0"/>
    <x v="4"/>
    <s v="Indre Fosen"/>
    <x v="46"/>
    <s v="Lav"/>
    <x v="0"/>
    <n v="632.43200000000002"/>
  </r>
  <r>
    <x v="0"/>
    <x v="4"/>
    <s v="Indre Fosen"/>
    <x v="46"/>
    <s v="Middels"/>
    <x v="0"/>
    <n v="557.69100000000003"/>
  </r>
  <r>
    <x v="0"/>
    <x v="4"/>
    <s v="Indre Fosen"/>
    <x v="46"/>
    <s v="Høg"/>
    <x v="0"/>
    <n v="278.72000000000003"/>
  </r>
  <r>
    <x v="0"/>
    <x v="4"/>
    <s v="Indre Fosen"/>
    <x v="46"/>
    <s v="Lav"/>
    <x v="1"/>
    <n v="86846"/>
  </r>
  <r>
    <x v="0"/>
    <x v="4"/>
    <s v="Indre Fosen"/>
    <x v="46"/>
    <s v="Middels"/>
    <x v="1"/>
    <n v="60138"/>
  </r>
  <r>
    <x v="0"/>
    <x v="4"/>
    <s v="Indre Fosen"/>
    <x v="46"/>
    <s v="Høg"/>
    <x v="1"/>
    <n v="17689"/>
  </r>
  <r>
    <x v="0"/>
    <x v="4"/>
    <s v="Indre Fosen"/>
    <x v="46"/>
    <s v="Lav"/>
    <x v="2"/>
    <n v="9797"/>
  </r>
  <r>
    <x v="0"/>
    <x v="4"/>
    <s v="Indre Fosen"/>
    <x v="46"/>
    <s v="Middels"/>
    <x v="2"/>
    <n v="6628"/>
  </r>
  <r>
    <x v="0"/>
    <x v="4"/>
    <s v="Indre Fosen"/>
    <x v="46"/>
    <s v="Høg"/>
    <x v="2"/>
    <n v="2410"/>
  </r>
  <r>
    <x v="0"/>
    <x v="4"/>
    <s v="Indre Fosen"/>
    <x v="46"/>
    <s v="Lav"/>
    <x v="3"/>
    <n v="10"/>
  </r>
  <r>
    <x v="0"/>
    <x v="4"/>
    <s v="Indre Fosen"/>
    <x v="46"/>
    <s v="Middels"/>
    <x v="3"/>
    <n v="9158"/>
  </r>
  <r>
    <x v="0"/>
    <x v="4"/>
    <s v="Indre Fosen"/>
    <x v="46"/>
    <s v="Høg"/>
    <x v="3"/>
    <n v="8709"/>
  </r>
  <r>
    <x v="0"/>
    <x v="4"/>
    <s v="Indre Fosen"/>
    <x v="46"/>
    <s v="Lav"/>
    <x v="4"/>
    <n v="349"/>
  </r>
  <r>
    <x v="0"/>
    <x v="4"/>
    <s v="Indre Fosen"/>
    <x v="46"/>
    <s v="Middels"/>
    <x v="4"/>
    <n v="614"/>
  </r>
  <r>
    <x v="0"/>
    <x v="4"/>
    <s v="Indre Fosen"/>
    <x v="46"/>
    <s v="Høg"/>
    <x v="4"/>
    <n v="5"/>
  </r>
  <r>
    <x v="0"/>
    <x v="4"/>
    <s v="Indre Fosen"/>
    <x v="46"/>
    <m/>
    <x v="5"/>
    <n v="255241"/>
  </r>
  <r>
    <x v="0"/>
    <x v="4"/>
    <s v="Indre Fosen"/>
    <x v="46"/>
    <m/>
    <x v="6"/>
    <n v="255241"/>
  </r>
  <r>
    <x v="0"/>
    <x v="4"/>
    <s v="Indre Fosen"/>
    <x v="46"/>
    <m/>
    <x v="7"/>
    <n v="3020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91">
  <r>
    <x v="0"/>
    <x v="0"/>
    <x v="0"/>
    <x v="0"/>
    <x v="0"/>
    <s v="Dekar"/>
    <n v="3306"/>
  </r>
  <r>
    <x v="1"/>
    <x v="0"/>
    <x v="0"/>
    <x v="0"/>
    <x v="0"/>
    <s v="Dekar"/>
    <n v="3680"/>
  </r>
  <r>
    <x v="2"/>
    <x v="0"/>
    <x v="0"/>
    <x v="0"/>
    <x v="0"/>
    <s v="Dekar"/>
    <n v="4389"/>
  </r>
  <r>
    <x v="3"/>
    <x v="0"/>
    <x v="0"/>
    <x v="0"/>
    <x v="0"/>
    <s v="Dekar"/>
    <n v="637"/>
  </r>
  <r>
    <x v="4"/>
    <x v="0"/>
    <x v="0"/>
    <x v="0"/>
    <x v="0"/>
    <s v="Dekar"/>
    <n v="1326"/>
  </r>
  <r>
    <x v="5"/>
    <x v="0"/>
    <x v="0"/>
    <x v="0"/>
    <x v="0"/>
    <s v="Dekar"/>
    <n v="1387"/>
  </r>
  <r>
    <x v="6"/>
    <x v="0"/>
    <x v="0"/>
    <x v="0"/>
    <x v="0"/>
    <s v="Dekar"/>
    <n v="950"/>
  </r>
  <r>
    <x v="7"/>
    <x v="0"/>
    <x v="0"/>
    <x v="0"/>
    <x v="0"/>
    <s v="Dekar"/>
    <n v="2413"/>
  </r>
  <r>
    <x v="8"/>
    <x v="0"/>
    <x v="0"/>
    <x v="0"/>
    <x v="0"/>
    <s v="Dekar"/>
    <n v="2256"/>
  </r>
  <r>
    <x v="9"/>
    <x v="0"/>
    <x v="0"/>
    <x v="0"/>
    <x v="0"/>
    <s v="Dekar"/>
    <n v="2444"/>
  </r>
  <r>
    <x v="10"/>
    <x v="0"/>
    <x v="0"/>
    <x v="0"/>
    <x v="0"/>
    <s v="Dekar"/>
    <n v="2475"/>
  </r>
  <r>
    <x v="11"/>
    <x v="0"/>
    <x v="0"/>
    <x v="0"/>
    <x v="0"/>
    <s v="Dekar"/>
    <n v="2549"/>
  </r>
  <r>
    <x v="12"/>
    <x v="0"/>
    <x v="0"/>
    <x v="0"/>
    <x v="0"/>
    <s v="Dekar"/>
    <n v="3342"/>
  </r>
  <r>
    <x v="13"/>
    <x v="0"/>
    <x v="0"/>
    <x v="0"/>
    <x v="0"/>
    <s v="Dekar"/>
    <n v="1841"/>
  </r>
  <r>
    <x v="14"/>
    <x v="0"/>
    <x v="0"/>
    <x v="0"/>
    <x v="0"/>
    <s v="Dekar"/>
    <n v="2941"/>
  </r>
  <r>
    <x v="15"/>
    <x v="0"/>
    <x v="0"/>
    <x v="0"/>
    <x v="0"/>
    <s v="Dekar"/>
    <n v="2454"/>
  </r>
  <r>
    <x v="16"/>
    <x v="0"/>
    <x v="0"/>
    <x v="0"/>
    <x v="0"/>
    <s v="Dekar"/>
    <n v="2869"/>
  </r>
  <r>
    <x v="0"/>
    <x v="1"/>
    <x v="1"/>
    <x v="1"/>
    <x v="0"/>
    <s v="Dekar"/>
    <n v="1345"/>
  </r>
  <r>
    <x v="1"/>
    <x v="1"/>
    <x v="1"/>
    <x v="1"/>
    <x v="0"/>
    <s v="Dekar"/>
    <n v="1202"/>
  </r>
  <r>
    <x v="2"/>
    <x v="1"/>
    <x v="1"/>
    <x v="1"/>
    <x v="0"/>
    <s v="Dekar"/>
    <n v="791"/>
  </r>
  <r>
    <x v="3"/>
    <x v="1"/>
    <x v="1"/>
    <x v="1"/>
    <x v="0"/>
    <s v="Dekar"/>
    <n v="54"/>
  </r>
  <r>
    <x v="4"/>
    <x v="1"/>
    <x v="1"/>
    <x v="1"/>
    <x v="0"/>
    <s v="Dekar"/>
    <n v="818"/>
  </r>
  <r>
    <x v="5"/>
    <x v="1"/>
    <x v="1"/>
    <x v="1"/>
    <x v="0"/>
    <s v="Dekar"/>
    <n v="647"/>
  </r>
  <r>
    <x v="6"/>
    <x v="1"/>
    <x v="1"/>
    <x v="1"/>
    <x v="0"/>
    <s v="Dekar"/>
    <n v="527"/>
  </r>
  <r>
    <x v="7"/>
    <x v="1"/>
    <x v="1"/>
    <x v="1"/>
    <x v="0"/>
    <s v="Dekar"/>
    <n v="281"/>
  </r>
  <r>
    <x v="8"/>
    <x v="1"/>
    <x v="1"/>
    <x v="1"/>
    <x v="0"/>
    <s v="Dekar"/>
    <n v="503"/>
  </r>
  <r>
    <x v="9"/>
    <x v="1"/>
    <x v="1"/>
    <x v="1"/>
    <x v="0"/>
    <s v="Dekar"/>
    <n v="356"/>
  </r>
  <r>
    <x v="10"/>
    <x v="1"/>
    <x v="1"/>
    <x v="1"/>
    <x v="0"/>
    <s v="Dekar"/>
    <n v="251"/>
  </r>
  <r>
    <x v="11"/>
    <x v="1"/>
    <x v="1"/>
    <x v="1"/>
    <x v="0"/>
    <s v="Dekar"/>
    <n v="555"/>
  </r>
  <r>
    <x v="12"/>
    <x v="1"/>
    <x v="1"/>
    <x v="1"/>
    <x v="0"/>
    <s v="Dekar"/>
    <n v="1000"/>
  </r>
  <r>
    <x v="13"/>
    <x v="1"/>
    <x v="1"/>
    <x v="1"/>
    <x v="0"/>
    <s v="Dekar"/>
    <n v="264"/>
  </r>
  <r>
    <x v="14"/>
    <x v="1"/>
    <x v="1"/>
    <x v="1"/>
    <x v="0"/>
    <s v="Dekar"/>
    <n v="965"/>
  </r>
  <r>
    <x v="15"/>
    <x v="1"/>
    <x v="1"/>
    <x v="1"/>
    <x v="0"/>
    <s v="Dekar"/>
    <n v="915"/>
  </r>
  <r>
    <x v="16"/>
    <x v="1"/>
    <x v="1"/>
    <x v="1"/>
    <x v="0"/>
    <s v="Dekar"/>
    <n v="1487"/>
  </r>
  <r>
    <x v="0"/>
    <x v="2"/>
    <x v="2"/>
    <x v="2"/>
    <x v="0"/>
    <s v="Dekar"/>
    <n v="1382"/>
  </r>
  <r>
    <x v="1"/>
    <x v="2"/>
    <x v="2"/>
    <x v="2"/>
    <x v="0"/>
    <s v="Dekar"/>
    <n v="192"/>
  </r>
  <r>
    <x v="2"/>
    <x v="2"/>
    <x v="2"/>
    <x v="2"/>
    <x v="0"/>
    <s v="Dekar"/>
    <n v="193"/>
  </r>
  <r>
    <x v="3"/>
    <x v="2"/>
    <x v="2"/>
    <x v="2"/>
    <x v="0"/>
    <s v="Dekar"/>
    <n v="45"/>
  </r>
  <r>
    <x v="4"/>
    <x v="2"/>
    <x v="2"/>
    <x v="2"/>
    <x v="0"/>
    <s v="Dekar"/>
    <n v="958"/>
  </r>
  <r>
    <x v="5"/>
    <x v="2"/>
    <x v="2"/>
    <x v="2"/>
    <x v="0"/>
    <s v="Dekar"/>
    <n v="1025"/>
  </r>
  <r>
    <x v="6"/>
    <x v="2"/>
    <x v="2"/>
    <x v="2"/>
    <x v="0"/>
    <s v="Dekar"/>
    <n v="556"/>
  </r>
  <r>
    <x v="7"/>
    <x v="2"/>
    <x v="2"/>
    <x v="2"/>
    <x v="0"/>
    <s v="Dekar"/>
    <n v="647"/>
  </r>
  <r>
    <x v="8"/>
    <x v="2"/>
    <x v="2"/>
    <x v="2"/>
    <x v="0"/>
    <s v="Dekar"/>
    <n v="1045"/>
  </r>
  <r>
    <x v="9"/>
    <x v="2"/>
    <x v="2"/>
    <x v="2"/>
    <x v="0"/>
    <s v="Dekar"/>
    <n v="32"/>
  </r>
  <r>
    <x v="10"/>
    <x v="2"/>
    <x v="2"/>
    <x v="2"/>
    <x v="0"/>
    <s v="Dekar"/>
    <n v="539"/>
  </r>
  <r>
    <x v="11"/>
    <x v="2"/>
    <x v="2"/>
    <x v="2"/>
    <x v="0"/>
    <s v="Dekar"/>
    <n v="414"/>
  </r>
  <r>
    <x v="12"/>
    <x v="2"/>
    <x v="2"/>
    <x v="2"/>
    <x v="0"/>
    <s v="Dekar"/>
    <n v="644"/>
  </r>
  <r>
    <x v="13"/>
    <x v="2"/>
    <x v="2"/>
    <x v="2"/>
    <x v="0"/>
    <s v="Dekar"/>
    <n v="930"/>
  </r>
  <r>
    <x v="14"/>
    <x v="2"/>
    <x v="2"/>
    <x v="2"/>
    <x v="0"/>
    <s v="Dekar"/>
    <n v="255"/>
  </r>
  <r>
    <x v="15"/>
    <x v="2"/>
    <x v="2"/>
    <x v="2"/>
    <x v="0"/>
    <s v="Dekar"/>
    <n v="699"/>
  </r>
  <r>
    <x v="16"/>
    <x v="2"/>
    <x v="2"/>
    <x v="2"/>
    <x v="0"/>
    <s v="Dekar"/>
    <n v="667"/>
  </r>
  <r>
    <x v="0"/>
    <x v="2"/>
    <x v="3"/>
    <x v="3"/>
    <x v="0"/>
    <s v="Dekar"/>
    <n v="2378"/>
  </r>
  <r>
    <x v="1"/>
    <x v="2"/>
    <x v="3"/>
    <x v="3"/>
    <x v="0"/>
    <s v="Dekar"/>
    <n v="1652"/>
  </r>
  <r>
    <x v="2"/>
    <x v="2"/>
    <x v="3"/>
    <x v="3"/>
    <x v="0"/>
    <s v="Dekar"/>
    <n v="3267"/>
  </r>
  <r>
    <x v="3"/>
    <x v="2"/>
    <x v="3"/>
    <x v="3"/>
    <x v="0"/>
    <s v="Dekar"/>
    <n v="573"/>
  </r>
  <r>
    <x v="4"/>
    <x v="2"/>
    <x v="3"/>
    <x v="3"/>
    <x v="0"/>
    <s v="Dekar"/>
    <n v="1313"/>
  </r>
  <r>
    <x v="5"/>
    <x v="2"/>
    <x v="3"/>
    <x v="3"/>
    <x v="0"/>
    <s v="Dekar"/>
    <n v="1962"/>
  </r>
  <r>
    <x v="6"/>
    <x v="2"/>
    <x v="3"/>
    <x v="3"/>
    <x v="0"/>
    <s v="Dekar"/>
    <n v="2339"/>
  </r>
  <r>
    <x v="7"/>
    <x v="2"/>
    <x v="3"/>
    <x v="3"/>
    <x v="0"/>
    <s v="Dekar"/>
    <n v="1696"/>
  </r>
  <r>
    <x v="8"/>
    <x v="2"/>
    <x v="3"/>
    <x v="3"/>
    <x v="0"/>
    <s v="Dekar"/>
    <n v="1826"/>
  </r>
  <r>
    <x v="9"/>
    <x v="2"/>
    <x v="3"/>
    <x v="3"/>
    <x v="0"/>
    <s v="Dekar"/>
    <n v="829"/>
  </r>
  <r>
    <x v="10"/>
    <x v="2"/>
    <x v="3"/>
    <x v="3"/>
    <x v="0"/>
    <s v="Dekar"/>
    <n v="2284"/>
  </r>
  <r>
    <x v="11"/>
    <x v="2"/>
    <x v="3"/>
    <x v="3"/>
    <x v="0"/>
    <s v="Dekar"/>
    <n v="1410"/>
  </r>
  <r>
    <x v="12"/>
    <x v="2"/>
    <x v="3"/>
    <x v="3"/>
    <x v="0"/>
    <s v="Dekar"/>
    <n v="2890"/>
  </r>
  <r>
    <x v="13"/>
    <x v="2"/>
    <x v="3"/>
    <x v="3"/>
    <x v="0"/>
    <s v="Dekar"/>
    <n v="1975"/>
  </r>
  <r>
    <x v="14"/>
    <x v="2"/>
    <x v="3"/>
    <x v="3"/>
    <x v="0"/>
    <s v="Dekar"/>
    <n v="1717"/>
  </r>
  <r>
    <x v="15"/>
    <x v="2"/>
    <x v="3"/>
    <x v="3"/>
    <x v="0"/>
    <s v="Dekar"/>
    <n v="2287"/>
  </r>
  <r>
    <x v="16"/>
    <x v="2"/>
    <x v="3"/>
    <x v="3"/>
    <x v="0"/>
    <s v="Dekar"/>
    <n v="2550"/>
  </r>
  <r>
    <x v="0"/>
    <x v="0"/>
    <x v="4"/>
    <x v="4"/>
    <x v="0"/>
    <s v="Dekar"/>
    <n v="302"/>
  </r>
  <r>
    <x v="1"/>
    <x v="0"/>
    <x v="4"/>
    <x v="4"/>
    <x v="0"/>
    <s v="Dekar"/>
    <n v="514"/>
  </r>
  <r>
    <x v="2"/>
    <x v="0"/>
    <x v="4"/>
    <x v="4"/>
    <x v="0"/>
    <s v="Dekar"/>
    <n v="389"/>
  </r>
  <r>
    <x v="3"/>
    <x v="0"/>
    <x v="4"/>
    <x v="4"/>
    <x v="0"/>
    <s v="Dekar"/>
    <n v="0"/>
  </r>
  <r>
    <x v="4"/>
    <x v="0"/>
    <x v="4"/>
    <x v="4"/>
    <x v="0"/>
    <s v="Dekar"/>
    <n v="180"/>
  </r>
  <r>
    <x v="5"/>
    <x v="0"/>
    <x v="4"/>
    <x v="4"/>
    <x v="0"/>
    <s v="Dekar"/>
    <n v="283"/>
  </r>
  <r>
    <x v="6"/>
    <x v="0"/>
    <x v="4"/>
    <x v="4"/>
    <x v="0"/>
    <s v="Dekar"/>
    <n v="136"/>
  </r>
  <r>
    <x v="7"/>
    <x v="0"/>
    <x v="4"/>
    <x v="4"/>
    <x v="0"/>
    <s v="Dekar"/>
    <n v="297"/>
  </r>
  <r>
    <x v="8"/>
    <x v="0"/>
    <x v="4"/>
    <x v="4"/>
    <x v="0"/>
    <s v="Dekar"/>
    <n v="238"/>
  </r>
  <r>
    <x v="9"/>
    <x v="0"/>
    <x v="4"/>
    <x v="4"/>
    <x v="0"/>
    <s v="Dekar"/>
    <n v="190"/>
  </r>
  <r>
    <x v="10"/>
    <x v="0"/>
    <x v="4"/>
    <x v="4"/>
    <x v="0"/>
    <s v="Dekar"/>
    <n v="180"/>
  </r>
  <r>
    <x v="11"/>
    <x v="0"/>
    <x v="4"/>
    <x v="4"/>
    <x v="0"/>
    <s v="Dekar"/>
    <n v="155"/>
  </r>
  <r>
    <x v="12"/>
    <x v="0"/>
    <x v="4"/>
    <x v="4"/>
    <x v="0"/>
    <s v="Dekar"/>
    <n v="263"/>
  </r>
  <r>
    <x v="13"/>
    <x v="0"/>
    <x v="4"/>
    <x v="4"/>
    <x v="0"/>
    <s v="Dekar"/>
    <n v="268"/>
  </r>
  <r>
    <x v="14"/>
    <x v="0"/>
    <x v="4"/>
    <x v="4"/>
    <x v="0"/>
    <s v="Dekar"/>
    <n v="61"/>
  </r>
  <r>
    <x v="15"/>
    <x v="0"/>
    <x v="4"/>
    <x v="4"/>
    <x v="0"/>
    <s v="Dekar"/>
    <n v="104"/>
  </r>
  <r>
    <x v="16"/>
    <x v="0"/>
    <x v="4"/>
    <x v="4"/>
    <x v="0"/>
    <s v="Dekar"/>
    <n v="160"/>
  </r>
  <r>
    <x v="0"/>
    <x v="0"/>
    <x v="5"/>
    <x v="5"/>
    <x v="0"/>
    <s v="Dekar"/>
    <n v="1903"/>
  </r>
  <r>
    <x v="1"/>
    <x v="0"/>
    <x v="5"/>
    <x v="5"/>
    <x v="0"/>
    <s v="Dekar"/>
    <n v="3157"/>
  </r>
  <r>
    <x v="2"/>
    <x v="0"/>
    <x v="5"/>
    <x v="5"/>
    <x v="0"/>
    <s v="Dekar"/>
    <n v="2427"/>
  </r>
  <r>
    <x v="3"/>
    <x v="0"/>
    <x v="5"/>
    <x v="5"/>
    <x v="0"/>
    <s v="Dekar"/>
    <n v="255"/>
  </r>
  <r>
    <x v="4"/>
    <x v="0"/>
    <x v="5"/>
    <x v="5"/>
    <x v="0"/>
    <s v="Dekar"/>
    <n v="1948"/>
  </r>
  <r>
    <x v="5"/>
    <x v="0"/>
    <x v="5"/>
    <x v="5"/>
    <x v="0"/>
    <s v="Dekar"/>
    <n v="2078"/>
  </r>
  <r>
    <x v="6"/>
    <x v="0"/>
    <x v="5"/>
    <x v="5"/>
    <x v="0"/>
    <s v="Dekar"/>
    <n v="3012"/>
  </r>
  <r>
    <x v="7"/>
    <x v="0"/>
    <x v="5"/>
    <x v="5"/>
    <x v="0"/>
    <s v="Dekar"/>
    <n v="2441"/>
  </r>
  <r>
    <x v="8"/>
    <x v="0"/>
    <x v="5"/>
    <x v="5"/>
    <x v="0"/>
    <s v="Dekar"/>
    <n v="1322"/>
  </r>
  <r>
    <x v="9"/>
    <x v="0"/>
    <x v="5"/>
    <x v="5"/>
    <x v="0"/>
    <s v="Dekar"/>
    <n v="2520"/>
  </r>
  <r>
    <x v="10"/>
    <x v="0"/>
    <x v="5"/>
    <x v="5"/>
    <x v="0"/>
    <s v="Dekar"/>
    <n v="1885"/>
  </r>
  <r>
    <x v="11"/>
    <x v="0"/>
    <x v="5"/>
    <x v="5"/>
    <x v="0"/>
    <s v="Dekar"/>
    <n v="2782"/>
  </r>
  <r>
    <x v="12"/>
    <x v="0"/>
    <x v="5"/>
    <x v="5"/>
    <x v="0"/>
    <s v="Dekar"/>
    <n v="3252"/>
  </r>
  <r>
    <x v="13"/>
    <x v="0"/>
    <x v="5"/>
    <x v="5"/>
    <x v="0"/>
    <s v="Dekar"/>
    <n v="2397"/>
  </r>
  <r>
    <x v="14"/>
    <x v="0"/>
    <x v="5"/>
    <x v="5"/>
    <x v="0"/>
    <s v="Dekar"/>
    <n v="2434"/>
  </r>
  <r>
    <x v="15"/>
    <x v="0"/>
    <x v="5"/>
    <x v="5"/>
    <x v="0"/>
    <s v="Dekar"/>
    <n v="2657"/>
  </r>
  <r>
    <x v="16"/>
    <x v="0"/>
    <x v="5"/>
    <x v="5"/>
    <x v="0"/>
    <s v="Dekar"/>
    <n v="2159"/>
  </r>
  <r>
    <x v="0"/>
    <x v="0"/>
    <x v="6"/>
    <x v="6"/>
    <x v="0"/>
    <s v="Dekar"/>
    <n v="2152"/>
  </r>
  <r>
    <x v="1"/>
    <x v="0"/>
    <x v="6"/>
    <x v="6"/>
    <x v="0"/>
    <s v="Dekar"/>
    <n v="2353"/>
  </r>
  <r>
    <x v="2"/>
    <x v="0"/>
    <x v="6"/>
    <x v="6"/>
    <x v="0"/>
    <s v="Dekar"/>
    <n v="1944"/>
  </r>
  <r>
    <x v="3"/>
    <x v="0"/>
    <x v="6"/>
    <x v="6"/>
    <x v="0"/>
    <s v="Dekar"/>
    <n v="436"/>
  </r>
  <r>
    <x v="4"/>
    <x v="0"/>
    <x v="6"/>
    <x v="6"/>
    <x v="0"/>
    <s v="Dekar"/>
    <n v="644"/>
  </r>
  <r>
    <x v="5"/>
    <x v="0"/>
    <x v="6"/>
    <x v="6"/>
    <x v="0"/>
    <s v="Dekar"/>
    <n v="922"/>
  </r>
  <r>
    <x v="6"/>
    <x v="0"/>
    <x v="6"/>
    <x v="6"/>
    <x v="0"/>
    <s v="Dekar"/>
    <n v="1099"/>
  </r>
  <r>
    <x v="7"/>
    <x v="0"/>
    <x v="6"/>
    <x v="6"/>
    <x v="0"/>
    <s v="Dekar"/>
    <n v="2228"/>
  </r>
  <r>
    <x v="8"/>
    <x v="0"/>
    <x v="6"/>
    <x v="6"/>
    <x v="0"/>
    <s v="Dekar"/>
    <n v="1796"/>
  </r>
  <r>
    <x v="9"/>
    <x v="0"/>
    <x v="6"/>
    <x v="6"/>
    <x v="0"/>
    <s v="Dekar"/>
    <n v="1185"/>
  </r>
  <r>
    <x v="10"/>
    <x v="0"/>
    <x v="6"/>
    <x v="6"/>
    <x v="0"/>
    <s v="Dekar"/>
    <n v="768"/>
  </r>
  <r>
    <x v="11"/>
    <x v="0"/>
    <x v="6"/>
    <x v="6"/>
    <x v="0"/>
    <s v="Dekar"/>
    <n v="620"/>
  </r>
  <r>
    <x v="12"/>
    <x v="0"/>
    <x v="6"/>
    <x v="6"/>
    <x v="0"/>
    <s v="Dekar"/>
    <n v="1453"/>
  </r>
  <r>
    <x v="13"/>
    <x v="0"/>
    <x v="6"/>
    <x v="6"/>
    <x v="0"/>
    <s v="Dekar"/>
    <n v="1048"/>
  </r>
  <r>
    <x v="14"/>
    <x v="0"/>
    <x v="6"/>
    <x v="6"/>
    <x v="0"/>
    <s v="Dekar"/>
    <n v="1173"/>
  </r>
  <r>
    <x v="15"/>
    <x v="0"/>
    <x v="6"/>
    <x v="6"/>
    <x v="0"/>
    <s v="Dekar"/>
    <n v="2129"/>
  </r>
  <r>
    <x v="16"/>
    <x v="0"/>
    <x v="6"/>
    <x v="6"/>
    <x v="0"/>
    <s v="Dekar"/>
    <n v="1913"/>
  </r>
  <r>
    <x v="0"/>
    <x v="1"/>
    <x v="1"/>
    <x v="1"/>
    <x v="0"/>
    <s v="Dekar"/>
    <n v="1327"/>
  </r>
  <r>
    <x v="1"/>
    <x v="1"/>
    <x v="1"/>
    <x v="1"/>
    <x v="0"/>
    <s v="Dekar"/>
    <n v="713"/>
  </r>
  <r>
    <x v="2"/>
    <x v="1"/>
    <x v="1"/>
    <x v="1"/>
    <x v="0"/>
    <s v="Dekar"/>
    <n v="1293"/>
  </r>
  <r>
    <x v="3"/>
    <x v="1"/>
    <x v="1"/>
    <x v="1"/>
    <x v="0"/>
    <s v="Dekar"/>
    <n v="39"/>
  </r>
  <r>
    <x v="4"/>
    <x v="1"/>
    <x v="1"/>
    <x v="1"/>
    <x v="0"/>
    <s v="Dekar"/>
    <n v="1023"/>
  </r>
  <r>
    <x v="5"/>
    <x v="1"/>
    <x v="1"/>
    <x v="1"/>
    <x v="0"/>
    <s v="Dekar"/>
    <n v="844"/>
  </r>
  <r>
    <x v="6"/>
    <x v="1"/>
    <x v="1"/>
    <x v="1"/>
    <x v="0"/>
    <s v="Dekar"/>
    <n v="882"/>
  </r>
  <r>
    <x v="7"/>
    <x v="1"/>
    <x v="1"/>
    <x v="1"/>
    <x v="0"/>
    <s v="Dekar"/>
    <n v="357"/>
  </r>
  <r>
    <x v="8"/>
    <x v="1"/>
    <x v="1"/>
    <x v="1"/>
    <x v="0"/>
    <s v="Dekar"/>
    <n v="584"/>
  </r>
  <r>
    <x v="9"/>
    <x v="1"/>
    <x v="1"/>
    <x v="1"/>
    <x v="0"/>
    <s v="Dekar"/>
    <n v="258"/>
  </r>
  <r>
    <x v="10"/>
    <x v="1"/>
    <x v="1"/>
    <x v="1"/>
    <x v="0"/>
    <s v="Dekar"/>
    <n v="349"/>
  </r>
  <r>
    <x v="11"/>
    <x v="1"/>
    <x v="1"/>
    <x v="1"/>
    <x v="0"/>
    <s v="Dekar"/>
    <n v="466"/>
  </r>
  <r>
    <x v="12"/>
    <x v="1"/>
    <x v="1"/>
    <x v="1"/>
    <x v="0"/>
    <s v="Dekar"/>
    <n v="738"/>
  </r>
  <r>
    <x v="13"/>
    <x v="1"/>
    <x v="1"/>
    <x v="1"/>
    <x v="0"/>
    <s v="Dekar"/>
    <n v="858"/>
  </r>
  <r>
    <x v="14"/>
    <x v="1"/>
    <x v="1"/>
    <x v="1"/>
    <x v="0"/>
    <s v="Dekar"/>
    <n v="1262"/>
  </r>
  <r>
    <x v="15"/>
    <x v="1"/>
    <x v="1"/>
    <x v="1"/>
    <x v="0"/>
    <s v="Dekar"/>
    <n v="492"/>
  </r>
  <r>
    <x v="16"/>
    <x v="1"/>
    <x v="1"/>
    <x v="1"/>
    <x v="0"/>
    <s v="Dekar"/>
    <n v="1137"/>
  </r>
  <r>
    <x v="0"/>
    <x v="0"/>
    <x v="7"/>
    <x v="7"/>
    <x v="0"/>
    <s v="Dekar"/>
    <n v="3241"/>
  </r>
  <r>
    <x v="1"/>
    <x v="0"/>
    <x v="7"/>
    <x v="7"/>
    <x v="0"/>
    <s v="Dekar"/>
    <n v="1460"/>
  </r>
  <r>
    <x v="2"/>
    <x v="0"/>
    <x v="7"/>
    <x v="7"/>
    <x v="0"/>
    <s v="Dekar"/>
    <n v="1218"/>
  </r>
  <r>
    <x v="3"/>
    <x v="0"/>
    <x v="7"/>
    <x v="7"/>
    <x v="0"/>
    <s v="Dekar"/>
    <n v="119"/>
  </r>
  <r>
    <x v="4"/>
    <x v="0"/>
    <x v="7"/>
    <x v="7"/>
    <x v="0"/>
    <s v="Dekar"/>
    <n v="1640"/>
  </r>
  <r>
    <x v="5"/>
    <x v="0"/>
    <x v="7"/>
    <x v="7"/>
    <x v="0"/>
    <s v="Dekar"/>
    <n v="716"/>
  </r>
  <r>
    <x v="6"/>
    <x v="0"/>
    <x v="7"/>
    <x v="7"/>
    <x v="0"/>
    <s v="Dekar"/>
    <n v="2452"/>
  </r>
  <r>
    <x v="7"/>
    <x v="0"/>
    <x v="7"/>
    <x v="7"/>
    <x v="0"/>
    <s v="Dekar"/>
    <n v="2393"/>
  </r>
  <r>
    <x v="8"/>
    <x v="0"/>
    <x v="7"/>
    <x v="7"/>
    <x v="0"/>
    <s v="Dekar"/>
    <n v="1692"/>
  </r>
  <r>
    <x v="9"/>
    <x v="0"/>
    <x v="7"/>
    <x v="7"/>
    <x v="0"/>
    <s v="Dekar"/>
    <n v="1908"/>
  </r>
  <r>
    <x v="10"/>
    <x v="0"/>
    <x v="7"/>
    <x v="7"/>
    <x v="0"/>
    <s v="Dekar"/>
    <n v="1198"/>
  </r>
  <r>
    <x v="11"/>
    <x v="0"/>
    <x v="7"/>
    <x v="7"/>
    <x v="0"/>
    <s v="Dekar"/>
    <n v="2284"/>
  </r>
  <r>
    <x v="12"/>
    <x v="0"/>
    <x v="7"/>
    <x v="7"/>
    <x v="0"/>
    <s v="Dekar"/>
    <n v="2018"/>
  </r>
  <r>
    <x v="13"/>
    <x v="0"/>
    <x v="7"/>
    <x v="7"/>
    <x v="0"/>
    <s v="Dekar"/>
    <n v="2525"/>
  </r>
  <r>
    <x v="14"/>
    <x v="0"/>
    <x v="7"/>
    <x v="7"/>
    <x v="0"/>
    <s v="Dekar"/>
    <n v="3198"/>
  </r>
  <r>
    <x v="15"/>
    <x v="0"/>
    <x v="7"/>
    <x v="7"/>
    <x v="0"/>
    <s v="Dekar"/>
    <n v="2721"/>
  </r>
  <r>
    <x v="16"/>
    <x v="0"/>
    <x v="7"/>
    <x v="7"/>
    <x v="0"/>
    <s v="Dekar"/>
    <n v="1789"/>
  </r>
  <r>
    <x v="0"/>
    <x v="1"/>
    <x v="8"/>
    <x v="8"/>
    <x v="0"/>
    <s v="Dekar"/>
    <n v="5705"/>
  </r>
  <r>
    <x v="1"/>
    <x v="1"/>
    <x v="8"/>
    <x v="8"/>
    <x v="0"/>
    <s v="Dekar"/>
    <n v="4247"/>
  </r>
  <r>
    <x v="2"/>
    <x v="1"/>
    <x v="8"/>
    <x v="8"/>
    <x v="0"/>
    <s v="Dekar"/>
    <n v="3385"/>
  </r>
  <r>
    <x v="3"/>
    <x v="1"/>
    <x v="8"/>
    <x v="8"/>
    <x v="0"/>
    <s v="Dekar"/>
    <n v="255"/>
  </r>
  <r>
    <x v="4"/>
    <x v="1"/>
    <x v="8"/>
    <x v="8"/>
    <x v="0"/>
    <s v="Dekar"/>
    <n v="5673"/>
  </r>
  <r>
    <x v="5"/>
    <x v="1"/>
    <x v="8"/>
    <x v="8"/>
    <x v="0"/>
    <s v="Dekar"/>
    <n v="4628"/>
  </r>
  <r>
    <x v="6"/>
    <x v="1"/>
    <x v="8"/>
    <x v="8"/>
    <x v="0"/>
    <s v="Dekar"/>
    <n v="3112"/>
  </r>
  <r>
    <x v="7"/>
    <x v="1"/>
    <x v="8"/>
    <x v="8"/>
    <x v="0"/>
    <s v="Dekar"/>
    <n v="3855"/>
  </r>
  <r>
    <x v="8"/>
    <x v="1"/>
    <x v="8"/>
    <x v="8"/>
    <x v="0"/>
    <s v="Dekar"/>
    <n v="2864"/>
  </r>
  <r>
    <x v="9"/>
    <x v="1"/>
    <x v="8"/>
    <x v="8"/>
    <x v="0"/>
    <s v="Dekar"/>
    <n v="4403"/>
  </r>
  <r>
    <x v="10"/>
    <x v="1"/>
    <x v="8"/>
    <x v="8"/>
    <x v="0"/>
    <s v="Dekar"/>
    <n v="1008"/>
  </r>
  <r>
    <x v="11"/>
    <x v="1"/>
    <x v="8"/>
    <x v="8"/>
    <x v="0"/>
    <s v="Dekar"/>
    <n v="1918"/>
  </r>
  <r>
    <x v="12"/>
    <x v="1"/>
    <x v="8"/>
    <x v="8"/>
    <x v="0"/>
    <s v="Dekar"/>
    <n v="1799"/>
  </r>
  <r>
    <x v="13"/>
    <x v="1"/>
    <x v="8"/>
    <x v="8"/>
    <x v="0"/>
    <s v="Dekar"/>
    <n v="2013"/>
  </r>
  <r>
    <x v="14"/>
    <x v="1"/>
    <x v="8"/>
    <x v="8"/>
    <x v="0"/>
    <s v="Dekar"/>
    <n v="3441"/>
  </r>
  <r>
    <x v="15"/>
    <x v="1"/>
    <x v="8"/>
    <x v="8"/>
    <x v="0"/>
    <s v="Dekar"/>
    <n v="3361"/>
  </r>
  <r>
    <x v="16"/>
    <x v="1"/>
    <x v="8"/>
    <x v="8"/>
    <x v="0"/>
    <s v="Dekar"/>
    <n v="3144"/>
  </r>
  <r>
    <x v="0"/>
    <x v="1"/>
    <x v="9"/>
    <x v="9"/>
    <x v="0"/>
    <s v="Dekar"/>
    <n v="278"/>
  </r>
  <r>
    <x v="1"/>
    <x v="1"/>
    <x v="9"/>
    <x v="9"/>
    <x v="0"/>
    <s v="Dekar"/>
    <n v="47"/>
  </r>
  <r>
    <x v="2"/>
    <x v="1"/>
    <x v="9"/>
    <x v="9"/>
    <x v="0"/>
    <s v="Dekar"/>
    <n v="136"/>
  </r>
  <r>
    <x v="3"/>
    <x v="1"/>
    <x v="9"/>
    <x v="9"/>
    <x v="0"/>
    <s v="Dekar"/>
    <n v="84"/>
  </r>
  <r>
    <x v="4"/>
    <x v="1"/>
    <x v="9"/>
    <x v="9"/>
    <x v="0"/>
    <s v="Dekar"/>
    <n v="30"/>
  </r>
  <r>
    <x v="5"/>
    <x v="1"/>
    <x v="9"/>
    <x v="9"/>
    <x v="0"/>
    <s v="Dekar"/>
    <n v="51"/>
  </r>
  <r>
    <x v="6"/>
    <x v="1"/>
    <x v="9"/>
    <x v="9"/>
    <x v="0"/>
    <s v="Dekar"/>
    <n v="125"/>
  </r>
  <r>
    <x v="7"/>
    <x v="1"/>
    <x v="9"/>
    <x v="9"/>
    <x v="0"/>
    <s v="Dekar"/>
    <n v="0"/>
  </r>
  <r>
    <x v="8"/>
    <x v="1"/>
    <x v="9"/>
    <x v="9"/>
    <x v="0"/>
    <s v="Dekar"/>
    <n v="105"/>
  </r>
  <r>
    <x v="9"/>
    <x v="1"/>
    <x v="9"/>
    <x v="9"/>
    <x v="0"/>
    <s v="Dekar"/>
    <n v="99"/>
  </r>
  <r>
    <x v="10"/>
    <x v="1"/>
    <x v="9"/>
    <x v="9"/>
    <x v="0"/>
    <s v="Dekar"/>
    <n v="189"/>
  </r>
  <r>
    <x v="11"/>
    <x v="1"/>
    <x v="9"/>
    <x v="9"/>
    <x v="0"/>
    <s v="Dekar"/>
    <n v="20"/>
  </r>
  <r>
    <x v="12"/>
    <x v="1"/>
    <x v="9"/>
    <x v="9"/>
    <x v="0"/>
    <s v="Dekar"/>
    <n v="99"/>
  </r>
  <r>
    <x v="13"/>
    <x v="1"/>
    <x v="9"/>
    <x v="9"/>
    <x v="0"/>
    <s v="Dekar"/>
    <n v="506"/>
  </r>
  <r>
    <x v="14"/>
    <x v="1"/>
    <x v="9"/>
    <x v="9"/>
    <x v="0"/>
    <s v="Dekar"/>
    <n v="22"/>
  </r>
  <r>
    <x v="15"/>
    <x v="1"/>
    <x v="9"/>
    <x v="9"/>
    <x v="0"/>
    <s v="Dekar"/>
    <n v="292"/>
  </r>
  <r>
    <x v="16"/>
    <x v="1"/>
    <x v="9"/>
    <x v="9"/>
    <x v="0"/>
    <s v="Dekar"/>
    <n v="830"/>
  </r>
  <r>
    <x v="0"/>
    <x v="1"/>
    <x v="10"/>
    <x v="10"/>
    <x v="0"/>
    <s v="Dekar"/>
    <n v="2706"/>
  </r>
  <r>
    <x v="1"/>
    <x v="1"/>
    <x v="10"/>
    <x v="10"/>
    <x v="0"/>
    <s v="Dekar"/>
    <n v="1011"/>
  </r>
  <r>
    <x v="2"/>
    <x v="1"/>
    <x v="10"/>
    <x v="10"/>
    <x v="0"/>
    <s v="Dekar"/>
    <n v="1661"/>
  </r>
  <r>
    <x v="3"/>
    <x v="1"/>
    <x v="10"/>
    <x v="10"/>
    <x v="0"/>
    <s v="Dekar"/>
    <n v="45"/>
  </r>
  <r>
    <x v="4"/>
    <x v="1"/>
    <x v="10"/>
    <x v="10"/>
    <x v="0"/>
    <s v="Dekar"/>
    <n v="383"/>
  </r>
  <r>
    <x v="5"/>
    <x v="1"/>
    <x v="10"/>
    <x v="10"/>
    <x v="0"/>
    <s v="Dekar"/>
    <n v="342"/>
  </r>
  <r>
    <x v="6"/>
    <x v="1"/>
    <x v="10"/>
    <x v="10"/>
    <x v="0"/>
    <s v="Dekar"/>
    <n v="318"/>
  </r>
  <r>
    <x v="7"/>
    <x v="1"/>
    <x v="10"/>
    <x v="10"/>
    <x v="0"/>
    <s v="Dekar"/>
    <n v="444"/>
  </r>
  <r>
    <x v="8"/>
    <x v="1"/>
    <x v="10"/>
    <x v="10"/>
    <x v="0"/>
    <s v="Dekar"/>
    <n v="128"/>
  </r>
  <r>
    <x v="9"/>
    <x v="1"/>
    <x v="10"/>
    <x v="10"/>
    <x v="0"/>
    <s v="Dekar"/>
    <n v="230"/>
  </r>
  <r>
    <x v="10"/>
    <x v="1"/>
    <x v="10"/>
    <x v="10"/>
    <x v="0"/>
    <s v="Dekar"/>
    <n v="245"/>
  </r>
  <r>
    <x v="11"/>
    <x v="1"/>
    <x v="10"/>
    <x v="10"/>
    <x v="0"/>
    <s v="Dekar"/>
    <n v="276"/>
  </r>
  <r>
    <x v="12"/>
    <x v="1"/>
    <x v="10"/>
    <x v="10"/>
    <x v="0"/>
    <s v="Dekar"/>
    <n v="583"/>
  </r>
  <r>
    <x v="13"/>
    <x v="1"/>
    <x v="10"/>
    <x v="10"/>
    <x v="0"/>
    <s v="Dekar"/>
    <n v="259"/>
  </r>
  <r>
    <x v="14"/>
    <x v="1"/>
    <x v="10"/>
    <x v="10"/>
    <x v="0"/>
    <s v="Dekar"/>
    <n v="215"/>
  </r>
  <r>
    <x v="15"/>
    <x v="1"/>
    <x v="10"/>
    <x v="10"/>
    <x v="0"/>
    <s v="Dekar"/>
    <n v="584"/>
  </r>
  <r>
    <x v="16"/>
    <x v="1"/>
    <x v="10"/>
    <x v="10"/>
    <x v="0"/>
    <s v="Dekar"/>
    <n v="556"/>
  </r>
  <r>
    <x v="0"/>
    <x v="1"/>
    <x v="11"/>
    <x v="11"/>
    <x v="0"/>
    <s v="Dekar"/>
    <n v="1449"/>
  </r>
  <r>
    <x v="1"/>
    <x v="1"/>
    <x v="11"/>
    <x v="11"/>
    <x v="0"/>
    <s v="Dekar"/>
    <n v="3001"/>
  </r>
  <r>
    <x v="2"/>
    <x v="1"/>
    <x v="11"/>
    <x v="11"/>
    <x v="0"/>
    <s v="Dekar"/>
    <n v="2045"/>
  </r>
  <r>
    <x v="3"/>
    <x v="1"/>
    <x v="11"/>
    <x v="11"/>
    <x v="0"/>
    <s v="Dekar"/>
    <n v="339"/>
  </r>
  <r>
    <x v="4"/>
    <x v="1"/>
    <x v="11"/>
    <x v="11"/>
    <x v="0"/>
    <s v="Dekar"/>
    <n v="852"/>
  </r>
  <r>
    <x v="5"/>
    <x v="1"/>
    <x v="11"/>
    <x v="11"/>
    <x v="0"/>
    <s v="Dekar"/>
    <n v="1056"/>
  </r>
  <r>
    <x v="6"/>
    <x v="1"/>
    <x v="11"/>
    <x v="11"/>
    <x v="0"/>
    <s v="Dekar"/>
    <n v="692"/>
  </r>
  <r>
    <x v="7"/>
    <x v="1"/>
    <x v="11"/>
    <x v="11"/>
    <x v="0"/>
    <s v="Dekar"/>
    <n v="1396"/>
  </r>
  <r>
    <x v="8"/>
    <x v="1"/>
    <x v="11"/>
    <x v="11"/>
    <x v="0"/>
    <s v="Dekar"/>
    <n v="1281"/>
  </r>
  <r>
    <x v="9"/>
    <x v="1"/>
    <x v="11"/>
    <x v="11"/>
    <x v="0"/>
    <s v="Dekar"/>
    <n v="1288"/>
  </r>
  <r>
    <x v="10"/>
    <x v="1"/>
    <x v="11"/>
    <x v="11"/>
    <x v="0"/>
    <s v="Dekar"/>
    <n v="626"/>
  </r>
  <r>
    <x v="11"/>
    <x v="1"/>
    <x v="11"/>
    <x v="11"/>
    <x v="0"/>
    <s v="Dekar"/>
    <n v="1183"/>
  </r>
  <r>
    <x v="12"/>
    <x v="1"/>
    <x v="11"/>
    <x v="11"/>
    <x v="0"/>
    <s v="Dekar"/>
    <n v="1519"/>
  </r>
  <r>
    <x v="13"/>
    <x v="1"/>
    <x v="11"/>
    <x v="11"/>
    <x v="0"/>
    <s v="Dekar"/>
    <n v="1584"/>
  </r>
  <r>
    <x v="14"/>
    <x v="1"/>
    <x v="11"/>
    <x v="11"/>
    <x v="0"/>
    <s v="Dekar"/>
    <n v="1396"/>
  </r>
  <r>
    <x v="15"/>
    <x v="1"/>
    <x v="11"/>
    <x v="11"/>
    <x v="0"/>
    <s v="Dekar"/>
    <n v="1010"/>
  </r>
  <r>
    <x v="16"/>
    <x v="1"/>
    <x v="11"/>
    <x v="11"/>
    <x v="0"/>
    <s v="Dekar"/>
    <n v="756"/>
  </r>
  <r>
    <x v="0"/>
    <x v="1"/>
    <x v="12"/>
    <x v="12"/>
    <x v="0"/>
    <s v="Dekar"/>
    <n v="638"/>
  </r>
  <r>
    <x v="1"/>
    <x v="1"/>
    <x v="12"/>
    <x v="12"/>
    <x v="0"/>
    <s v="Dekar"/>
    <n v="1578"/>
  </r>
  <r>
    <x v="2"/>
    <x v="1"/>
    <x v="12"/>
    <x v="12"/>
    <x v="0"/>
    <s v="Dekar"/>
    <n v="1057"/>
  </r>
  <r>
    <x v="3"/>
    <x v="1"/>
    <x v="12"/>
    <x v="12"/>
    <x v="0"/>
    <s v="Dekar"/>
    <n v="155"/>
  </r>
  <r>
    <x v="4"/>
    <x v="1"/>
    <x v="12"/>
    <x v="12"/>
    <x v="0"/>
    <s v="Dekar"/>
    <n v="615"/>
  </r>
  <r>
    <x v="5"/>
    <x v="1"/>
    <x v="12"/>
    <x v="12"/>
    <x v="0"/>
    <s v="Dekar"/>
    <n v="1248"/>
  </r>
  <r>
    <x v="6"/>
    <x v="1"/>
    <x v="12"/>
    <x v="12"/>
    <x v="0"/>
    <s v="Dekar"/>
    <n v="1086"/>
  </r>
  <r>
    <x v="7"/>
    <x v="1"/>
    <x v="12"/>
    <x v="12"/>
    <x v="0"/>
    <s v="Dekar"/>
    <n v="642"/>
  </r>
  <r>
    <x v="8"/>
    <x v="1"/>
    <x v="12"/>
    <x v="12"/>
    <x v="0"/>
    <s v="Dekar"/>
    <n v="1233"/>
  </r>
  <r>
    <x v="9"/>
    <x v="1"/>
    <x v="12"/>
    <x v="12"/>
    <x v="0"/>
    <s v="Dekar"/>
    <n v="1034"/>
  </r>
  <r>
    <x v="10"/>
    <x v="1"/>
    <x v="12"/>
    <x v="12"/>
    <x v="0"/>
    <s v="Dekar"/>
    <n v="1253"/>
  </r>
  <r>
    <x v="11"/>
    <x v="1"/>
    <x v="12"/>
    <x v="12"/>
    <x v="0"/>
    <s v="Dekar"/>
    <n v="1188"/>
  </r>
  <r>
    <x v="12"/>
    <x v="1"/>
    <x v="12"/>
    <x v="12"/>
    <x v="0"/>
    <s v="Dekar"/>
    <n v="1267"/>
  </r>
  <r>
    <x v="13"/>
    <x v="1"/>
    <x v="12"/>
    <x v="12"/>
    <x v="0"/>
    <s v="Dekar"/>
    <n v="674"/>
  </r>
  <r>
    <x v="14"/>
    <x v="1"/>
    <x v="12"/>
    <x v="12"/>
    <x v="0"/>
    <s v="Dekar"/>
    <n v="684"/>
  </r>
  <r>
    <x v="15"/>
    <x v="1"/>
    <x v="12"/>
    <x v="12"/>
    <x v="0"/>
    <s v="Dekar"/>
    <n v="785"/>
  </r>
  <r>
    <x v="16"/>
    <x v="1"/>
    <x v="12"/>
    <x v="12"/>
    <x v="0"/>
    <s v="Dekar"/>
    <n v="787"/>
  </r>
  <r>
    <x v="0"/>
    <x v="1"/>
    <x v="13"/>
    <x v="13"/>
    <x v="0"/>
    <s v="Dekar"/>
    <n v="1024"/>
  </r>
  <r>
    <x v="1"/>
    <x v="1"/>
    <x v="13"/>
    <x v="13"/>
    <x v="0"/>
    <s v="Dekar"/>
    <n v="1991"/>
  </r>
  <r>
    <x v="2"/>
    <x v="1"/>
    <x v="13"/>
    <x v="13"/>
    <x v="0"/>
    <s v="Dekar"/>
    <n v="2374"/>
  </r>
  <r>
    <x v="3"/>
    <x v="1"/>
    <x v="13"/>
    <x v="13"/>
    <x v="0"/>
    <s v="Dekar"/>
    <n v="31"/>
  </r>
  <r>
    <x v="4"/>
    <x v="1"/>
    <x v="13"/>
    <x v="13"/>
    <x v="0"/>
    <s v="Dekar"/>
    <n v="1641"/>
  </r>
  <r>
    <x v="5"/>
    <x v="1"/>
    <x v="13"/>
    <x v="13"/>
    <x v="0"/>
    <s v="Dekar"/>
    <n v="806"/>
  </r>
  <r>
    <x v="6"/>
    <x v="1"/>
    <x v="13"/>
    <x v="13"/>
    <x v="0"/>
    <s v="Dekar"/>
    <n v="1561"/>
  </r>
  <r>
    <x v="7"/>
    <x v="1"/>
    <x v="13"/>
    <x v="13"/>
    <x v="0"/>
    <s v="Dekar"/>
    <n v="722"/>
  </r>
  <r>
    <x v="8"/>
    <x v="1"/>
    <x v="13"/>
    <x v="13"/>
    <x v="0"/>
    <s v="Dekar"/>
    <n v="566"/>
  </r>
  <r>
    <x v="9"/>
    <x v="1"/>
    <x v="13"/>
    <x v="13"/>
    <x v="0"/>
    <s v="Dekar"/>
    <n v="707"/>
  </r>
  <r>
    <x v="10"/>
    <x v="1"/>
    <x v="13"/>
    <x v="13"/>
    <x v="0"/>
    <s v="Dekar"/>
    <n v="519"/>
  </r>
  <r>
    <x v="11"/>
    <x v="1"/>
    <x v="13"/>
    <x v="13"/>
    <x v="0"/>
    <s v="Dekar"/>
    <n v="812"/>
  </r>
  <r>
    <x v="12"/>
    <x v="1"/>
    <x v="13"/>
    <x v="13"/>
    <x v="0"/>
    <s v="Dekar"/>
    <n v="861"/>
  </r>
  <r>
    <x v="13"/>
    <x v="1"/>
    <x v="13"/>
    <x v="13"/>
    <x v="0"/>
    <s v="Dekar"/>
    <n v="846"/>
  </r>
  <r>
    <x v="14"/>
    <x v="1"/>
    <x v="13"/>
    <x v="13"/>
    <x v="0"/>
    <s v="Dekar"/>
    <n v="944"/>
  </r>
  <r>
    <x v="15"/>
    <x v="1"/>
    <x v="13"/>
    <x v="13"/>
    <x v="0"/>
    <s v="Dekar"/>
    <n v="1000"/>
  </r>
  <r>
    <x v="16"/>
    <x v="1"/>
    <x v="13"/>
    <x v="13"/>
    <x v="0"/>
    <s v="Dekar"/>
    <n v="123"/>
  </r>
  <r>
    <x v="0"/>
    <x v="1"/>
    <x v="1"/>
    <x v="1"/>
    <x v="0"/>
    <s v="Dekar"/>
    <n v="139"/>
  </r>
  <r>
    <x v="1"/>
    <x v="1"/>
    <x v="1"/>
    <x v="1"/>
    <x v="0"/>
    <s v="Dekar"/>
    <n v="314"/>
  </r>
  <r>
    <x v="2"/>
    <x v="1"/>
    <x v="1"/>
    <x v="1"/>
    <x v="0"/>
    <s v="Dekar"/>
    <n v="163"/>
  </r>
  <r>
    <x v="3"/>
    <x v="1"/>
    <x v="1"/>
    <x v="1"/>
    <x v="0"/>
    <s v="Dekar"/>
    <n v="0"/>
  </r>
  <r>
    <x v="4"/>
    <x v="1"/>
    <x v="1"/>
    <x v="1"/>
    <x v="0"/>
    <s v="Dekar"/>
    <n v="128"/>
  </r>
  <r>
    <x v="5"/>
    <x v="1"/>
    <x v="1"/>
    <x v="1"/>
    <x v="0"/>
    <s v="Dekar"/>
    <n v="36"/>
  </r>
  <r>
    <x v="6"/>
    <x v="1"/>
    <x v="1"/>
    <x v="1"/>
    <x v="0"/>
    <s v="Dekar"/>
    <n v="0"/>
  </r>
  <r>
    <x v="7"/>
    <x v="1"/>
    <x v="1"/>
    <x v="1"/>
    <x v="0"/>
    <s v="Dekar"/>
    <n v="214"/>
  </r>
  <r>
    <x v="8"/>
    <x v="1"/>
    <x v="1"/>
    <x v="1"/>
    <x v="0"/>
    <s v="Dekar"/>
    <n v="202"/>
  </r>
  <r>
    <x v="9"/>
    <x v="1"/>
    <x v="1"/>
    <x v="1"/>
    <x v="0"/>
    <s v="Dekar"/>
    <n v="30"/>
  </r>
  <r>
    <x v="10"/>
    <x v="1"/>
    <x v="1"/>
    <x v="1"/>
    <x v="0"/>
    <s v="Dekar"/>
    <n v="1718"/>
  </r>
  <r>
    <x v="11"/>
    <x v="1"/>
    <x v="1"/>
    <x v="1"/>
    <x v="0"/>
    <s v="Dekar"/>
    <n v="60"/>
  </r>
  <r>
    <x v="12"/>
    <x v="1"/>
    <x v="1"/>
    <x v="1"/>
    <x v="0"/>
    <s v="Dekar"/>
    <n v="200"/>
  </r>
  <r>
    <x v="13"/>
    <x v="1"/>
    <x v="1"/>
    <x v="1"/>
    <x v="0"/>
    <s v="Dekar"/>
    <n v="0"/>
  </r>
  <r>
    <x v="14"/>
    <x v="1"/>
    <x v="1"/>
    <x v="1"/>
    <x v="0"/>
    <s v="Dekar"/>
    <n v="0"/>
  </r>
  <r>
    <x v="15"/>
    <x v="1"/>
    <x v="1"/>
    <x v="1"/>
    <x v="0"/>
    <s v="Dekar"/>
    <n v="25"/>
  </r>
  <r>
    <x v="16"/>
    <x v="1"/>
    <x v="1"/>
    <x v="1"/>
    <x v="0"/>
    <s v="Dekar"/>
    <n v="0"/>
  </r>
  <r>
    <x v="0"/>
    <x v="1"/>
    <x v="14"/>
    <x v="14"/>
    <x v="0"/>
    <s v="Dekar"/>
    <n v="58"/>
  </r>
  <r>
    <x v="1"/>
    <x v="1"/>
    <x v="14"/>
    <x v="14"/>
    <x v="0"/>
    <s v="Dekar"/>
    <n v="90"/>
  </r>
  <r>
    <x v="2"/>
    <x v="1"/>
    <x v="14"/>
    <x v="14"/>
    <x v="0"/>
    <s v="Dekar"/>
    <n v="158"/>
  </r>
  <r>
    <x v="3"/>
    <x v="1"/>
    <x v="14"/>
    <x v="14"/>
    <x v="0"/>
    <s v="Dekar"/>
    <n v="0"/>
  </r>
  <r>
    <x v="4"/>
    <x v="1"/>
    <x v="14"/>
    <x v="14"/>
    <x v="0"/>
    <s v="Dekar"/>
    <n v="32"/>
  </r>
  <r>
    <x v="5"/>
    <x v="1"/>
    <x v="14"/>
    <x v="14"/>
    <x v="0"/>
    <s v="Dekar"/>
    <n v="0"/>
  </r>
  <r>
    <x v="6"/>
    <x v="1"/>
    <x v="14"/>
    <x v="14"/>
    <x v="0"/>
    <s v="Dekar"/>
    <n v="20"/>
  </r>
  <r>
    <x v="7"/>
    <x v="1"/>
    <x v="14"/>
    <x v="14"/>
    <x v="0"/>
    <s v="Dekar"/>
    <n v="33"/>
  </r>
  <r>
    <x v="8"/>
    <x v="1"/>
    <x v="14"/>
    <x v="14"/>
    <x v="0"/>
    <s v="Dekar"/>
    <n v="102"/>
  </r>
  <r>
    <x v="9"/>
    <x v="1"/>
    <x v="14"/>
    <x v="14"/>
    <x v="0"/>
    <s v="Dekar"/>
    <n v="85"/>
  </r>
  <r>
    <x v="10"/>
    <x v="1"/>
    <x v="14"/>
    <x v="14"/>
    <x v="0"/>
    <s v="Dekar"/>
    <n v="72"/>
  </r>
  <r>
    <x v="11"/>
    <x v="1"/>
    <x v="14"/>
    <x v="14"/>
    <x v="0"/>
    <s v="Dekar"/>
    <n v="70"/>
  </r>
  <r>
    <x v="12"/>
    <x v="1"/>
    <x v="14"/>
    <x v="14"/>
    <x v="0"/>
    <s v="Dekar"/>
    <n v="0"/>
  </r>
  <r>
    <x v="13"/>
    <x v="1"/>
    <x v="14"/>
    <x v="14"/>
    <x v="0"/>
    <s v="Dekar"/>
    <n v="0"/>
  </r>
  <r>
    <x v="14"/>
    <x v="1"/>
    <x v="14"/>
    <x v="14"/>
    <x v="0"/>
    <s v="Dekar"/>
    <n v="49"/>
  </r>
  <r>
    <x v="15"/>
    <x v="1"/>
    <x v="14"/>
    <x v="14"/>
    <x v="0"/>
    <s v="Dekar"/>
    <n v="0"/>
  </r>
  <r>
    <x v="16"/>
    <x v="1"/>
    <x v="14"/>
    <x v="14"/>
    <x v="0"/>
    <s v="Dekar"/>
    <n v="35"/>
  </r>
  <r>
    <x v="0"/>
    <x v="1"/>
    <x v="15"/>
    <x v="15"/>
    <x v="0"/>
    <s v="Dekar"/>
    <n v="57"/>
  </r>
  <r>
    <x v="1"/>
    <x v="1"/>
    <x v="15"/>
    <x v="15"/>
    <x v="0"/>
    <s v="Dekar"/>
    <n v="14"/>
  </r>
  <r>
    <x v="2"/>
    <x v="1"/>
    <x v="15"/>
    <x v="15"/>
    <x v="0"/>
    <s v="Dekar"/>
    <n v="49"/>
  </r>
  <r>
    <x v="3"/>
    <x v="1"/>
    <x v="15"/>
    <x v="15"/>
    <x v="0"/>
    <s v="Dekar"/>
    <n v="0"/>
  </r>
  <r>
    <x v="4"/>
    <x v="1"/>
    <x v="15"/>
    <x v="15"/>
    <x v="0"/>
    <s v="Dekar"/>
    <n v="0"/>
  </r>
  <r>
    <x v="5"/>
    <x v="1"/>
    <x v="15"/>
    <x v="15"/>
    <x v="0"/>
    <s v="Dekar"/>
    <n v="0"/>
  </r>
  <r>
    <x v="6"/>
    <x v="1"/>
    <x v="15"/>
    <x v="15"/>
    <x v="0"/>
    <s v="Dekar"/>
    <n v="0"/>
  </r>
  <r>
    <x v="7"/>
    <x v="1"/>
    <x v="15"/>
    <x v="15"/>
    <x v="0"/>
    <s v="Dekar"/>
    <n v="30"/>
  </r>
  <r>
    <x v="8"/>
    <x v="1"/>
    <x v="15"/>
    <x v="15"/>
    <x v="0"/>
    <s v="Dekar"/>
    <n v="0"/>
  </r>
  <r>
    <x v="9"/>
    <x v="1"/>
    <x v="15"/>
    <x v="15"/>
    <x v="0"/>
    <s v="Dekar"/>
    <n v="0"/>
  </r>
  <r>
    <x v="10"/>
    <x v="1"/>
    <x v="15"/>
    <x v="15"/>
    <x v="0"/>
    <s v="Dekar"/>
    <n v="0"/>
  </r>
  <r>
    <x v="11"/>
    <x v="1"/>
    <x v="15"/>
    <x v="15"/>
    <x v="0"/>
    <s v="Dekar"/>
    <n v="0"/>
  </r>
  <r>
    <x v="12"/>
    <x v="1"/>
    <x v="15"/>
    <x v="15"/>
    <x v="0"/>
    <s v="Dekar"/>
    <n v="0"/>
  </r>
  <r>
    <x v="13"/>
    <x v="1"/>
    <x v="15"/>
    <x v="15"/>
    <x v="0"/>
    <s v="Dekar"/>
    <n v="0"/>
  </r>
  <r>
    <x v="14"/>
    <x v="1"/>
    <x v="15"/>
    <x v="15"/>
    <x v="0"/>
    <s v="Dekar"/>
    <n v="0"/>
  </r>
  <r>
    <x v="15"/>
    <x v="1"/>
    <x v="15"/>
    <x v="15"/>
    <x v="0"/>
    <s v="Dekar"/>
    <n v="0"/>
  </r>
  <r>
    <x v="16"/>
    <x v="1"/>
    <x v="15"/>
    <x v="15"/>
    <x v="0"/>
    <s v="Dekar"/>
    <n v="0"/>
  </r>
  <r>
    <x v="0"/>
    <x v="1"/>
    <x v="16"/>
    <x v="16"/>
    <x v="0"/>
    <s v="Dekar"/>
    <n v="0"/>
  </r>
  <r>
    <x v="1"/>
    <x v="1"/>
    <x v="16"/>
    <x v="16"/>
    <x v="0"/>
    <s v="Dekar"/>
    <n v="13"/>
  </r>
  <r>
    <x v="2"/>
    <x v="1"/>
    <x v="16"/>
    <x v="16"/>
    <x v="0"/>
    <s v="Dekar"/>
    <n v="7"/>
  </r>
  <r>
    <x v="3"/>
    <x v="1"/>
    <x v="16"/>
    <x v="16"/>
    <x v="0"/>
    <s v="Dekar"/>
    <n v="0"/>
  </r>
  <r>
    <x v="4"/>
    <x v="1"/>
    <x v="16"/>
    <x v="16"/>
    <x v="0"/>
    <s v="Dekar"/>
    <n v="0"/>
  </r>
  <r>
    <x v="5"/>
    <x v="1"/>
    <x v="16"/>
    <x v="16"/>
    <x v="0"/>
    <s v="Dekar"/>
    <n v="0"/>
  </r>
  <r>
    <x v="6"/>
    <x v="1"/>
    <x v="16"/>
    <x v="16"/>
    <x v="0"/>
    <s v="Dekar"/>
    <n v="0"/>
  </r>
  <r>
    <x v="7"/>
    <x v="1"/>
    <x v="16"/>
    <x v="16"/>
    <x v="0"/>
    <s v="Dekar"/>
    <n v="0"/>
  </r>
  <r>
    <x v="8"/>
    <x v="1"/>
    <x v="16"/>
    <x v="16"/>
    <x v="0"/>
    <s v="Dekar"/>
    <n v="0"/>
  </r>
  <r>
    <x v="9"/>
    <x v="1"/>
    <x v="16"/>
    <x v="16"/>
    <x v="0"/>
    <s v="Dekar"/>
    <n v="0"/>
  </r>
  <r>
    <x v="10"/>
    <x v="1"/>
    <x v="16"/>
    <x v="16"/>
    <x v="0"/>
    <s v="Dekar"/>
    <n v="0"/>
  </r>
  <r>
    <x v="11"/>
    <x v="1"/>
    <x v="16"/>
    <x v="16"/>
    <x v="0"/>
    <s v="Dekar"/>
    <n v="0"/>
  </r>
  <r>
    <x v="12"/>
    <x v="1"/>
    <x v="16"/>
    <x v="16"/>
    <x v="0"/>
    <s v="Dekar"/>
    <n v="0"/>
  </r>
  <r>
    <x v="13"/>
    <x v="1"/>
    <x v="16"/>
    <x v="16"/>
    <x v="0"/>
    <s v="Dekar"/>
    <n v="0"/>
  </r>
  <r>
    <x v="14"/>
    <x v="1"/>
    <x v="16"/>
    <x v="16"/>
    <x v="0"/>
    <s v="Dekar"/>
    <n v="0"/>
  </r>
  <r>
    <x v="15"/>
    <x v="1"/>
    <x v="16"/>
    <x v="16"/>
    <x v="0"/>
    <s v="Dekar"/>
    <n v="0"/>
  </r>
  <r>
    <x v="16"/>
    <x v="1"/>
    <x v="16"/>
    <x v="16"/>
    <x v="0"/>
    <s v="Dekar"/>
    <n v="0"/>
  </r>
  <r>
    <x v="0"/>
    <x v="0"/>
    <x v="17"/>
    <x v="17"/>
    <x v="0"/>
    <s v="Dekar"/>
    <n v="2652"/>
  </r>
  <r>
    <x v="1"/>
    <x v="0"/>
    <x v="17"/>
    <x v="17"/>
    <x v="0"/>
    <s v="Dekar"/>
    <n v="2476"/>
  </r>
  <r>
    <x v="2"/>
    <x v="0"/>
    <x v="17"/>
    <x v="17"/>
    <x v="0"/>
    <s v="Dekar"/>
    <n v="3068"/>
  </r>
  <r>
    <x v="3"/>
    <x v="0"/>
    <x v="17"/>
    <x v="17"/>
    <x v="0"/>
    <s v="Dekar"/>
    <n v="862"/>
  </r>
  <r>
    <x v="4"/>
    <x v="0"/>
    <x v="17"/>
    <x v="17"/>
    <x v="0"/>
    <s v="Dekar"/>
    <n v="1610"/>
  </r>
  <r>
    <x v="5"/>
    <x v="0"/>
    <x v="17"/>
    <x v="17"/>
    <x v="0"/>
    <s v="Dekar"/>
    <n v="962"/>
  </r>
  <r>
    <x v="6"/>
    <x v="0"/>
    <x v="17"/>
    <x v="17"/>
    <x v="0"/>
    <s v="Dekar"/>
    <n v="933"/>
  </r>
  <r>
    <x v="7"/>
    <x v="0"/>
    <x v="17"/>
    <x v="17"/>
    <x v="0"/>
    <s v="Dekar"/>
    <n v="1641"/>
  </r>
  <r>
    <x v="8"/>
    <x v="0"/>
    <x v="17"/>
    <x v="17"/>
    <x v="0"/>
    <s v="Dekar"/>
    <n v="1615"/>
  </r>
  <r>
    <x v="9"/>
    <x v="0"/>
    <x v="17"/>
    <x v="17"/>
    <x v="0"/>
    <s v="Dekar"/>
    <n v="2285"/>
  </r>
  <r>
    <x v="10"/>
    <x v="0"/>
    <x v="17"/>
    <x v="17"/>
    <x v="0"/>
    <s v="Dekar"/>
    <n v="1873"/>
  </r>
  <r>
    <x v="11"/>
    <x v="0"/>
    <x v="17"/>
    <x v="17"/>
    <x v="0"/>
    <s v="Dekar"/>
    <n v="1192"/>
  </r>
  <r>
    <x v="12"/>
    <x v="0"/>
    <x v="17"/>
    <x v="17"/>
    <x v="0"/>
    <s v="Dekar"/>
    <n v="2436"/>
  </r>
  <r>
    <x v="13"/>
    <x v="0"/>
    <x v="17"/>
    <x v="17"/>
    <x v="0"/>
    <s v="Dekar"/>
    <n v="1521"/>
  </r>
  <r>
    <x v="14"/>
    <x v="0"/>
    <x v="17"/>
    <x v="17"/>
    <x v="0"/>
    <s v="Dekar"/>
    <n v="1191"/>
  </r>
  <r>
    <x v="15"/>
    <x v="0"/>
    <x v="17"/>
    <x v="17"/>
    <x v="0"/>
    <s v="Dekar"/>
    <n v="2359"/>
  </r>
  <r>
    <x v="16"/>
    <x v="0"/>
    <x v="17"/>
    <x v="17"/>
    <x v="0"/>
    <s v="Dekar"/>
    <n v="2528"/>
  </r>
  <r>
    <x v="0"/>
    <x v="3"/>
    <x v="18"/>
    <x v="18"/>
    <x v="0"/>
    <s v="Dekar"/>
    <n v="880"/>
  </r>
  <r>
    <x v="1"/>
    <x v="3"/>
    <x v="18"/>
    <x v="18"/>
    <x v="0"/>
    <s v="Dekar"/>
    <n v="353"/>
  </r>
  <r>
    <x v="2"/>
    <x v="3"/>
    <x v="18"/>
    <x v="18"/>
    <x v="0"/>
    <s v="Dekar"/>
    <n v="902"/>
  </r>
  <r>
    <x v="3"/>
    <x v="3"/>
    <x v="18"/>
    <x v="18"/>
    <x v="0"/>
    <s v="Dekar"/>
    <n v="0"/>
  </r>
  <r>
    <x v="4"/>
    <x v="3"/>
    <x v="18"/>
    <x v="18"/>
    <x v="0"/>
    <s v="Dekar"/>
    <n v="726"/>
  </r>
  <r>
    <x v="5"/>
    <x v="3"/>
    <x v="18"/>
    <x v="18"/>
    <x v="0"/>
    <s v="Dekar"/>
    <n v="717"/>
  </r>
  <r>
    <x v="6"/>
    <x v="3"/>
    <x v="18"/>
    <x v="18"/>
    <x v="0"/>
    <s v="Dekar"/>
    <n v="858"/>
  </r>
  <r>
    <x v="7"/>
    <x v="3"/>
    <x v="18"/>
    <x v="18"/>
    <x v="0"/>
    <s v="Dekar"/>
    <n v="520"/>
  </r>
  <r>
    <x v="8"/>
    <x v="3"/>
    <x v="18"/>
    <x v="18"/>
    <x v="0"/>
    <s v="Dekar"/>
    <n v="522"/>
  </r>
  <r>
    <x v="9"/>
    <x v="3"/>
    <x v="18"/>
    <x v="18"/>
    <x v="0"/>
    <s v="Dekar"/>
    <n v="1113"/>
  </r>
  <r>
    <x v="10"/>
    <x v="3"/>
    <x v="18"/>
    <x v="18"/>
    <x v="0"/>
    <s v="Dekar"/>
    <n v="1017"/>
  </r>
  <r>
    <x v="11"/>
    <x v="3"/>
    <x v="18"/>
    <x v="18"/>
    <x v="0"/>
    <s v="Dekar"/>
    <n v="1266"/>
  </r>
  <r>
    <x v="12"/>
    <x v="3"/>
    <x v="18"/>
    <x v="18"/>
    <x v="0"/>
    <s v="Dekar"/>
    <n v="1336"/>
  </r>
  <r>
    <x v="13"/>
    <x v="3"/>
    <x v="18"/>
    <x v="18"/>
    <x v="0"/>
    <s v="Dekar"/>
    <n v="1213"/>
  </r>
  <r>
    <x v="14"/>
    <x v="3"/>
    <x v="18"/>
    <x v="18"/>
    <x v="0"/>
    <s v="Dekar"/>
    <n v="1810"/>
  </r>
  <r>
    <x v="15"/>
    <x v="3"/>
    <x v="18"/>
    <x v="18"/>
    <x v="0"/>
    <s v="Dekar"/>
    <n v="991"/>
  </r>
  <r>
    <x v="16"/>
    <x v="3"/>
    <x v="18"/>
    <x v="18"/>
    <x v="0"/>
    <s v="Dekar"/>
    <n v="691"/>
  </r>
  <r>
    <x v="0"/>
    <x v="2"/>
    <x v="19"/>
    <x v="19"/>
    <x v="0"/>
    <s v="Dekar"/>
    <n v="1670"/>
  </r>
  <r>
    <x v="1"/>
    <x v="2"/>
    <x v="19"/>
    <x v="19"/>
    <x v="0"/>
    <s v="Dekar"/>
    <n v="780"/>
  </r>
  <r>
    <x v="2"/>
    <x v="2"/>
    <x v="19"/>
    <x v="19"/>
    <x v="0"/>
    <s v="Dekar"/>
    <n v="805"/>
  </r>
  <r>
    <x v="3"/>
    <x v="2"/>
    <x v="19"/>
    <x v="19"/>
    <x v="0"/>
    <s v="Dekar"/>
    <n v="188"/>
  </r>
  <r>
    <x v="4"/>
    <x v="2"/>
    <x v="19"/>
    <x v="19"/>
    <x v="0"/>
    <s v="Dekar"/>
    <n v="329"/>
  </r>
  <r>
    <x v="5"/>
    <x v="2"/>
    <x v="19"/>
    <x v="19"/>
    <x v="0"/>
    <s v="Dekar"/>
    <n v="144"/>
  </r>
  <r>
    <x v="6"/>
    <x v="2"/>
    <x v="19"/>
    <x v="19"/>
    <x v="0"/>
    <s v="Dekar"/>
    <n v="443"/>
  </r>
  <r>
    <x v="7"/>
    <x v="2"/>
    <x v="19"/>
    <x v="19"/>
    <x v="0"/>
    <s v="Dekar"/>
    <n v="1356"/>
  </r>
  <r>
    <x v="8"/>
    <x v="2"/>
    <x v="19"/>
    <x v="19"/>
    <x v="0"/>
    <s v="Dekar"/>
    <n v="154"/>
  </r>
  <r>
    <x v="9"/>
    <x v="2"/>
    <x v="19"/>
    <x v="19"/>
    <x v="0"/>
    <s v="Dekar"/>
    <n v="874"/>
  </r>
  <r>
    <x v="10"/>
    <x v="2"/>
    <x v="19"/>
    <x v="19"/>
    <x v="0"/>
    <s v="Dekar"/>
    <n v="140"/>
  </r>
  <r>
    <x v="11"/>
    <x v="2"/>
    <x v="19"/>
    <x v="19"/>
    <x v="0"/>
    <s v="Dekar"/>
    <n v="523"/>
  </r>
  <r>
    <x v="12"/>
    <x v="2"/>
    <x v="19"/>
    <x v="19"/>
    <x v="0"/>
    <s v="Dekar"/>
    <n v="102"/>
  </r>
  <r>
    <x v="13"/>
    <x v="2"/>
    <x v="19"/>
    <x v="19"/>
    <x v="0"/>
    <s v="Dekar"/>
    <n v="786"/>
  </r>
  <r>
    <x v="14"/>
    <x v="2"/>
    <x v="19"/>
    <x v="19"/>
    <x v="0"/>
    <s v="Dekar"/>
    <n v="787"/>
  </r>
  <r>
    <x v="15"/>
    <x v="2"/>
    <x v="19"/>
    <x v="19"/>
    <x v="0"/>
    <s v="Dekar"/>
    <n v="946"/>
  </r>
  <r>
    <x v="16"/>
    <x v="2"/>
    <x v="19"/>
    <x v="19"/>
    <x v="0"/>
    <s v="Dekar"/>
    <n v="276"/>
  </r>
  <r>
    <x v="0"/>
    <x v="4"/>
    <x v="20"/>
    <x v="20"/>
    <x v="0"/>
    <s v="Dekar"/>
    <n v="662"/>
  </r>
  <r>
    <x v="1"/>
    <x v="4"/>
    <x v="20"/>
    <x v="20"/>
    <x v="0"/>
    <s v="Dekar"/>
    <n v="565"/>
  </r>
  <r>
    <x v="2"/>
    <x v="4"/>
    <x v="20"/>
    <x v="20"/>
    <x v="0"/>
    <s v="Dekar"/>
    <n v="1131"/>
  </r>
  <r>
    <x v="0"/>
    <x v="2"/>
    <x v="19"/>
    <x v="19"/>
    <x v="0"/>
    <s v="Dekar"/>
    <m/>
  </r>
  <r>
    <x v="4"/>
    <x v="4"/>
    <x v="20"/>
    <x v="20"/>
    <x v="0"/>
    <s v="Dekar"/>
    <n v="439"/>
  </r>
  <r>
    <x v="5"/>
    <x v="4"/>
    <x v="20"/>
    <x v="20"/>
    <x v="0"/>
    <s v="Dekar"/>
    <n v="429"/>
  </r>
  <r>
    <x v="6"/>
    <x v="4"/>
    <x v="20"/>
    <x v="20"/>
    <x v="0"/>
    <s v="Dekar"/>
    <n v="1085"/>
  </r>
  <r>
    <x v="1"/>
    <x v="2"/>
    <x v="19"/>
    <x v="19"/>
    <x v="0"/>
    <s v="Dekar"/>
    <m/>
  </r>
  <r>
    <x v="8"/>
    <x v="4"/>
    <x v="20"/>
    <x v="20"/>
    <x v="0"/>
    <s v="Dekar"/>
    <n v="664"/>
  </r>
  <r>
    <x v="9"/>
    <x v="4"/>
    <x v="20"/>
    <x v="20"/>
    <x v="0"/>
    <s v="Dekar"/>
    <n v="300"/>
  </r>
  <r>
    <x v="10"/>
    <x v="4"/>
    <x v="20"/>
    <x v="20"/>
    <x v="0"/>
    <s v="Dekar"/>
    <n v="176"/>
  </r>
  <r>
    <x v="11"/>
    <x v="4"/>
    <x v="20"/>
    <x v="20"/>
    <x v="0"/>
    <s v="Dekar"/>
    <n v="49"/>
  </r>
  <r>
    <x v="12"/>
    <x v="4"/>
    <x v="20"/>
    <x v="20"/>
    <x v="0"/>
    <s v="Dekar"/>
    <n v="237"/>
  </r>
  <r>
    <x v="13"/>
    <x v="4"/>
    <x v="20"/>
    <x v="20"/>
    <x v="0"/>
    <s v="Dekar"/>
    <n v="129"/>
  </r>
  <r>
    <x v="14"/>
    <x v="4"/>
    <x v="20"/>
    <x v="20"/>
    <x v="0"/>
    <s v="Dekar"/>
    <n v="204"/>
  </r>
  <r>
    <x v="15"/>
    <x v="4"/>
    <x v="20"/>
    <x v="20"/>
    <x v="0"/>
    <s v="Dekar"/>
    <n v="242"/>
  </r>
  <r>
    <x v="16"/>
    <x v="4"/>
    <x v="20"/>
    <x v="20"/>
    <x v="0"/>
    <s v="Dekar"/>
    <n v="161"/>
  </r>
  <r>
    <x v="0"/>
    <x v="4"/>
    <x v="21"/>
    <x v="21"/>
    <x v="0"/>
    <s v="Dekar"/>
    <n v="349"/>
  </r>
  <r>
    <x v="1"/>
    <x v="4"/>
    <x v="21"/>
    <x v="21"/>
    <x v="0"/>
    <s v="Dekar"/>
    <n v="451"/>
  </r>
  <r>
    <x v="2"/>
    <x v="4"/>
    <x v="21"/>
    <x v="21"/>
    <x v="0"/>
    <s v="Dekar"/>
    <n v="342"/>
  </r>
  <r>
    <x v="3"/>
    <x v="4"/>
    <x v="21"/>
    <x v="21"/>
    <x v="0"/>
    <s v="Dekar"/>
    <n v="16"/>
  </r>
  <r>
    <x v="4"/>
    <x v="4"/>
    <x v="21"/>
    <x v="21"/>
    <x v="0"/>
    <s v="Dekar"/>
    <n v="398"/>
  </r>
  <r>
    <x v="5"/>
    <x v="4"/>
    <x v="21"/>
    <x v="21"/>
    <x v="0"/>
    <s v="Dekar"/>
    <n v="280"/>
  </r>
  <r>
    <x v="6"/>
    <x v="4"/>
    <x v="21"/>
    <x v="21"/>
    <x v="0"/>
    <s v="Dekar"/>
    <n v="461"/>
  </r>
  <r>
    <x v="2"/>
    <x v="2"/>
    <x v="19"/>
    <x v="19"/>
    <x v="0"/>
    <s v="Dekar"/>
    <m/>
  </r>
  <r>
    <x v="8"/>
    <x v="4"/>
    <x v="21"/>
    <x v="21"/>
    <x v="0"/>
    <s v="Dekar"/>
    <n v="94"/>
  </r>
  <r>
    <x v="9"/>
    <x v="4"/>
    <x v="21"/>
    <x v="21"/>
    <x v="0"/>
    <s v="Dekar"/>
    <n v="33"/>
  </r>
  <r>
    <x v="10"/>
    <x v="4"/>
    <x v="21"/>
    <x v="21"/>
    <x v="0"/>
    <s v="Dekar"/>
    <n v="13"/>
  </r>
  <r>
    <x v="3"/>
    <x v="2"/>
    <x v="19"/>
    <x v="19"/>
    <x v="0"/>
    <s v="Dekar"/>
    <m/>
  </r>
  <r>
    <x v="12"/>
    <x v="4"/>
    <x v="21"/>
    <x v="21"/>
    <x v="0"/>
    <s v="Dekar"/>
    <n v="12"/>
  </r>
  <r>
    <x v="4"/>
    <x v="2"/>
    <x v="19"/>
    <x v="19"/>
    <x v="0"/>
    <s v="Dekar"/>
    <m/>
  </r>
  <r>
    <x v="14"/>
    <x v="4"/>
    <x v="21"/>
    <x v="21"/>
    <x v="0"/>
    <s v="Dekar"/>
    <n v="95"/>
  </r>
  <r>
    <x v="15"/>
    <x v="4"/>
    <x v="21"/>
    <x v="21"/>
    <x v="0"/>
    <s v="Dekar"/>
    <n v="17"/>
  </r>
  <r>
    <x v="16"/>
    <x v="4"/>
    <x v="21"/>
    <x v="21"/>
    <x v="0"/>
    <s v="Dekar"/>
    <n v="101"/>
  </r>
  <r>
    <x v="1"/>
    <x v="3"/>
    <x v="22"/>
    <x v="22"/>
    <x v="0"/>
    <s v="Dekar"/>
    <n v="10"/>
  </r>
  <r>
    <x v="0"/>
    <x v="4"/>
    <x v="23"/>
    <x v="23"/>
    <x v="0"/>
    <s v="Dekar"/>
    <n v="334"/>
  </r>
  <r>
    <x v="1"/>
    <x v="4"/>
    <x v="23"/>
    <x v="23"/>
    <x v="0"/>
    <s v="Dekar"/>
    <n v="316"/>
  </r>
  <r>
    <x v="2"/>
    <x v="4"/>
    <x v="23"/>
    <x v="23"/>
    <x v="0"/>
    <s v="Dekar"/>
    <n v="282"/>
  </r>
  <r>
    <x v="5"/>
    <x v="2"/>
    <x v="19"/>
    <x v="19"/>
    <x v="0"/>
    <s v="Dekar"/>
    <m/>
  </r>
  <r>
    <x v="4"/>
    <x v="4"/>
    <x v="23"/>
    <x v="23"/>
    <x v="0"/>
    <s v="Dekar"/>
    <n v="112"/>
  </r>
  <r>
    <x v="5"/>
    <x v="4"/>
    <x v="23"/>
    <x v="23"/>
    <x v="0"/>
    <s v="Dekar"/>
    <n v="53"/>
  </r>
  <r>
    <x v="6"/>
    <x v="4"/>
    <x v="23"/>
    <x v="23"/>
    <x v="0"/>
    <s v="Dekar"/>
    <n v="65"/>
  </r>
  <r>
    <x v="7"/>
    <x v="4"/>
    <x v="23"/>
    <x v="23"/>
    <x v="0"/>
    <s v="Dekar"/>
    <n v="228"/>
  </r>
  <r>
    <x v="8"/>
    <x v="4"/>
    <x v="23"/>
    <x v="23"/>
    <x v="0"/>
    <s v="Dekar"/>
    <n v="100"/>
  </r>
  <r>
    <x v="9"/>
    <x v="4"/>
    <x v="23"/>
    <x v="23"/>
    <x v="0"/>
    <s v="Dekar"/>
    <n v="150"/>
  </r>
  <r>
    <x v="10"/>
    <x v="4"/>
    <x v="23"/>
    <x v="23"/>
    <x v="0"/>
    <s v="Dekar"/>
    <n v="112"/>
  </r>
  <r>
    <x v="11"/>
    <x v="4"/>
    <x v="23"/>
    <x v="23"/>
    <x v="0"/>
    <s v="Dekar"/>
    <n v="336"/>
  </r>
  <r>
    <x v="12"/>
    <x v="4"/>
    <x v="23"/>
    <x v="23"/>
    <x v="0"/>
    <s v="Dekar"/>
    <n v="27"/>
  </r>
  <r>
    <x v="13"/>
    <x v="4"/>
    <x v="23"/>
    <x v="23"/>
    <x v="0"/>
    <s v="Dekar"/>
    <n v="119"/>
  </r>
  <r>
    <x v="14"/>
    <x v="4"/>
    <x v="23"/>
    <x v="23"/>
    <x v="0"/>
    <s v="Dekar"/>
    <n v="0"/>
  </r>
  <r>
    <x v="15"/>
    <x v="4"/>
    <x v="23"/>
    <x v="23"/>
    <x v="0"/>
    <s v="Dekar"/>
    <n v="218"/>
  </r>
  <r>
    <x v="16"/>
    <x v="4"/>
    <x v="23"/>
    <x v="23"/>
    <x v="0"/>
    <s v="Dekar"/>
    <n v="0"/>
  </r>
  <r>
    <x v="0"/>
    <x v="3"/>
    <x v="22"/>
    <x v="22"/>
    <x v="0"/>
    <s v="Dekar"/>
    <n v="234"/>
  </r>
  <r>
    <x v="1"/>
    <x v="3"/>
    <x v="22"/>
    <x v="22"/>
    <x v="0"/>
    <s v="Dekar"/>
    <n v="272"/>
  </r>
  <r>
    <x v="2"/>
    <x v="3"/>
    <x v="22"/>
    <x v="22"/>
    <x v="0"/>
    <s v="Dekar"/>
    <n v="510"/>
  </r>
  <r>
    <x v="3"/>
    <x v="3"/>
    <x v="22"/>
    <x v="22"/>
    <x v="0"/>
    <s v="Dekar"/>
    <n v="15"/>
  </r>
  <r>
    <x v="4"/>
    <x v="3"/>
    <x v="22"/>
    <x v="22"/>
    <x v="0"/>
    <s v="Dekar"/>
    <n v="85"/>
  </r>
  <r>
    <x v="5"/>
    <x v="3"/>
    <x v="22"/>
    <x v="22"/>
    <x v="0"/>
    <s v="Dekar"/>
    <n v="91"/>
  </r>
  <r>
    <x v="6"/>
    <x v="3"/>
    <x v="22"/>
    <x v="22"/>
    <x v="0"/>
    <s v="Dekar"/>
    <n v="109"/>
  </r>
  <r>
    <x v="7"/>
    <x v="3"/>
    <x v="22"/>
    <x v="22"/>
    <x v="0"/>
    <s v="Dekar"/>
    <n v="129"/>
  </r>
  <r>
    <x v="8"/>
    <x v="3"/>
    <x v="22"/>
    <x v="22"/>
    <x v="0"/>
    <s v="Dekar"/>
    <n v="112"/>
  </r>
  <r>
    <x v="9"/>
    <x v="3"/>
    <x v="22"/>
    <x v="22"/>
    <x v="0"/>
    <s v="Dekar"/>
    <n v="222"/>
  </r>
  <r>
    <x v="10"/>
    <x v="3"/>
    <x v="22"/>
    <x v="22"/>
    <x v="0"/>
    <s v="Dekar"/>
    <n v="58"/>
  </r>
  <r>
    <x v="11"/>
    <x v="3"/>
    <x v="22"/>
    <x v="22"/>
    <x v="0"/>
    <s v="Dekar"/>
    <n v="35"/>
  </r>
  <r>
    <x v="12"/>
    <x v="3"/>
    <x v="22"/>
    <x v="22"/>
    <x v="0"/>
    <s v="Dekar"/>
    <n v="135"/>
  </r>
  <r>
    <x v="13"/>
    <x v="3"/>
    <x v="22"/>
    <x v="22"/>
    <x v="0"/>
    <s v="Dekar"/>
    <n v="154"/>
  </r>
  <r>
    <x v="14"/>
    <x v="3"/>
    <x v="22"/>
    <x v="22"/>
    <x v="0"/>
    <s v="Dekar"/>
    <n v="77"/>
  </r>
  <r>
    <x v="15"/>
    <x v="3"/>
    <x v="22"/>
    <x v="22"/>
    <x v="0"/>
    <s v="Dekar"/>
    <n v="83"/>
  </r>
  <r>
    <x v="16"/>
    <x v="3"/>
    <x v="22"/>
    <x v="22"/>
    <x v="0"/>
    <s v="Dekar"/>
    <n v="162"/>
  </r>
  <r>
    <x v="0"/>
    <x v="3"/>
    <x v="24"/>
    <x v="24"/>
    <x v="0"/>
    <s v="Dekar"/>
    <n v="849"/>
  </r>
  <r>
    <x v="1"/>
    <x v="3"/>
    <x v="24"/>
    <x v="24"/>
    <x v="0"/>
    <s v="Dekar"/>
    <n v="767"/>
  </r>
  <r>
    <x v="2"/>
    <x v="3"/>
    <x v="24"/>
    <x v="24"/>
    <x v="0"/>
    <s v="Dekar"/>
    <n v="566"/>
  </r>
  <r>
    <x v="3"/>
    <x v="3"/>
    <x v="24"/>
    <x v="24"/>
    <x v="0"/>
    <s v="Dekar"/>
    <n v="5"/>
  </r>
  <r>
    <x v="4"/>
    <x v="3"/>
    <x v="24"/>
    <x v="24"/>
    <x v="0"/>
    <s v="Dekar"/>
    <n v="484"/>
  </r>
  <r>
    <x v="5"/>
    <x v="3"/>
    <x v="24"/>
    <x v="24"/>
    <x v="0"/>
    <s v="Dekar"/>
    <n v="308"/>
  </r>
  <r>
    <x v="6"/>
    <x v="3"/>
    <x v="24"/>
    <x v="24"/>
    <x v="0"/>
    <s v="Dekar"/>
    <n v="396"/>
  </r>
  <r>
    <x v="7"/>
    <x v="3"/>
    <x v="24"/>
    <x v="24"/>
    <x v="0"/>
    <s v="Dekar"/>
    <n v="306"/>
  </r>
  <r>
    <x v="8"/>
    <x v="3"/>
    <x v="24"/>
    <x v="24"/>
    <x v="0"/>
    <s v="Dekar"/>
    <n v="308"/>
  </r>
  <r>
    <x v="9"/>
    <x v="3"/>
    <x v="24"/>
    <x v="24"/>
    <x v="0"/>
    <s v="Dekar"/>
    <n v="721"/>
  </r>
  <r>
    <x v="10"/>
    <x v="3"/>
    <x v="24"/>
    <x v="24"/>
    <x v="0"/>
    <s v="Dekar"/>
    <n v="439"/>
  </r>
  <r>
    <x v="11"/>
    <x v="3"/>
    <x v="24"/>
    <x v="24"/>
    <x v="0"/>
    <s v="Dekar"/>
    <n v="231"/>
  </r>
  <r>
    <x v="12"/>
    <x v="3"/>
    <x v="24"/>
    <x v="24"/>
    <x v="0"/>
    <s v="Dekar"/>
    <n v="667"/>
  </r>
  <r>
    <x v="13"/>
    <x v="3"/>
    <x v="24"/>
    <x v="24"/>
    <x v="0"/>
    <s v="Dekar"/>
    <n v="334"/>
  </r>
  <r>
    <x v="14"/>
    <x v="3"/>
    <x v="24"/>
    <x v="24"/>
    <x v="0"/>
    <s v="Dekar"/>
    <n v="863"/>
  </r>
  <r>
    <x v="15"/>
    <x v="3"/>
    <x v="24"/>
    <x v="24"/>
    <x v="0"/>
    <s v="Dekar"/>
    <n v="356"/>
  </r>
  <r>
    <x v="16"/>
    <x v="3"/>
    <x v="24"/>
    <x v="24"/>
    <x v="0"/>
    <s v="Dekar"/>
    <n v="341"/>
  </r>
  <r>
    <x v="0"/>
    <x v="3"/>
    <x v="24"/>
    <x v="24"/>
    <x v="0"/>
    <s v="Dekar"/>
    <n v="68"/>
  </r>
  <r>
    <x v="1"/>
    <x v="3"/>
    <x v="24"/>
    <x v="24"/>
    <x v="0"/>
    <s v="Dekar"/>
    <n v="33"/>
  </r>
  <r>
    <x v="2"/>
    <x v="3"/>
    <x v="24"/>
    <x v="24"/>
    <x v="0"/>
    <s v="Dekar"/>
    <n v="27"/>
  </r>
  <r>
    <x v="3"/>
    <x v="3"/>
    <x v="24"/>
    <x v="24"/>
    <x v="0"/>
    <s v="Dekar"/>
    <n v="0"/>
  </r>
  <r>
    <x v="4"/>
    <x v="3"/>
    <x v="24"/>
    <x v="24"/>
    <x v="0"/>
    <s v="Dekar"/>
    <n v="52"/>
  </r>
  <r>
    <x v="5"/>
    <x v="3"/>
    <x v="24"/>
    <x v="24"/>
    <x v="0"/>
    <s v="Dekar"/>
    <n v="0"/>
  </r>
  <r>
    <x v="6"/>
    <x v="3"/>
    <x v="24"/>
    <x v="24"/>
    <x v="0"/>
    <s v="Dekar"/>
    <n v="0"/>
  </r>
  <r>
    <x v="7"/>
    <x v="3"/>
    <x v="24"/>
    <x v="24"/>
    <x v="0"/>
    <s v="Dekar"/>
    <n v="0"/>
  </r>
  <r>
    <x v="8"/>
    <x v="3"/>
    <x v="24"/>
    <x v="24"/>
    <x v="0"/>
    <s v="Dekar"/>
    <n v="0"/>
  </r>
  <r>
    <x v="9"/>
    <x v="3"/>
    <x v="24"/>
    <x v="24"/>
    <x v="0"/>
    <s v="Dekar"/>
    <n v="43"/>
  </r>
  <r>
    <x v="10"/>
    <x v="3"/>
    <x v="24"/>
    <x v="24"/>
    <x v="0"/>
    <s v="Dekar"/>
    <n v="0"/>
  </r>
  <r>
    <x v="11"/>
    <x v="3"/>
    <x v="24"/>
    <x v="24"/>
    <x v="0"/>
    <s v="Dekar"/>
    <n v="0"/>
  </r>
  <r>
    <x v="12"/>
    <x v="3"/>
    <x v="24"/>
    <x v="24"/>
    <x v="0"/>
    <s v="Dekar"/>
    <n v="0"/>
  </r>
  <r>
    <x v="13"/>
    <x v="3"/>
    <x v="24"/>
    <x v="24"/>
    <x v="0"/>
    <s v="Dekar"/>
    <n v="0"/>
  </r>
  <r>
    <x v="14"/>
    <x v="3"/>
    <x v="24"/>
    <x v="24"/>
    <x v="0"/>
    <s v="Dekar"/>
    <n v="14"/>
  </r>
  <r>
    <x v="15"/>
    <x v="3"/>
    <x v="24"/>
    <x v="24"/>
    <x v="0"/>
    <s v="Dekar"/>
    <n v="0"/>
  </r>
  <r>
    <x v="16"/>
    <x v="3"/>
    <x v="24"/>
    <x v="24"/>
    <x v="0"/>
    <s v="Dekar"/>
    <n v="0"/>
  </r>
  <r>
    <x v="0"/>
    <x v="3"/>
    <x v="25"/>
    <x v="25"/>
    <x v="0"/>
    <s v="Dekar"/>
    <n v="45"/>
  </r>
  <r>
    <x v="1"/>
    <x v="3"/>
    <x v="25"/>
    <x v="25"/>
    <x v="0"/>
    <s v="Dekar"/>
    <n v="74"/>
  </r>
  <r>
    <x v="2"/>
    <x v="3"/>
    <x v="25"/>
    <x v="25"/>
    <x v="0"/>
    <s v="Dekar"/>
    <n v="45"/>
  </r>
  <r>
    <x v="6"/>
    <x v="2"/>
    <x v="19"/>
    <x v="19"/>
    <x v="0"/>
    <s v="Dekar"/>
    <m/>
  </r>
  <r>
    <x v="4"/>
    <x v="3"/>
    <x v="25"/>
    <x v="25"/>
    <x v="0"/>
    <s v="Dekar"/>
    <n v="268"/>
  </r>
  <r>
    <x v="5"/>
    <x v="3"/>
    <x v="25"/>
    <x v="25"/>
    <x v="0"/>
    <s v="Dekar"/>
    <n v="105"/>
  </r>
  <r>
    <x v="6"/>
    <x v="3"/>
    <x v="25"/>
    <x v="25"/>
    <x v="0"/>
    <s v="Dekar"/>
    <n v="12"/>
  </r>
  <r>
    <x v="7"/>
    <x v="3"/>
    <x v="25"/>
    <x v="25"/>
    <x v="0"/>
    <s v="Dekar"/>
    <n v="10"/>
  </r>
  <r>
    <x v="8"/>
    <x v="3"/>
    <x v="25"/>
    <x v="25"/>
    <x v="0"/>
    <s v="Dekar"/>
    <n v="92"/>
  </r>
  <r>
    <x v="9"/>
    <x v="3"/>
    <x v="25"/>
    <x v="25"/>
    <x v="0"/>
    <s v="Dekar"/>
    <n v="228"/>
  </r>
  <r>
    <x v="10"/>
    <x v="3"/>
    <x v="25"/>
    <x v="25"/>
    <x v="0"/>
    <s v="Dekar"/>
    <n v="150"/>
  </r>
  <r>
    <x v="11"/>
    <x v="3"/>
    <x v="25"/>
    <x v="25"/>
    <x v="0"/>
    <s v="Dekar"/>
    <n v="82"/>
  </r>
  <r>
    <x v="12"/>
    <x v="3"/>
    <x v="25"/>
    <x v="25"/>
    <x v="0"/>
    <s v="Dekar"/>
    <n v="35"/>
  </r>
  <r>
    <x v="13"/>
    <x v="3"/>
    <x v="25"/>
    <x v="25"/>
    <x v="0"/>
    <s v="Dekar"/>
    <n v="231"/>
  </r>
  <r>
    <x v="14"/>
    <x v="3"/>
    <x v="25"/>
    <x v="25"/>
    <x v="0"/>
    <s v="Dekar"/>
    <n v="154"/>
  </r>
  <r>
    <x v="15"/>
    <x v="3"/>
    <x v="25"/>
    <x v="25"/>
    <x v="0"/>
    <s v="Dekar"/>
    <n v="50"/>
  </r>
  <r>
    <x v="16"/>
    <x v="3"/>
    <x v="25"/>
    <x v="25"/>
    <x v="0"/>
    <s v="Dekar"/>
    <n v="5"/>
  </r>
  <r>
    <x v="0"/>
    <x v="5"/>
    <x v="26"/>
    <x v="26"/>
    <x v="0"/>
    <s v="Dekar"/>
    <n v="125"/>
  </r>
  <r>
    <x v="1"/>
    <x v="5"/>
    <x v="26"/>
    <x v="26"/>
    <x v="0"/>
    <s v="Dekar"/>
    <n v="82"/>
  </r>
  <r>
    <x v="2"/>
    <x v="5"/>
    <x v="26"/>
    <x v="26"/>
    <x v="0"/>
    <s v="Dekar"/>
    <n v="182"/>
  </r>
  <r>
    <x v="7"/>
    <x v="2"/>
    <x v="19"/>
    <x v="19"/>
    <x v="0"/>
    <s v="Dekar"/>
    <m/>
  </r>
  <r>
    <x v="4"/>
    <x v="5"/>
    <x v="26"/>
    <x v="26"/>
    <x v="0"/>
    <s v="Dekar"/>
    <n v="143"/>
  </r>
  <r>
    <x v="5"/>
    <x v="5"/>
    <x v="26"/>
    <x v="26"/>
    <x v="0"/>
    <s v="Dekar"/>
    <n v="102"/>
  </r>
  <r>
    <x v="6"/>
    <x v="5"/>
    <x v="26"/>
    <x v="26"/>
    <x v="0"/>
    <s v="Dekar"/>
    <n v="9"/>
  </r>
  <r>
    <x v="7"/>
    <x v="5"/>
    <x v="26"/>
    <x v="26"/>
    <x v="0"/>
    <s v="Dekar"/>
    <n v="34"/>
  </r>
  <r>
    <x v="8"/>
    <x v="5"/>
    <x v="26"/>
    <x v="26"/>
    <x v="0"/>
    <s v="Dekar"/>
    <n v="87"/>
  </r>
  <r>
    <x v="9"/>
    <x v="5"/>
    <x v="26"/>
    <x v="26"/>
    <x v="0"/>
    <s v="Dekar"/>
    <n v="106"/>
  </r>
  <r>
    <x v="10"/>
    <x v="5"/>
    <x v="26"/>
    <x v="26"/>
    <x v="0"/>
    <s v="Dekar"/>
    <n v="138"/>
  </r>
  <r>
    <x v="11"/>
    <x v="5"/>
    <x v="26"/>
    <x v="26"/>
    <x v="0"/>
    <s v="Dekar"/>
    <n v="26"/>
  </r>
  <r>
    <x v="12"/>
    <x v="5"/>
    <x v="26"/>
    <x v="26"/>
    <x v="0"/>
    <s v="Dekar"/>
    <n v="39"/>
  </r>
  <r>
    <x v="13"/>
    <x v="5"/>
    <x v="26"/>
    <x v="26"/>
    <x v="0"/>
    <s v="Dekar"/>
    <n v="103"/>
  </r>
  <r>
    <x v="14"/>
    <x v="5"/>
    <x v="26"/>
    <x v="26"/>
    <x v="0"/>
    <s v="Dekar"/>
    <n v="23"/>
  </r>
  <r>
    <x v="15"/>
    <x v="5"/>
    <x v="26"/>
    <x v="26"/>
    <x v="0"/>
    <s v="Dekar"/>
    <n v="0"/>
  </r>
  <r>
    <x v="16"/>
    <x v="5"/>
    <x v="26"/>
    <x v="26"/>
    <x v="0"/>
    <s v="Dekar"/>
    <n v="0"/>
  </r>
  <r>
    <x v="0"/>
    <x v="5"/>
    <x v="27"/>
    <x v="27"/>
    <x v="0"/>
    <s v="Dekar"/>
    <n v="685"/>
  </r>
  <r>
    <x v="1"/>
    <x v="5"/>
    <x v="27"/>
    <x v="27"/>
    <x v="0"/>
    <s v="Dekar"/>
    <n v="739"/>
  </r>
  <r>
    <x v="2"/>
    <x v="5"/>
    <x v="27"/>
    <x v="27"/>
    <x v="0"/>
    <s v="Dekar"/>
    <n v="622"/>
  </r>
  <r>
    <x v="3"/>
    <x v="5"/>
    <x v="27"/>
    <x v="27"/>
    <x v="0"/>
    <s v="Dekar"/>
    <n v="59"/>
  </r>
  <r>
    <x v="4"/>
    <x v="5"/>
    <x v="27"/>
    <x v="27"/>
    <x v="0"/>
    <s v="Dekar"/>
    <n v="191"/>
  </r>
  <r>
    <x v="5"/>
    <x v="5"/>
    <x v="27"/>
    <x v="27"/>
    <x v="0"/>
    <s v="Dekar"/>
    <n v="269"/>
  </r>
  <r>
    <x v="6"/>
    <x v="5"/>
    <x v="27"/>
    <x v="27"/>
    <x v="0"/>
    <s v="Dekar"/>
    <n v="488"/>
  </r>
  <r>
    <x v="7"/>
    <x v="5"/>
    <x v="27"/>
    <x v="27"/>
    <x v="0"/>
    <s v="Dekar"/>
    <n v="94"/>
  </r>
  <r>
    <x v="8"/>
    <x v="5"/>
    <x v="27"/>
    <x v="27"/>
    <x v="0"/>
    <s v="Dekar"/>
    <n v="155"/>
  </r>
  <r>
    <x v="9"/>
    <x v="5"/>
    <x v="27"/>
    <x v="27"/>
    <x v="0"/>
    <s v="Dekar"/>
    <n v="263"/>
  </r>
  <r>
    <x v="10"/>
    <x v="5"/>
    <x v="27"/>
    <x v="27"/>
    <x v="0"/>
    <s v="Dekar"/>
    <n v="548"/>
  </r>
  <r>
    <x v="11"/>
    <x v="5"/>
    <x v="27"/>
    <x v="27"/>
    <x v="0"/>
    <s v="Dekar"/>
    <n v="309"/>
  </r>
  <r>
    <x v="12"/>
    <x v="5"/>
    <x v="27"/>
    <x v="27"/>
    <x v="0"/>
    <s v="Dekar"/>
    <n v="399"/>
  </r>
  <r>
    <x v="13"/>
    <x v="5"/>
    <x v="27"/>
    <x v="27"/>
    <x v="0"/>
    <s v="Dekar"/>
    <n v="227"/>
  </r>
  <r>
    <x v="14"/>
    <x v="5"/>
    <x v="27"/>
    <x v="27"/>
    <x v="0"/>
    <s v="Dekar"/>
    <n v="225"/>
  </r>
  <r>
    <x v="15"/>
    <x v="5"/>
    <x v="27"/>
    <x v="27"/>
    <x v="0"/>
    <s v="Dekar"/>
    <n v="126"/>
  </r>
  <r>
    <x v="16"/>
    <x v="5"/>
    <x v="27"/>
    <x v="27"/>
    <x v="0"/>
    <s v="Dekar"/>
    <n v="263"/>
  </r>
  <r>
    <x v="0"/>
    <x v="4"/>
    <x v="23"/>
    <x v="23"/>
    <x v="0"/>
    <s v="Dekar"/>
    <n v="1259"/>
  </r>
  <r>
    <x v="1"/>
    <x v="4"/>
    <x v="23"/>
    <x v="23"/>
    <x v="0"/>
    <s v="Dekar"/>
    <n v="796"/>
  </r>
  <r>
    <x v="2"/>
    <x v="4"/>
    <x v="23"/>
    <x v="23"/>
    <x v="0"/>
    <s v="Dekar"/>
    <n v="942"/>
  </r>
  <r>
    <x v="8"/>
    <x v="2"/>
    <x v="19"/>
    <x v="19"/>
    <x v="0"/>
    <s v="Dekar"/>
    <m/>
  </r>
  <r>
    <x v="4"/>
    <x v="4"/>
    <x v="23"/>
    <x v="23"/>
    <x v="0"/>
    <s v="Dekar"/>
    <n v="194"/>
  </r>
  <r>
    <x v="5"/>
    <x v="4"/>
    <x v="23"/>
    <x v="23"/>
    <x v="0"/>
    <s v="Dekar"/>
    <n v="354"/>
  </r>
  <r>
    <x v="6"/>
    <x v="4"/>
    <x v="23"/>
    <x v="23"/>
    <x v="0"/>
    <s v="Dekar"/>
    <n v="155"/>
  </r>
  <r>
    <x v="7"/>
    <x v="4"/>
    <x v="23"/>
    <x v="23"/>
    <x v="0"/>
    <s v="Dekar"/>
    <n v="287"/>
  </r>
  <r>
    <x v="8"/>
    <x v="4"/>
    <x v="23"/>
    <x v="23"/>
    <x v="0"/>
    <s v="Dekar"/>
    <n v="218"/>
  </r>
  <r>
    <x v="9"/>
    <x v="4"/>
    <x v="23"/>
    <x v="23"/>
    <x v="0"/>
    <s v="Dekar"/>
    <n v="978"/>
  </r>
  <r>
    <x v="10"/>
    <x v="4"/>
    <x v="23"/>
    <x v="23"/>
    <x v="0"/>
    <s v="Dekar"/>
    <n v="229"/>
  </r>
  <r>
    <x v="11"/>
    <x v="4"/>
    <x v="23"/>
    <x v="23"/>
    <x v="0"/>
    <s v="Dekar"/>
    <n v="474"/>
  </r>
  <r>
    <x v="12"/>
    <x v="4"/>
    <x v="23"/>
    <x v="23"/>
    <x v="0"/>
    <s v="Dekar"/>
    <n v="468"/>
  </r>
  <r>
    <x v="13"/>
    <x v="4"/>
    <x v="23"/>
    <x v="23"/>
    <x v="0"/>
    <s v="Dekar"/>
    <n v="286"/>
  </r>
  <r>
    <x v="14"/>
    <x v="4"/>
    <x v="23"/>
    <x v="23"/>
    <x v="0"/>
    <s v="Dekar"/>
    <n v="552"/>
  </r>
  <r>
    <x v="15"/>
    <x v="4"/>
    <x v="23"/>
    <x v="23"/>
    <x v="0"/>
    <s v="Dekar"/>
    <n v="395"/>
  </r>
  <r>
    <x v="16"/>
    <x v="4"/>
    <x v="23"/>
    <x v="23"/>
    <x v="0"/>
    <s v="Dekar"/>
    <n v="492"/>
  </r>
  <r>
    <x v="0"/>
    <x v="4"/>
    <x v="23"/>
    <x v="23"/>
    <x v="0"/>
    <s v="Dekar"/>
    <n v="542"/>
  </r>
  <r>
    <x v="1"/>
    <x v="4"/>
    <x v="23"/>
    <x v="23"/>
    <x v="0"/>
    <s v="Dekar"/>
    <n v="405"/>
  </r>
  <r>
    <x v="2"/>
    <x v="4"/>
    <x v="23"/>
    <x v="23"/>
    <x v="0"/>
    <s v="Dekar"/>
    <n v="252"/>
  </r>
  <r>
    <x v="3"/>
    <x v="4"/>
    <x v="23"/>
    <x v="23"/>
    <x v="0"/>
    <s v="Dekar"/>
    <n v="98"/>
  </r>
  <r>
    <x v="4"/>
    <x v="4"/>
    <x v="23"/>
    <x v="23"/>
    <x v="0"/>
    <s v="Dekar"/>
    <n v="152"/>
  </r>
  <r>
    <x v="5"/>
    <x v="4"/>
    <x v="23"/>
    <x v="23"/>
    <x v="0"/>
    <s v="Dekar"/>
    <n v="226"/>
  </r>
  <r>
    <x v="6"/>
    <x v="4"/>
    <x v="23"/>
    <x v="23"/>
    <x v="0"/>
    <s v="Dekar"/>
    <n v="146"/>
  </r>
  <r>
    <x v="7"/>
    <x v="4"/>
    <x v="23"/>
    <x v="23"/>
    <x v="0"/>
    <s v="Dekar"/>
    <n v="173"/>
  </r>
  <r>
    <x v="8"/>
    <x v="4"/>
    <x v="23"/>
    <x v="23"/>
    <x v="0"/>
    <s v="Dekar"/>
    <n v="86"/>
  </r>
  <r>
    <x v="9"/>
    <x v="4"/>
    <x v="23"/>
    <x v="23"/>
    <x v="0"/>
    <s v="Dekar"/>
    <n v="145"/>
  </r>
  <r>
    <x v="10"/>
    <x v="4"/>
    <x v="23"/>
    <x v="23"/>
    <x v="0"/>
    <s v="Dekar"/>
    <n v="149"/>
  </r>
  <r>
    <x v="11"/>
    <x v="4"/>
    <x v="23"/>
    <x v="23"/>
    <x v="0"/>
    <s v="Dekar"/>
    <n v="135"/>
  </r>
  <r>
    <x v="12"/>
    <x v="4"/>
    <x v="23"/>
    <x v="23"/>
    <x v="0"/>
    <s v="Dekar"/>
    <n v="65"/>
  </r>
  <r>
    <x v="13"/>
    <x v="4"/>
    <x v="23"/>
    <x v="23"/>
    <x v="0"/>
    <s v="Dekar"/>
    <n v="473"/>
  </r>
  <r>
    <x v="14"/>
    <x v="4"/>
    <x v="23"/>
    <x v="23"/>
    <x v="0"/>
    <s v="Dekar"/>
    <n v="390"/>
  </r>
  <r>
    <x v="15"/>
    <x v="4"/>
    <x v="23"/>
    <x v="23"/>
    <x v="0"/>
    <s v="Dekar"/>
    <n v="645"/>
  </r>
  <r>
    <x v="16"/>
    <x v="4"/>
    <x v="23"/>
    <x v="23"/>
    <x v="0"/>
    <s v="Dekar"/>
    <n v="216"/>
  </r>
  <r>
    <x v="0"/>
    <x v="5"/>
    <x v="28"/>
    <x v="28"/>
    <x v="0"/>
    <s v="Dekar"/>
    <n v="70"/>
  </r>
  <r>
    <x v="1"/>
    <x v="5"/>
    <x v="28"/>
    <x v="28"/>
    <x v="0"/>
    <s v="Dekar"/>
    <n v="145"/>
  </r>
  <r>
    <x v="2"/>
    <x v="5"/>
    <x v="28"/>
    <x v="28"/>
    <x v="0"/>
    <s v="Dekar"/>
    <n v="208"/>
  </r>
  <r>
    <x v="3"/>
    <x v="5"/>
    <x v="28"/>
    <x v="28"/>
    <x v="0"/>
    <s v="Dekar"/>
    <n v="0"/>
  </r>
  <r>
    <x v="4"/>
    <x v="5"/>
    <x v="28"/>
    <x v="28"/>
    <x v="0"/>
    <s v="Dekar"/>
    <n v="92"/>
  </r>
  <r>
    <x v="5"/>
    <x v="5"/>
    <x v="28"/>
    <x v="28"/>
    <x v="0"/>
    <s v="Dekar"/>
    <n v="367"/>
  </r>
  <r>
    <x v="6"/>
    <x v="5"/>
    <x v="28"/>
    <x v="28"/>
    <x v="0"/>
    <s v="Dekar"/>
    <n v="0"/>
  </r>
  <r>
    <x v="7"/>
    <x v="5"/>
    <x v="28"/>
    <x v="28"/>
    <x v="0"/>
    <s v="Dekar"/>
    <n v="37"/>
  </r>
  <r>
    <x v="8"/>
    <x v="5"/>
    <x v="28"/>
    <x v="28"/>
    <x v="0"/>
    <s v="Dekar"/>
    <n v="27"/>
  </r>
  <r>
    <x v="9"/>
    <x v="5"/>
    <x v="28"/>
    <x v="28"/>
    <x v="0"/>
    <s v="Dekar"/>
    <n v="102"/>
  </r>
  <r>
    <x v="10"/>
    <x v="5"/>
    <x v="28"/>
    <x v="28"/>
    <x v="0"/>
    <s v="Dekar"/>
    <n v="81"/>
  </r>
  <r>
    <x v="11"/>
    <x v="5"/>
    <x v="28"/>
    <x v="28"/>
    <x v="0"/>
    <s v="Dekar"/>
    <n v="92"/>
  </r>
  <r>
    <x v="12"/>
    <x v="5"/>
    <x v="28"/>
    <x v="28"/>
    <x v="0"/>
    <s v="Dekar"/>
    <n v="52"/>
  </r>
  <r>
    <x v="13"/>
    <x v="5"/>
    <x v="28"/>
    <x v="28"/>
    <x v="0"/>
    <s v="Dekar"/>
    <n v="14"/>
  </r>
  <r>
    <x v="14"/>
    <x v="5"/>
    <x v="28"/>
    <x v="28"/>
    <x v="0"/>
    <s v="Dekar"/>
    <n v="90"/>
  </r>
  <r>
    <x v="15"/>
    <x v="5"/>
    <x v="28"/>
    <x v="28"/>
    <x v="0"/>
    <s v="Dekar"/>
    <n v="0"/>
  </r>
  <r>
    <x v="16"/>
    <x v="5"/>
    <x v="28"/>
    <x v="28"/>
    <x v="0"/>
    <s v="Dekar"/>
    <n v="0"/>
  </r>
  <r>
    <x v="0"/>
    <x v="5"/>
    <x v="29"/>
    <x v="29"/>
    <x v="0"/>
    <s v="Dekar"/>
    <n v="370"/>
  </r>
  <r>
    <x v="1"/>
    <x v="5"/>
    <x v="29"/>
    <x v="29"/>
    <x v="0"/>
    <s v="Dekar"/>
    <n v="15"/>
  </r>
  <r>
    <x v="2"/>
    <x v="5"/>
    <x v="29"/>
    <x v="29"/>
    <x v="0"/>
    <s v="Dekar"/>
    <n v="74"/>
  </r>
  <r>
    <x v="3"/>
    <x v="5"/>
    <x v="29"/>
    <x v="29"/>
    <x v="0"/>
    <s v="Dekar"/>
    <n v="88"/>
  </r>
  <r>
    <x v="4"/>
    <x v="5"/>
    <x v="29"/>
    <x v="29"/>
    <x v="0"/>
    <s v="Dekar"/>
    <n v="41"/>
  </r>
  <r>
    <x v="5"/>
    <x v="5"/>
    <x v="29"/>
    <x v="29"/>
    <x v="0"/>
    <s v="Dekar"/>
    <n v="59"/>
  </r>
  <r>
    <x v="9"/>
    <x v="2"/>
    <x v="19"/>
    <x v="19"/>
    <x v="0"/>
    <s v="Dekar"/>
    <m/>
  </r>
  <r>
    <x v="7"/>
    <x v="5"/>
    <x v="29"/>
    <x v="29"/>
    <x v="0"/>
    <s v="Dekar"/>
    <n v="95"/>
  </r>
  <r>
    <x v="8"/>
    <x v="5"/>
    <x v="29"/>
    <x v="29"/>
    <x v="0"/>
    <s v="Dekar"/>
    <n v="15"/>
  </r>
  <r>
    <x v="9"/>
    <x v="5"/>
    <x v="29"/>
    <x v="29"/>
    <x v="0"/>
    <s v="Dekar"/>
    <n v="160"/>
  </r>
  <r>
    <x v="10"/>
    <x v="5"/>
    <x v="29"/>
    <x v="29"/>
    <x v="0"/>
    <s v="Dekar"/>
    <n v="286"/>
  </r>
  <r>
    <x v="11"/>
    <x v="5"/>
    <x v="29"/>
    <x v="29"/>
    <x v="0"/>
    <s v="Dekar"/>
    <n v="16"/>
  </r>
  <r>
    <x v="12"/>
    <x v="5"/>
    <x v="29"/>
    <x v="29"/>
    <x v="0"/>
    <s v="Dekar"/>
    <n v="102"/>
  </r>
  <r>
    <x v="13"/>
    <x v="5"/>
    <x v="29"/>
    <x v="29"/>
    <x v="0"/>
    <s v="Dekar"/>
    <n v="251"/>
  </r>
  <r>
    <x v="14"/>
    <x v="5"/>
    <x v="29"/>
    <x v="29"/>
    <x v="0"/>
    <s v="Dekar"/>
    <n v="229"/>
  </r>
  <r>
    <x v="15"/>
    <x v="5"/>
    <x v="29"/>
    <x v="29"/>
    <x v="0"/>
    <s v="Dekar"/>
    <n v="29"/>
  </r>
  <r>
    <x v="16"/>
    <x v="5"/>
    <x v="29"/>
    <x v="29"/>
    <x v="0"/>
    <s v="Dekar"/>
    <n v="14"/>
  </r>
  <r>
    <x v="0"/>
    <x v="5"/>
    <x v="30"/>
    <x v="30"/>
    <x v="0"/>
    <s v="Dekar"/>
    <n v="2205"/>
  </r>
  <r>
    <x v="1"/>
    <x v="5"/>
    <x v="30"/>
    <x v="30"/>
    <x v="0"/>
    <s v="Dekar"/>
    <n v="1294"/>
  </r>
  <r>
    <x v="2"/>
    <x v="5"/>
    <x v="30"/>
    <x v="30"/>
    <x v="0"/>
    <s v="Dekar"/>
    <n v="765"/>
  </r>
  <r>
    <x v="3"/>
    <x v="5"/>
    <x v="30"/>
    <x v="30"/>
    <x v="0"/>
    <s v="Dekar"/>
    <n v="47"/>
  </r>
  <r>
    <x v="4"/>
    <x v="5"/>
    <x v="30"/>
    <x v="30"/>
    <x v="0"/>
    <s v="Dekar"/>
    <n v="384"/>
  </r>
  <r>
    <x v="5"/>
    <x v="5"/>
    <x v="30"/>
    <x v="30"/>
    <x v="0"/>
    <s v="Dekar"/>
    <n v="336"/>
  </r>
  <r>
    <x v="6"/>
    <x v="5"/>
    <x v="30"/>
    <x v="30"/>
    <x v="0"/>
    <s v="Dekar"/>
    <n v="214"/>
  </r>
  <r>
    <x v="7"/>
    <x v="5"/>
    <x v="30"/>
    <x v="30"/>
    <x v="0"/>
    <s v="Dekar"/>
    <n v="356"/>
  </r>
  <r>
    <x v="8"/>
    <x v="5"/>
    <x v="30"/>
    <x v="30"/>
    <x v="0"/>
    <s v="Dekar"/>
    <n v="609"/>
  </r>
  <r>
    <x v="9"/>
    <x v="5"/>
    <x v="30"/>
    <x v="30"/>
    <x v="0"/>
    <s v="Dekar"/>
    <n v="1229"/>
  </r>
  <r>
    <x v="10"/>
    <x v="5"/>
    <x v="30"/>
    <x v="30"/>
    <x v="0"/>
    <s v="Dekar"/>
    <n v="1380"/>
  </r>
  <r>
    <x v="11"/>
    <x v="5"/>
    <x v="30"/>
    <x v="30"/>
    <x v="0"/>
    <s v="Dekar"/>
    <n v="1255"/>
  </r>
  <r>
    <x v="12"/>
    <x v="5"/>
    <x v="30"/>
    <x v="30"/>
    <x v="0"/>
    <s v="Dekar"/>
    <n v="1466"/>
  </r>
  <r>
    <x v="13"/>
    <x v="5"/>
    <x v="30"/>
    <x v="30"/>
    <x v="0"/>
    <s v="Dekar"/>
    <n v="319"/>
  </r>
  <r>
    <x v="14"/>
    <x v="5"/>
    <x v="30"/>
    <x v="30"/>
    <x v="0"/>
    <s v="Dekar"/>
    <n v="684"/>
  </r>
  <r>
    <x v="15"/>
    <x v="5"/>
    <x v="30"/>
    <x v="30"/>
    <x v="0"/>
    <s v="Dekar"/>
    <n v="414"/>
  </r>
  <r>
    <x v="16"/>
    <x v="5"/>
    <x v="30"/>
    <x v="30"/>
    <x v="0"/>
    <s v="Dekar"/>
    <n v="714"/>
  </r>
  <r>
    <x v="0"/>
    <x v="5"/>
    <x v="31"/>
    <x v="31"/>
    <x v="0"/>
    <s v="Dekar"/>
    <n v="2148"/>
  </r>
  <r>
    <x v="1"/>
    <x v="5"/>
    <x v="31"/>
    <x v="31"/>
    <x v="0"/>
    <s v="Dekar"/>
    <n v="1219"/>
  </r>
  <r>
    <x v="2"/>
    <x v="5"/>
    <x v="31"/>
    <x v="31"/>
    <x v="0"/>
    <s v="Dekar"/>
    <n v="1543"/>
  </r>
  <r>
    <x v="3"/>
    <x v="5"/>
    <x v="31"/>
    <x v="31"/>
    <x v="0"/>
    <s v="Dekar"/>
    <n v="211"/>
  </r>
  <r>
    <x v="4"/>
    <x v="5"/>
    <x v="31"/>
    <x v="31"/>
    <x v="0"/>
    <s v="Dekar"/>
    <n v="874"/>
  </r>
  <r>
    <x v="5"/>
    <x v="5"/>
    <x v="31"/>
    <x v="31"/>
    <x v="0"/>
    <s v="Dekar"/>
    <n v="485"/>
  </r>
  <r>
    <x v="6"/>
    <x v="5"/>
    <x v="31"/>
    <x v="31"/>
    <x v="0"/>
    <s v="Dekar"/>
    <n v="214"/>
  </r>
  <r>
    <x v="7"/>
    <x v="5"/>
    <x v="31"/>
    <x v="31"/>
    <x v="0"/>
    <s v="Dekar"/>
    <n v="149"/>
  </r>
  <r>
    <x v="8"/>
    <x v="5"/>
    <x v="31"/>
    <x v="31"/>
    <x v="0"/>
    <s v="Dekar"/>
    <n v="641"/>
  </r>
  <r>
    <x v="9"/>
    <x v="5"/>
    <x v="31"/>
    <x v="31"/>
    <x v="0"/>
    <s v="Dekar"/>
    <n v="1261"/>
  </r>
  <r>
    <x v="10"/>
    <x v="5"/>
    <x v="31"/>
    <x v="31"/>
    <x v="0"/>
    <s v="Dekar"/>
    <n v="1120"/>
  </r>
  <r>
    <x v="11"/>
    <x v="5"/>
    <x v="31"/>
    <x v="31"/>
    <x v="0"/>
    <s v="Dekar"/>
    <n v="1183"/>
  </r>
  <r>
    <x v="12"/>
    <x v="5"/>
    <x v="31"/>
    <x v="31"/>
    <x v="0"/>
    <s v="Dekar"/>
    <n v="803"/>
  </r>
  <r>
    <x v="13"/>
    <x v="5"/>
    <x v="31"/>
    <x v="31"/>
    <x v="0"/>
    <s v="Dekar"/>
    <n v="396"/>
  </r>
  <r>
    <x v="14"/>
    <x v="5"/>
    <x v="31"/>
    <x v="31"/>
    <x v="0"/>
    <s v="Dekar"/>
    <n v="183"/>
  </r>
  <r>
    <x v="15"/>
    <x v="5"/>
    <x v="31"/>
    <x v="31"/>
    <x v="0"/>
    <s v="Dekar"/>
    <n v="333"/>
  </r>
  <r>
    <x v="16"/>
    <x v="5"/>
    <x v="31"/>
    <x v="31"/>
    <x v="0"/>
    <s v="Dekar"/>
    <n v="318"/>
  </r>
  <r>
    <x v="0"/>
    <x v="4"/>
    <x v="32"/>
    <x v="32"/>
    <x v="0"/>
    <s v="Dekar"/>
    <n v="495"/>
  </r>
  <r>
    <x v="1"/>
    <x v="4"/>
    <x v="32"/>
    <x v="32"/>
    <x v="0"/>
    <s v="Dekar"/>
    <n v="1105"/>
  </r>
  <r>
    <x v="2"/>
    <x v="4"/>
    <x v="32"/>
    <x v="32"/>
    <x v="0"/>
    <s v="Dekar"/>
    <n v="395"/>
  </r>
  <r>
    <x v="3"/>
    <x v="4"/>
    <x v="32"/>
    <x v="32"/>
    <x v="0"/>
    <s v="Dekar"/>
    <n v="68"/>
  </r>
  <r>
    <x v="4"/>
    <x v="4"/>
    <x v="32"/>
    <x v="32"/>
    <x v="0"/>
    <s v="Dekar"/>
    <n v="49"/>
  </r>
  <r>
    <x v="5"/>
    <x v="4"/>
    <x v="32"/>
    <x v="32"/>
    <x v="0"/>
    <s v="Dekar"/>
    <n v="15"/>
  </r>
  <r>
    <x v="6"/>
    <x v="4"/>
    <x v="32"/>
    <x v="32"/>
    <x v="0"/>
    <s v="Dekar"/>
    <n v="30"/>
  </r>
  <r>
    <x v="7"/>
    <x v="4"/>
    <x v="32"/>
    <x v="32"/>
    <x v="0"/>
    <s v="Dekar"/>
    <n v="310"/>
  </r>
  <r>
    <x v="8"/>
    <x v="4"/>
    <x v="32"/>
    <x v="32"/>
    <x v="0"/>
    <s v="Dekar"/>
    <n v="56"/>
  </r>
  <r>
    <x v="9"/>
    <x v="4"/>
    <x v="32"/>
    <x v="32"/>
    <x v="0"/>
    <s v="Dekar"/>
    <n v="156"/>
  </r>
  <r>
    <x v="10"/>
    <x v="4"/>
    <x v="32"/>
    <x v="32"/>
    <x v="0"/>
    <s v="Dekar"/>
    <n v="601"/>
  </r>
  <r>
    <x v="11"/>
    <x v="4"/>
    <x v="32"/>
    <x v="32"/>
    <x v="0"/>
    <s v="Dekar"/>
    <n v="1055"/>
  </r>
  <r>
    <x v="12"/>
    <x v="4"/>
    <x v="32"/>
    <x v="32"/>
    <x v="0"/>
    <s v="Dekar"/>
    <n v="621"/>
  </r>
  <r>
    <x v="13"/>
    <x v="4"/>
    <x v="32"/>
    <x v="32"/>
    <x v="0"/>
    <s v="Dekar"/>
    <n v="314"/>
  </r>
  <r>
    <x v="14"/>
    <x v="4"/>
    <x v="32"/>
    <x v="32"/>
    <x v="0"/>
    <s v="Dekar"/>
    <n v="432"/>
  </r>
  <r>
    <x v="15"/>
    <x v="4"/>
    <x v="32"/>
    <x v="32"/>
    <x v="0"/>
    <s v="Dekar"/>
    <n v="301"/>
  </r>
  <r>
    <x v="16"/>
    <x v="4"/>
    <x v="32"/>
    <x v="32"/>
    <x v="0"/>
    <s v="Dekar"/>
    <n v="112"/>
  </r>
  <r>
    <x v="0"/>
    <x v="2"/>
    <x v="19"/>
    <x v="19"/>
    <x v="0"/>
    <s v="Dekar"/>
    <n v="764"/>
  </r>
  <r>
    <x v="1"/>
    <x v="2"/>
    <x v="19"/>
    <x v="19"/>
    <x v="0"/>
    <s v="Dekar"/>
    <n v="382"/>
  </r>
  <r>
    <x v="2"/>
    <x v="2"/>
    <x v="19"/>
    <x v="19"/>
    <x v="0"/>
    <s v="Dekar"/>
    <n v="380"/>
  </r>
  <r>
    <x v="3"/>
    <x v="2"/>
    <x v="19"/>
    <x v="19"/>
    <x v="0"/>
    <s v="Dekar"/>
    <n v="15"/>
  </r>
  <r>
    <x v="4"/>
    <x v="2"/>
    <x v="19"/>
    <x v="19"/>
    <x v="0"/>
    <s v="Dekar"/>
    <n v="148"/>
  </r>
  <r>
    <x v="5"/>
    <x v="2"/>
    <x v="19"/>
    <x v="19"/>
    <x v="0"/>
    <s v="Dekar"/>
    <n v="361"/>
  </r>
  <r>
    <x v="6"/>
    <x v="2"/>
    <x v="19"/>
    <x v="19"/>
    <x v="0"/>
    <s v="Dekar"/>
    <n v="410"/>
  </r>
  <r>
    <x v="7"/>
    <x v="2"/>
    <x v="19"/>
    <x v="19"/>
    <x v="0"/>
    <s v="Dekar"/>
    <n v="121"/>
  </r>
  <r>
    <x v="8"/>
    <x v="2"/>
    <x v="19"/>
    <x v="19"/>
    <x v="0"/>
    <s v="Dekar"/>
    <n v="131"/>
  </r>
  <r>
    <x v="9"/>
    <x v="2"/>
    <x v="19"/>
    <x v="19"/>
    <x v="0"/>
    <s v="Dekar"/>
    <n v="409"/>
  </r>
  <r>
    <x v="10"/>
    <x v="2"/>
    <x v="19"/>
    <x v="19"/>
    <x v="0"/>
    <s v="Dekar"/>
    <n v="82"/>
  </r>
  <r>
    <x v="11"/>
    <x v="2"/>
    <x v="19"/>
    <x v="19"/>
    <x v="0"/>
    <s v="Dekar"/>
    <n v="328"/>
  </r>
  <r>
    <x v="12"/>
    <x v="2"/>
    <x v="19"/>
    <x v="19"/>
    <x v="0"/>
    <s v="Dekar"/>
    <n v="120"/>
  </r>
  <r>
    <x v="13"/>
    <x v="2"/>
    <x v="19"/>
    <x v="19"/>
    <x v="0"/>
    <s v="Dekar"/>
    <n v="34"/>
  </r>
  <r>
    <x v="14"/>
    <x v="2"/>
    <x v="19"/>
    <x v="19"/>
    <x v="0"/>
    <s v="Dekar"/>
    <n v="109"/>
  </r>
  <r>
    <x v="15"/>
    <x v="2"/>
    <x v="19"/>
    <x v="19"/>
    <x v="0"/>
    <s v="Dekar"/>
    <n v="269"/>
  </r>
  <r>
    <x v="16"/>
    <x v="2"/>
    <x v="19"/>
    <x v="19"/>
    <x v="0"/>
    <s v="Dekar"/>
    <n v="256"/>
  </r>
  <r>
    <x v="0"/>
    <x v="2"/>
    <x v="33"/>
    <x v="33"/>
    <x v="0"/>
    <s v="Dekar"/>
    <n v="796"/>
  </r>
  <r>
    <x v="1"/>
    <x v="2"/>
    <x v="33"/>
    <x v="33"/>
    <x v="0"/>
    <s v="Dekar"/>
    <n v="542"/>
  </r>
  <r>
    <x v="2"/>
    <x v="2"/>
    <x v="33"/>
    <x v="33"/>
    <x v="0"/>
    <s v="Dekar"/>
    <n v="1577"/>
  </r>
  <r>
    <x v="3"/>
    <x v="2"/>
    <x v="33"/>
    <x v="33"/>
    <x v="0"/>
    <s v="Dekar"/>
    <n v="908"/>
  </r>
  <r>
    <x v="4"/>
    <x v="2"/>
    <x v="33"/>
    <x v="33"/>
    <x v="0"/>
    <s v="Dekar"/>
    <n v="0"/>
  </r>
  <r>
    <x v="5"/>
    <x v="2"/>
    <x v="33"/>
    <x v="33"/>
    <x v="0"/>
    <s v="Dekar"/>
    <n v="536"/>
  </r>
  <r>
    <x v="6"/>
    <x v="2"/>
    <x v="33"/>
    <x v="33"/>
    <x v="0"/>
    <s v="Dekar"/>
    <n v="202"/>
  </r>
  <r>
    <x v="7"/>
    <x v="2"/>
    <x v="33"/>
    <x v="33"/>
    <x v="0"/>
    <s v="Dekar"/>
    <n v="275"/>
  </r>
  <r>
    <x v="8"/>
    <x v="2"/>
    <x v="33"/>
    <x v="33"/>
    <x v="0"/>
    <s v="Dekar"/>
    <n v="185"/>
  </r>
  <r>
    <x v="9"/>
    <x v="2"/>
    <x v="33"/>
    <x v="33"/>
    <x v="0"/>
    <s v="Dekar"/>
    <n v="841"/>
  </r>
  <r>
    <x v="10"/>
    <x v="2"/>
    <x v="33"/>
    <x v="33"/>
    <x v="0"/>
    <s v="Dekar"/>
    <n v="1155"/>
  </r>
  <r>
    <x v="11"/>
    <x v="2"/>
    <x v="33"/>
    <x v="33"/>
    <x v="0"/>
    <s v="Dekar"/>
    <n v="355"/>
  </r>
  <r>
    <x v="12"/>
    <x v="2"/>
    <x v="33"/>
    <x v="33"/>
    <x v="0"/>
    <s v="Dekar"/>
    <n v="1134"/>
  </r>
  <r>
    <x v="13"/>
    <x v="2"/>
    <x v="33"/>
    <x v="33"/>
    <x v="0"/>
    <s v="Dekar"/>
    <n v="372"/>
  </r>
  <r>
    <x v="14"/>
    <x v="2"/>
    <x v="33"/>
    <x v="33"/>
    <x v="0"/>
    <s v="Dekar"/>
    <n v="815"/>
  </r>
  <r>
    <x v="15"/>
    <x v="2"/>
    <x v="33"/>
    <x v="33"/>
    <x v="0"/>
    <s v="Dekar"/>
    <n v="414"/>
  </r>
  <r>
    <x v="16"/>
    <x v="2"/>
    <x v="33"/>
    <x v="33"/>
    <x v="0"/>
    <s v="Dekar"/>
    <n v="265"/>
  </r>
  <r>
    <x v="0"/>
    <x v="2"/>
    <x v="34"/>
    <x v="34"/>
    <x v="0"/>
    <s v="Dekar"/>
    <n v="1690"/>
  </r>
  <r>
    <x v="1"/>
    <x v="2"/>
    <x v="34"/>
    <x v="34"/>
    <x v="0"/>
    <s v="Dekar"/>
    <n v="1869"/>
  </r>
  <r>
    <x v="2"/>
    <x v="2"/>
    <x v="34"/>
    <x v="34"/>
    <x v="0"/>
    <s v="Dekar"/>
    <n v="2174"/>
  </r>
  <r>
    <x v="3"/>
    <x v="2"/>
    <x v="34"/>
    <x v="34"/>
    <x v="0"/>
    <s v="Dekar"/>
    <n v="85"/>
  </r>
  <r>
    <x v="4"/>
    <x v="2"/>
    <x v="34"/>
    <x v="34"/>
    <x v="0"/>
    <s v="Dekar"/>
    <n v="1393"/>
  </r>
  <r>
    <x v="5"/>
    <x v="2"/>
    <x v="34"/>
    <x v="34"/>
    <x v="0"/>
    <s v="Dekar"/>
    <n v="1468"/>
  </r>
  <r>
    <x v="6"/>
    <x v="2"/>
    <x v="34"/>
    <x v="34"/>
    <x v="0"/>
    <s v="Dekar"/>
    <n v="1395"/>
  </r>
  <r>
    <x v="7"/>
    <x v="2"/>
    <x v="34"/>
    <x v="34"/>
    <x v="0"/>
    <s v="Dekar"/>
    <n v="2035"/>
  </r>
  <r>
    <x v="8"/>
    <x v="2"/>
    <x v="34"/>
    <x v="34"/>
    <x v="0"/>
    <s v="Dekar"/>
    <n v="2205"/>
  </r>
  <r>
    <x v="9"/>
    <x v="2"/>
    <x v="34"/>
    <x v="34"/>
    <x v="0"/>
    <s v="Dekar"/>
    <n v="3032"/>
  </r>
  <r>
    <x v="10"/>
    <x v="2"/>
    <x v="34"/>
    <x v="34"/>
    <x v="0"/>
    <s v="Dekar"/>
    <n v="2078"/>
  </r>
  <r>
    <x v="11"/>
    <x v="2"/>
    <x v="34"/>
    <x v="34"/>
    <x v="0"/>
    <s v="Dekar"/>
    <n v="2591"/>
  </r>
  <r>
    <x v="12"/>
    <x v="2"/>
    <x v="34"/>
    <x v="34"/>
    <x v="0"/>
    <s v="Dekar"/>
    <n v="4157"/>
  </r>
  <r>
    <x v="13"/>
    <x v="2"/>
    <x v="34"/>
    <x v="34"/>
    <x v="0"/>
    <s v="Dekar"/>
    <n v="3393"/>
  </r>
  <r>
    <x v="14"/>
    <x v="2"/>
    <x v="34"/>
    <x v="34"/>
    <x v="0"/>
    <s v="Dekar"/>
    <n v="2896"/>
  </r>
  <r>
    <x v="15"/>
    <x v="2"/>
    <x v="34"/>
    <x v="34"/>
    <x v="0"/>
    <s v="Dekar"/>
    <n v="2282"/>
  </r>
  <r>
    <x v="16"/>
    <x v="2"/>
    <x v="34"/>
    <x v="34"/>
    <x v="0"/>
    <s v="Dekar"/>
    <n v="1649"/>
  </r>
  <r>
    <x v="0"/>
    <x v="2"/>
    <x v="35"/>
    <x v="35"/>
    <x v="0"/>
    <s v="Dekar"/>
    <n v="378"/>
  </r>
  <r>
    <x v="1"/>
    <x v="2"/>
    <x v="35"/>
    <x v="35"/>
    <x v="0"/>
    <s v="Dekar"/>
    <n v="178"/>
  </r>
  <r>
    <x v="2"/>
    <x v="2"/>
    <x v="35"/>
    <x v="35"/>
    <x v="0"/>
    <s v="Dekar"/>
    <n v="171"/>
  </r>
  <r>
    <x v="3"/>
    <x v="2"/>
    <x v="35"/>
    <x v="35"/>
    <x v="0"/>
    <s v="Dekar"/>
    <n v="84"/>
  </r>
  <r>
    <x v="4"/>
    <x v="2"/>
    <x v="35"/>
    <x v="35"/>
    <x v="0"/>
    <s v="Dekar"/>
    <n v="590"/>
  </r>
  <r>
    <x v="5"/>
    <x v="2"/>
    <x v="35"/>
    <x v="35"/>
    <x v="0"/>
    <s v="Dekar"/>
    <n v="382"/>
  </r>
  <r>
    <x v="6"/>
    <x v="2"/>
    <x v="35"/>
    <x v="35"/>
    <x v="0"/>
    <s v="Dekar"/>
    <n v="586"/>
  </r>
  <r>
    <x v="7"/>
    <x v="2"/>
    <x v="35"/>
    <x v="35"/>
    <x v="0"/>
    <s v="Dekar"/>
    <n v="327"/>
  </r>
  <r>
    <x v="8"/>
    <x v="2"/>
    <x v="35"/>
    <x v="35"/>
    <x v="0"/>
    <s v="Dekar"/>
    <n v="493"/>
  </r>
  <r>
    <x v="9"/>
    <x v="2"/>
    <x v="35"/>
    <x v="35"/>
    <x v="0"/>
    <s v="Dekar"/>
    <n v="233"/>
  </r>
  <r>
    <x v="10"/>
    <x v="2"/>
    <x v="35"/>
    <x v="35"/>
    <x v="0"/>
    <s v="Dekar"/>
    <n v="148"/>
  </r>
  <r>
    <x v="11"/>
    <x v="2"/>
    <x v="35"/>
    <x v="35"/>
    <x v="0"/>
    <s v="Dekar"/>
    <n v="489"/>
  </r>
  <r>
    <x v="12"/>
    <x v="2"/>
    <x v="35"/>
    <x v="35"/>
    <x v="0"/>
    <s v="Dekar"/>
    <n v="629"/>
  </r>
  <r>
    <x v="13"/>
    <x v="2"/>
    <x v="35"/>
    <x v="35"/>
    <x v="0"/>
    <s v="Dekar"/>
    <n v="568"/>
  </r>
  <r>
    <x v="14"/>
    <x v="2"/>
    <x v="35"/>
    <x v="35"/>
    <x v="0"/>
    <s v="Dekar"/>
    <n v="961"/>
  </r>
  <r>
    <x v="15"/>
    <x v="2"/>
    <x v="35"/>
    <x v="35"/>
    <x v="0"/>
    <s v="Dekar"/>
    <n v="418"/>
  </r>
  <r>
    <x v="16"/>
    <x v="2"/>
    <x v="35"/>
    <x v="35"/>
    <x v="0"/>
    <s v="Dekar"/>
    <n v="667"/>
  </r>
  <r>
    <x v="0"/>
    <x v="3"/>
    <x v="18"/>
    <x v="18"/>
    <x v="0"/>
    <s v="Dekar"/>
    <n v="1670"/>
  </r>
  <r>
    <x v="1"/>
    <x v="3"/>
    <x v="18"/>
    <x v="18"/>
    <x v="0"/>
    <s v="Dekar"/>
    <n v="1764"/>
  </r>
  <r>
    <x v="2"/>
    <x v="3"/>
    <x v="18"/>
    <x v="18"/>
    <x v="0"/>
    <s v="Dekar"/>
    <n v="1768"/>
  </r>
  <r>
    <x v="3"/>
    <x v="3"/>
    <x v="18"/>
    <x v="18"/>
    <x v="0"/>
    <s v="Dekar"/>
    <n v="51"/>
  </r>
  <r>
    <x v="4"/>
    <x v="3"/>
    <x v="18"/>
    <x v="18"/>
    <x v="0"/>
    <s v="Dekar"/>
    <n v="1022"/>
  </r>
  <r>
    <x v="5"/>
    <x v="3"/>
    <x v="18"/>
    <x v="18"/>
    <x v="0"/>
    <s v="Dekar"/>
    <n v="1144"/>
  </r>
  <r>
    <x v="6"/>
    <x v="3"/>
    <x v="18"/>
    <x v="18"/>
    <x v="0"/>
    <s v="Dekar"/>
    <n v="1025"/>
  </r>
  <r>
    <x v="7"/>
    <x v="3"/>
    <x v="18"/>
    <x v="18"/>
    <x v="0"/>
    <s v="Dekar"/>
    <n v="1344"/>
  </r>
  <r>
    <x v="8"/>
    <x v="3"/>
    <x v="18"/>
    <x v="18"/>
    <x v="0"/>
    <s v="Dekar"/>
    <n v="761"/>
  </r>
  <r>
    <x v="9"/>
    <x v="3"/>
    <x v="18"/>
    <x v="18"/>
    <x v="0"/>
    <s v="Dekar"/>
    <n v="1033"/>
  </r>
  <r>
    <x v="10"/>
    <x v="3"/>
    <x v="18"/>
    <x v="18"/>
    <x v="0"/>
    <s v="Dekar"/>
    <n v="892"/>
  </r>
  <r>
    <x v="11"/>
    <x v="3"/>
    <x v="18"/>
    <x v="18"/>
    <x v="0"/>
    <s v="Dekar"/>
    <n v="748"/>
  </r>
  <r>
    <x v="12"/>
    <x v="3"/>
    <x v="18"/>
    <x v="18"/>
    <x v="0"/>
    <s v="Dekar"/>
    <n v="1279"/>
  </r>
  <r>
    <x v="13"/>
    <x v="3"/>
    <x v="18"/>
    <x v="18"/>
    <x v="0"/>
    <s v="Dekar"/>
    <n v="505"/>
  </r>
  <r>
    <x v="14"/>
    <x v="3"/>
    <x v="18"/>
    <x v="18"/>
    <x v="0"/>
    <s v="Dekar"/>
    <n v="1511"/>
  </r>
  <r>
    <x v="15"/>
    <x v="3"/>
    <x v="18"/>
    <x v="18"/>
    <x v="0"/>
    <s v="Dekar"/>
    <n v="390"/>
  </r>
  <r>
    <x v="16"/>
    <x v="3"/>
    <x v="18"/>
    <x v="18"/>
    <x v="0"/>
    <s v="Dekar"/>
    <n v="623"/>
  </r>
  <r>
    <x v="0"/>
    <x v="0"/>
    <x v="0"/>
    <x v="0"/>
    <x v="1"/>
    <s v="stk"/>
    <n v="476540"/>
  </r>
  <r>
    <x v="1"/>
    <x v="0"/>
    <x v="0"/>
    <x v="0"/>
    <x v="1"/>
    <s v="stk"/>
    <n v="646080"/>
  </r>
  <r>
    <x v="2"/>
    <x v="0"/>
    <x v="0"/>
    <x v="0"/>
    <x v="1"/>
    <s v="stk"/>
    <n v="490435"/>
  </r>
  <r>
    <x v="3"/>
    <x v="0"/>
    <x v="0"/>
    <x v="0"/>
    <x v="1"/>
    <s v="stk"/>
    <n v="298595"/>
  </r>
  <r>
    <x v="4"/>
    <x v="0"/>
    <x v="0"/>
    <x v="0"/>
    <x v="1"/>
    <s v="stk"/>
    <n v="357140"/>
  </r>
  <r>
    <x v="5"/>
    <x v="0"/>
    <x v="0"/>
    <x v="0"/>
    <x v="1"/>
    <s v="stk"/>
    <n v="288730"/>
  </r>
  <r>
    <x v="6"/>
    <x v="0"/>
    <x v="0"/>
    <x v="0"/>
    <x v="1"/>
    <s v="stk"/>
    <n v="342150"/>
  </r>
  <r>
    <x v="7"/>
    <x v="0"/>
    <x v="0"/>
    <x v="0"/>
    <x v="1"/>
    <s v="stk"/>
    <n v="390635"/>
  </r>
  <r>
    <x v="8"/>
    <x v="0"/>
    <x v="0"/>
    <x v="0"/>
    <x v="1"/>
    <s v="stk"/>
    <n v="391040"/>
  </r>
  <r>
    <x v="9"/>
    <x v="0"/>
    <x v="0"/>
    <x v="0"/>
    <x v="1"/>
    <s v="stk"/>
    <n v="411185"/>
  </r>
  <r>
    <x v="10"/>
    <x v="0"/>
    <x v="0"/>
    <x v="0"/>
    <x v="1"/>
    <s v="stk"/>
    <n v="264090"/>
  </r>
  <r>
    <x v="11"/>
    <x v="0"/>
    <x v="0"/>
    <x v="0"/>
    <x v="1"/>
    <s v="stk"/>
    <n v="414692"/>
  </r>
  <r>
    <x v="12"/>
    <x v="0"/>
    <x v="0"/>
    <x v="0"/>
    <x v="1"/>
    <s v="stk"/>
    <n v="441955"/>
  </r>
  <r>
    <x v="13"/>
    <x v="0"/>
    <x v="0"/>
    <x v="0"/>
    <x v="1"/>
    <s v="stk"/>
    <n v="405925"/>
  </r>
  <r>
    <x v="14"/>
    <x v="0"/>
    <x v="0"/>
    <x v="0"/>
    <x v="1"/>
    <s v="stk"/>
    <n v="429115"/>
  </r>
  <r>
    <x v="15"/>
    <x v="0"/>
    <x v="0"/>
    <x v="0"/>
    <x v="1"/>
    <s v="stk"/>
    <n v="466795"/>
  </r>
  <r>
    <x v="16"/>
    <x v="2"/>
    <x v="19"/>
    <x v="19"/>
    <x v="1"/>
    <s v="stk"/>
    <n v="80870"/>
  </r>
  <r>
    <x v="0"/>
    <x v="1"/>
    <x v="1"/>
    <x v="1"/>
    <x v="1"/>
    <s v="stk"/>
    <n v="87300"/>
  </r>
  <r>
    <x v="1"/>
    <x v="1"/>
    <x v="1"/>
    <x v="1"/>
    <x v="1"/>
    <s v="stk"/>
    <n v="85200"/>
  </r>
  <r>
    <x v="2"/>
    <x v="1"/>
    <x v="1"/>
    <x v="1"/>
    <x v="1"/>
    <s v="stk"/>
    <n v="79970"/>
  </r>
  <r>
    <x v="3"/>
    <x v="1"/>
    <x v="1"/>
    <x v="1"/>
    <x v="1"/>
    <s v="stk"/>
    <n v="31220"/>
  </r>
  <r>
    <x v="4"/>
    <x v="1"/>
    <x v="1"/>
    <x v="1"/>
    <x v="1"/>
    <s v="stk"/>
    <n v="74400"/>
  </r>
  <r>
    <x v="5"/>
    <x v="1"/>
    <x v="1"/>
    <x v="1"/>
    <x v="1"/>
    <s v="stk"/>
    <n v="24500"/>
  </r>
  <r>
    <x v="6"/>
    <x v="1"/>
    <x v="1"/>
    <x v="1"/>
    <x v="1"/>
    <s v="stk"/>
    <n v="47525"/>
  </r>
  <r>
    <x v="7"/>
    <x v="1"/>
    <x v="1"/>
    <x v="1"/>
    <x v="1"/>
    <s v="stk"/>
    <n v="60600"/>
  </r>
  <r>
    <x v="8"/>
    <x v="1"/>
    <x v="1"/>
    <x v="1"/>
    <x v="1"/>
    <s v="stk"/>
    <n v="98510"/>
  </r>
  <r>
    <x v="9"/>
    <x v="1"/>
    <x v="1"/>
    <x v="1"/>
    <x v="1"/>
    <s v="stk"/>
    <n v="57700"/>
  </r>
  <r>
    <x v="10"/>
    <x v="1"/>
    <x v="1"/>
    <x v="1"/>
    <x v="1"/>
    <s v="stk"/>
    <n v="81550"/>
  </r>
  <r>
    <x v="11"/>
    <x v="1"/>
    <x v="1"/>
    <x v="1"/>
    <x v="1"/>
    <s v="stk"/>
    <n v="126650"/>
  </r>
  <r>
    <x v="12"/>
    <x v="1"/>
    <x v="1"/>
    <x v="1"/>
    <x v="1"/>
    <s v="stk"/>
    <n v="48930"/>
  </r>
  <r>
    <x v="13"/>
    <x v="1"/>
    <x v="1"/>
    <x v="1"/>
    <x v="1"/>
    <s v="stk"/>
    <n v="115775"/>
  </r>
  <r>
    <x v="14"/>
    <x v="1"/>
    <x v="1"/>
    <x v="1"/>
    <x v="1"/>
    <s v="stk"/>
    <n v="88550"/>
  </r>
  <r>
    <x v="15"/>
    <x v="1"/>
    <x v="1"/>
    <x v="1"/>
    <x v="1"/>
    <s v="stk"/>
    <n v="89650"/>
  </r>
  <r>
    <x v="16"/>
    <x v="0"/>
    <x v="0"/>
    <x v="0"/>
    <x v="1"/>
    <s v="stk"/>
    <n v="349750"/>
  </r>
  <r>
    <x v="0"/>
    <x v="2"/>
    <x v="2"/>
    <x v="2"/>
    <x v="1"/>
    <s v="stk"/>
    <n v="160325"/>
  </r>
  <r>
    <x v="1"/>
    <x v="2"/>
    <x v="2"/>
    <x v="2"/>
    <x v="1"/>
    <s v="stk"/>
    <n v="159150"/>
  </r>
  <r>
    <x v="2"/>
    <x v="2"/>
    <x v="2"/>
    <x v="2"/>
    <x v="1"/>
    <s v="stk"/>
    <n v="140670"/>
  </r>
  <r>
    <x v="3"/>
    <x v="2"/>
    <x v="2"/>
    <x v="2"/>
    <x v="1"/>
    <s v="stk"/>
    <n v="31650"/>
  </r>
  <r>
    <x v="4"/>
    <x v="2"/>
    <x v="2"/>
    <x v="2"/>
    <x v="1"/>
    <s v="stk"/>
    <n v="20600"/>
  </r>
  <r>
    <x v="5"/>
    <x v="2"/>
    <x v="2"/>
    <x v="2"/>
    <x v="1"/>
    <s v="stk"/>
    <n v="18500"/>
  </r>
  <r>
    <x v="6"/>
    <x v="2"/>
    <x v="2"/>
    <x v="2"/>
    <x v="1"/>
    <s v="stk"/>
    <n v="15650"/>
  </r>
  <r>
    <x v="7"/>
    <x v="2"/>
    <x v="2"/>
    <x v="2"/>
    <x v="1"/>
    <s v="stk"/>
    <n v="118200"/>
  </r>
  <r>
    <x v="8"/>
    <x v="2"/>
    <x v="2"/>
    <x v="2"/>
    <x v="1"/>
    <s v="stk"/>
    <n v="80750"/>
  </r>
  <r>
    <x v="9"/>
    <x v="2"/>
    <x v="2"/>
    <x v="2"/>
    <x v="1"/>
    <s v="stk"/>
    <n v="31400"/>
  </r>
  <r>
    <x v="10"/>
    <x v="2"/>
    <x v="2"/>
    <x v="2"/>
    <x v="1"/>
    <s v="stk"/>
    <n v="62275"/>
  </r>
  <r>
    <x v="11"/>
    <x v="2"/>
    <x v="2"/>
    <x v="2"/>
    <x v="1"/>
    <s v="stk"/>
    <n v="76600"/>
  </r>
  <r>
    <x v="12"/>
    <x v="2"/>
    <x v="2"/>
    <x v="2"/>
    <x v="1"/>
    <s v="stk"/>
    <n v="69625"/>
  </r>
  <r>
    <x v="13"/>
    <x v="2"/>
    <x v="2"/>
    <x v="2"/>
    <x v="1"/>
    <s v="stk"/>
    <n v="47994"/>
  </r>
  <r>
    <x v="14"/>
    <x v="2"/>
    <x v="2"/>
    <x v="2"/>
    <x v="1"/>
    <s v="stk"/>
    <n v="56640"/>
  </r>
  <r>
    <x v="15"/>
    <x v="2"/>
    <x v="2"/>
    <x v="2"/>
    <x v="1"/>
    <s v="stk"/>
    <n v="80204"/>
  </r>
  <r>
    <x v="16"/>
    <x v="1"/>
    <x v="1"/>
    <x v="1"/>
    <x v="1"/>
    <s v="stk"/>
    <n v="92075"/>
  </r>
  <r>
    <x v="0"/>
    <x v="2"/>
    <x v="3"/>
    <x v="3"/>
    <x v="1"/>
    <s v="stk"/>
    <n v="427795"/>
  </r>
  <r>
    <x v="1"/>
    <x v="2"/>
    <x v="3"/>
    <x v="3"/>
    <x v="1"/>
    <s v="stk"/>
    <n v="408545"/>
  </r>
  <r>
    <x v="2"/>
    <x v="2"/>
    <x v="3"/>
    <x v="3"/>
    <x v="1"/>
    <s v="stk"/>
    <n v="425235"/>
  </r>
  <r>
    <x v="3"/>
    <x v="2"/>
    <x v="3"/>
    <x v="3"/>
    <x v="1"/>
    <s v="stk"/>
    <n v="281095"/>
  </r>
  <r>
    <x v="4"/>
    <x v="2"/>
    <x v="3"/>
    <x v="3"/>
    <x v="1"/>
    <s v="stk"/>
    <n v="189495"/>
  </r>
  <r>
    <x v="5"/>
    <x v="2"/>
    <x v="3"/>
    <x v="3"/>
    <x v="1"/>
    <s v="stk"/>
    <n v="148950"/>
  </r>
  <r>
    <x v="6"/>
    <x v="2"/>
    <x v="3"/>
    <x v="3"/>
    <x v="1"/>
    <s v="stk"/>
    <n v="209300"/>
  </r>
  <r>
    <x v="7"/>
    <x v="2"/>
    <x v="3"/>
    <x v="3"/>
    <x v="1"/>
    <s v="stk"/>
    <n v="185050"/>
  </r>
  <r>
    <x v="8"/>
    <x v="2"/>
    <x v="3"/>
    <x v="3"/>
    <x v="1"/>
    <s v="stk"/>
    <n v="237745"/>
  </r>
  <r>
    <x v="9"/>
    <x v="2"/>
    <x v="3"/>
    <x v="3"/>
    <x v="1"/>
    <s v="stk"/>
    <n v="193185"/>
  </r>
  <r>
    <x v="10"/>
    <x v="2"/>
    <x v="3"/>
    <x v="3"/>
    <x v="1"/>
    <s v="stk"/>
    <n v="126970"/>
  </r>
  <r>
    <x v="11"/>
    <x v="2"/>
    <x v="3"/>
    <x v="3"/>
    <x v="1"/>
    <s v="stk"/>
    <n v="244885"/>
  </r>
  <r>
    <x v="12"/>
    <x v="2"/>
    <x v="3"/>
    <x v="3"/>
    <x v="1"/>
    <s v="stk"/>
    <n v="214275"/>
  </r>
  <r>
    <x v="13"/>
    <x v="2"/>
    <x v="3"/>
    <x v="3"/>
    <x v="1"/>
    <s v="stk"/>
    <n v="206075"/>
  </r>
  <r>
    <x v="14"/>
    <x v="2"/>
    <x v="3"/>
    <x v="3"/>
    <x v="1"/>
    <s v="stk"/>
    <n v="223310"/>
  </r>
  <r>
    <x v="15"/>
    <x v="2"/>
    <x v="3"/>
    <x v="3"/>
    <x v="1"/>
    <s v="stk"/>
    <n v="280265"/>
  </r>
  <r>
    <x v="16"/>
    <x v="4"/>
    <x v="20"/>
    <x v="20"/>
    <x v="1"/>
    <s v="stk"/>
    <n v="12850"/>
  </r>
  <r>
    <x v="0"/>
    <x v="0"/>
    <x v="4"/>
    <x v="4"/>
    <x v="1"/>
    <s v="stk"/>
    <n v="20850"/>
  </r>
  <r>
    <x v="1"/>
    <x v="0"/>
    <x v="4"/>
    <x v="4"/>
    <x v="1"/>
    <s v="stk"/>
    <n v="41070"/>
  </r>
  <r>
    <x v="2"/>
    <x v="0"/>
    <x v="4"/>
    <x v="4"/>
    <x v="1"/>
    <s v="stk"/>
    <n v="35475"/>
  </r>
  <r>
    <x v="3"/>
    <x v="0"/>
    <x v="4"/>
    <x v="4"/>
    <x v="1"/>
    <s v="stk"/>
    <n v="20775"/>
  </r>
  <r>
    <x v="4"/>
    <x v="0"/>
    <x v="4"/>
    <x v="4"/>
    <x v="1"/>
    <s v="stk"/>
    <n v="34150"/>
  </r>
  <r>
    <x v="5"/>
    <x v="0"/>
    <x v="4"/>
    <x v="4"/>
    <x v="1"/>
    <s v="stk"/>
    <n v="17650"/>
  </r>
  <r>
    <x v="6"/>
    <x v="0"/>
    <x v="4"/>
    <x v="4"/>
    <x v="1"/>
    <s v="stk"/>
    <n v="44575"/>
  </r>
  <r>
    <x v="7"/>
    <x v="0"/>
    <x v="4"/>
    <x v="4"/>
    <x v="1"/>
    <s v="stk"/>
    <n v="16050"/>
  </r>
  <r>
    <x v="8"/>
    <x v="0"/>
    <x v="4"/>
    <x v="4"/>
    <x v="1"/>
    <s v="stk"/>
    <n v="39000"/>
  </r>
  <r>
    <x v="9"/>
    <x v="0"/>
    <x v="4"/>
    <x v="4"/>
    <x v="1"/>
    <s v="stk"/>
    <n v="50675"/>
  </r>
  <r>
    <x v="10"/>
    <x v="0"/>
    <x v="4"/>
    <x v="4"/>
    <x v="1"/>
    <s v="stk"/>
    <n v="22650"/>
  </r>
  <r>
    <x v="11"/>
    <x v="0"/>
    <x v="4"/>
    <x v="4"/>
    <x v="1"/>
    <s v="stk"/>
    <n v="52100"/>
  </r>
  <r>
    <x v="12"/>
    <x v="0"/>
    <x v="4"/>
    <x v="4"/>
    <x v="1"/>
    <s v="stk"/>
    <n v="28300"/>
  </r>
  <r>
    <x v="13"/>
    <x v="0"/>
    <x v="4"/>
    <x v="4"/>
    <x v="1"/>
    <s v="stk"/>
    <n v="47075"/>
  </r>
  <r>
    <x v="14"/>
    <x v="0"/>
    <x v="4"/>
    <x v="4"/>
    <x v="1"/>
    <s v="stk"/>
    <n v="31200"/>
  </r>
  <r>
    <x v="15"/>
    <x v="0"/>
    <x v="4"/>
    <x v="4"/>
    <x v="1"/>
    <s v="stk"/>
    <n v="50400"/>
  </r>
  <r>
    <x v="16"/>
    <x v="4"/>
    <x v="21"/>
    <x v="21"/>
    <x v="1"/>
    <s v="stk"/>
    <n v="6300"/>
  </r>
  <r>
    <x v="0"/>
    <x v="0"/>
    <x v="5"/>
    <x v="5"/>
    <x v="1"/>
    <s v="stk"/>
    <n v="403115"/>
  </r>
  <r>
    <x v="1"/>
    <x v="0"/>
    <x v="5"/>
    <x v="5"/>
    <x v="1"/>
    <s v="stk"/>
    <n v="301595"/>
  </r>
  <r>
    <x v="2"/>
    <x v="0"/>
    <x v="5"/>
    <x v="5"/>
    <x v="1"/>
    <s v="stk"/>
    <n v="353610"/>
  </r>
  <r>
    <x v="3"/>
    <x v="0"/>
    <x v="5"/>
    <x v="5"/>
    <x v="1"/>
    <s v="stk"/>
    <n v="156807"/>
  </r>
  <r>
    <x v="4"/>
    <x v="0"/>
    <x v="5"/>
    <x v="5"/>
    <x v="1"/>
    <s v="stk"/>
    <n v="153345"/>
  </r>
  <r>
    <x v="5"/>
    <x v="0"/>
    <x v="5"/>
    <x v="5"/>
    <x v="1"/>
    <s v="stk"/>
    <n v="146963"/>
  </r>
  <r>
    <x v="6"/>
    <x v="0"/>
    <x v="5"/>
    <x v="5"/>
    <x v="1"/>
    <s v="stk"/>
    <n v="187490"/>
  </r>
  <r>
    <x v="7"/>
    <x v="0"/>
    <x v="5"/>
    <x v="5"/>
    <x v="1"/>
    <s v="stk"/>
    <n v="145241"/>
  </r>
  <r>
    <x v="8"/>
    <x v="0"/>
    <x v="5"/>
    <x v="5"/>
    <x v="1"/>
    <s v="stk"/>
    <n v="200329"/>
  </r>
  <r>
    <x v="9"/>
    <x v="0"/>
    <x v="5"/>
    <x v="5"/>
    <x v="1"/>
    <s v="stk"/>
    <n v="139930"/>
  </r>
  <r>
    <x v="10"/>
    <x v="0"/>
    <x v="5"/>
    <x v="5"/>
    <x v="1"/>
    <s v="stk"/>
    <n v="99545"/>
  </r>
  <r>
    <x v="11"/>
    <x v="0"/>
    <x v="5"/>
    <x v="5"/>
    <x v="1"/>
    <s v="stk"/>
    <n v="125785"/>
  </r>
  <r>
    <x v="12"/>
    <x v="0"/>
    <x v="5"/>
    <x v="5"/>
    <x v="1"/>
    <s v="stk"/>
    <n v="158375"/>
  </r>
  <r>
    <x v="13"/>
    <x v="0"/>
    <x v="5"/>
    <x v="5"/>
    <x v="1"/>
    <s v="stk"/>
    <n v="264125"/>
  </r>
  <r>
    <x v="14"/>
    <x v="0"/>
    <x v="5"/>
    <x v="5"/>
    <x v="1"/>
    <s v="stk"/>
    <n v="295390"/>
  </r>
  <r>
    <x v="15"/>
    <x v="0"/>
    <x v="5"/>
    <x v="5"/>
    <x v="1"/>
    <s v="stk"/>
    <n v="195325"/>
  </r>
  <r>
    <x v="16"/>
    <x v="4"/>
    <x v="36"/>
    <x v="36"/>
    <x v="1"/>
    <s v="stk"/>
    <m/>
  </r>
  <r>
    <x v="0"/>
    <x v="0"/>
    <x v="6"/>
    <x v="6"/>
    <x v="1"/>
    <s v="stk"/>
    <n v="279355"/>
  </r>
  <r>
    <x v="1"/>
    <x v="0"/>
    <x v="6"/>
    <x v="6"/>
    <x v="1"/>
    <s v="stk"/>
    <n v="388845"/>
  </r>
  <r>
    <x v="2"/>
    <x v="0"/>
    <x v="6"/>
    <x v="6"/>
    <x v="1"/>
    <s v="stk"/>
    <n v="239965"/>
  </r>
  <r>
    <x v="3"/>
    <x v="0"/>
    <x v="6"/>
    <x v="6"/>
    <x v="1"/>
    <s v="stk"/>
    <n v="174265"/>
  </r>
  <r>
    <x v="4"/>
    <x v="0"/>
    <x v="6"/>
    <x v="6"/>
    <x v="1"/>
    <s v="stk"/>
    <n v="193945"/>
  </r>
  <r>
    <x v="5"/>
    <x v="0"/>
    <x v="6"/>
    <x v="6"/>
    <x v="1"/>
    <s v="stk"/>
    <n v="44413"/>
  </r>
  <r>
    <x v="6"/>
    <x v="0"/>
    <x v="6"/>
    <x v="6"/>
    <x v="1"/>
    <s v="stk"/>
    <n v="131225"/>
  </r>
  <r>
    <x v="7"/>
    <x v="0"/>
    <x v="6"/>
    <x v="6"/>
    <x v="1"/>
    <s v="stk"/>
    <n v="105725"/>
  </r>
  <r>
    <x v="8"/>
    <x v="0"/>
    <x v="6"/>
    <x v="6"/>
    <x v="1"/>
    <s v="stk"/>
    <n v="170710"/>
  </r>
  <r>
    <x v="9"/>
    <x v="0"/>
    <x v="6"/>
    <x v="6"/>
    <x v="1"/>
    <s v="stk"/>
    <n v="179325"/>
  </r>
  <r>
    <x v="10"/>
    <x v="0"/>
    <x v="6"/>
    <x v="6"/>
    <x v="1"/>
    <s v="stk"/>
    <n v="168855"/>
  </r>
  <r>
    <x v="11"/>
    <x v="0"/>
    <x v="6"/>
    <x v="6"/>
    <x v="1"/>
    <s v="stk"/>
    <n v="143407"/>
  </r>
  <r>
    <x v="12"/>
    <x v="0"/>
    <x v="6"/>
    <x v="6"/>
    <x v="1"/>
    <s v="stk"/>
    <n v="132165"/>
  </r>
  <r>
    <x v="13"/>
    <x v="0"/>
    <x v="6"/>
    <x v="6"/>
    <x v="1"/>
    <s v="stk"/>
    <n v="84050"/>
  </r>
  <r>
    <x v="14"/>
    <x v="0"/>
    <x v="6"/>
    <x v="6"/>
    <x v="1"/>
    <s v="stk"/>
    <n v="249425"/>
  </r>
  <r>
    <x v="15"/>
    <x v="0"/>
    <x v="6"/>
    <x v="6"/>
    <x v="1"/>
    <s v="stk"/>
    <n v="96325"/>
  </r>
  <r>
    <x v="16"/>
    <x v="4"/>
    <x v="23"/>
    <x v="23"/>
    <x v="1"/>
    <s v="stk"/>
    <n v="4750"/>
  </r>
  <r>
    <x v="16"/>
    <x v="3"/>
    <x v="22"/>
    <x v="22"/>
    <x v="1"/>
    <s v="stk"/>
    <n v="11600"/>
  </r>
  <r>
    <x v="0"/>
    <x v="1"/>
    <x v="1"/>
    <x v="1"/>
    <x v="1"/>
    <s v="stk"/>
    <n v="111950"/>
  </r>
  <r>
    <x v="1"/>
    <x v="1"/>
    <x v="1"/>
    <x v="1"/>
    <x v="1"/>
    <s v="stk"/>
    <n v="85630"/>
  </r>
  <r>
    <x v="2"/>
    <x v="1"/>
    <x v="1"/>
    <x v="1"/>
    <x v="1"/>
    <s v="stk"/>
    <n v="136410"/>
  </r>
  <r>
    <x v="3"/>
    <x v="1"/>
    <x v="1"/>
    <x v="1"/>
    <x v="1"/>
    <s v="stk"/>
    <n v="56350"/>
  </r>
  <r>
    <x v="4"/>
    <x v="1"/>
    <x v="1"/>
    <x v="1"/>
    <x v="1"/>
    <s v="stk"/>
    <n v="43400"/>
  </r>
  <r>
    <x v="5"/>
    <x v="1"/>
    <x v="1"/>
    <x v="1"/>
    <x v="1"/>
    <s v="stk"/>
    <n v="47860"/>
  </r>
  <r>
    <x v="6"/>
    <x v="1"/>
    <x v="1"/>
    <x v="1"/>
    <x v="1"/>
    <s v="stk"/>
    <n v="82166"/>
  </r>
  <r>
    <x v="7"/>
    <x v="1"/>
    <x v="1"/>
    <x v="1"/>
    <x v="1"/>
    <s v="stk"/>
    <n v="59230"/>
  </r>
  <r>
    <x v="8"/>
    <x v="1"/>
    <x v="1"/>
    <x v="1"/>
    <x v="1"/>
    <s v="stk"/>
    <n v="104420"/>
  </r>
  <r>
    <x v="9"/>
    <x v="1"/>
    <x v="1"/>
    <x v="1"/>
    <x v="1"/>
    <s v="stk"/>
    <n v="63225"/>
  </r>
  <r>
    <x v="10"/>
    <x v="1"/>
    <x v="1"/>
    <x v="1"/>
    <x v="1"/>
    <s v="stk"/>
    <n v="71600"/>
  </r>
  <r>
    <x v="11"/>
    <x v="1"/>
    <x v="1"/>
    <x v="1"/>
    <x v="1"/>
    <s v="stk"/>
    <n v="55650"/>
  </r>
  <r>
    <x v="12"/>
    <x v="1"/>
    <x v="1"/>
    <x v="1"/>
    <x v="1"/>
    <s v="stk"/>
    <n v="173550"/>
  </r>
  <r>
    <x v="13"/>
    <x v="1"/>
    <x v="1"/>
    <x v="1"/>
    <x v="1"/>
    <s v="stk"/>
    <n v="184450"/>
  </r>
  <r>
    <x v="14"/>
    <x v="1"/>
    <x v="1"/>
    <x v="1"/>
    <x v="1"/>
    <s v="stk"/>
    <n v="49800"/>
  </r>
  <r>
    <x v="15"/>
    <x v="1"/>
    <x v="1"/>
    <x v="1"/>
    <x v="1"/>
    <s v="stk"/>
    <n v="47875"/>
  </r>
  <r>
    <x v="16"/>
    <x v="3"/>
    <x v="24"/>
    <x v="24"/>
    <x v="1"/>
    <s v="stk"/>
    <n v="59792"/>
  </r>
  <r>
    <x v="0"/>
    <x v="0"/>
    <x v="7"/>
    <x v="7"/>
    <x v="1"/>
    <s v="stk"/>
    <n v="285887"/>
  </r>
  <r>
    <x v="1"/>
    <x v="0"/>
    <x v="7"/>
    <x v="7"/>
    <x v="1"/>
    <s v="stk"/>
    <n v="224150"/>
  </r>
  <r>
    <x v="2"/>
    <x v="0"/>
    <x v="7"/>
    <x v="7"/>
    <x v="1"/>
    <s v="stk"/>
    <n v="214790"/>
  </r>
  <r>
    <x v="3"/>
    <x v="0"/>
    <x v="7"/>
    <x v="7"/>
    <x v="1"/>
    <s v="stk"/>
    <n v="154195"/>
  </r>
  <r>
    <x v="4"/>
    <x v="0"/>
    <x v="7"/>
    <x v="7"/>
    <x v="1"/>
    <s v="stk"/>
    <n v="283170"/>
  </r>
  <r>
    <x v="5"/>
    <x v="0"/>
    <x v="7"/>
    <x v="7"/>
    <x v="1"/>
    <s v="stk"/>
    <n v="157940"/>
  </r>
  <r>
    <x v="6"/>
    <x v="0"/>
    <x v="7"/>
    <x v="7"/>
    <x v="1"/>
    <s v="stk"/>
    <n v="246276"/>
  </r>
  <r>
    <x v="7"/>
    <x v="0"/>
    <x v="7"/>
    <x v="7"/>
    <x v="1"/>
    <s v="stk"/>
    <n v="248452"/>
  </r>
  <r>
    <x v="8"/>
    <x v="0"/>
    <x v="7"/>
    <x v="7"/>
    <x v="1"/>
    <s v="stk"/>
    <n v="423800"/>
  </r>
  <r>
    <x v="9"/>
    <x v="0"/>
    <x v="7"/>
    <x v="7"/>
    <x v="1"/>
    <s v="stk"/>
    <n v="315960"/>
  </r>
  <r>
    <x v="10"/>
    <x v="0"/>
    <x v="7"/>
    <x v="7"/>
    <x v="1"/>
    <s v="stk"/>
    <n v="222465"/>
  </r>
  <r>
    <x v="11"/>
    <x v="0"/>
    <x v="7"/>
    <x v="7"/>
    <x v="1"/>
    <s v="stk"/>
    <n v="198520"/>
  </r>
  <r>
    <x v="12"/>
    <x v="0"/>
    <x v="7"/>
    <x v="7"/>
    <x v="1"/>
    <s v="stk"/>
    <n v="221070"/>
  </r>
  <r>
    <x v="13"/>
    <x v="0"/>
    <x v="7"/>
    <x v="7"/>
    <x v="1"/>
    <s v="stk"/>
    <n v="245855"/>
  </r>
  <r>
    <x v="14"/>
    <x v="0"/>
    <x v="7"/>
    <x v="7"/>
    <x v="1"/>
    <s v="stk"/>
    <n v="195450"/>
  </r>
  <r>
    <x v="15"/>
    <x v="0"/>
    <x v="7"/>
    <x v="7"/>
    <x v="1"/>
    <s v="stk"/>
    <n v="205690"/>
  </r>
  <r>
    <x v="16"/>
    <x v="3"/>
    <x v="24"/>
    <x v="24"/>
    <x v="1"/>
    <s v="stk"/>
    <m/>
  </r>
  <r>
    <x v="0"/>
    <x v="1"/>
    <x v="8"/>
    <x v="8"/>
    <x v="1"/>
    <s v="stk"/>
    <n v="409800"/>
  </r>
  <r>
    <x v="1"/>
    <x v="1"/>
    <x v="8"/>
    <x v="8"/>
    <x v="1"/>
    <s v="stk"/>
    <n v="362344"/>
  </r>
  <r>
    <x v="2"/>
    <x v="1"/>
    <x v="8"/>
    <x v="8"/>
    <x v="1"/>
    <s v="stk"/>
    <n v="339700"/>
  </r>
  <r>
    <x v="3"/>
    <x v="1"/>
    <x v="8"/>
    <x v="8"/>
    <x v="1"/>
    <s v="stk"/>
    <n v="173850"/>
  </r>
  <r>
    <x v="4"/>
    <x v="1"/>
    <x v="8"/>
    <x v="8"/>
    <x v="1"/>
    <s v="stk"/>
    <n v="320624"/>
  </r>
  <r>
    <x v="5"/>
    <x v="1"/>
    <x v="8"/>
    <x v="8"/>
    <x v="1"/>
    <s v="stk"/>
    <n v="184575"/>
  </r>
  <r>
    <x v="6"/>
    <x v="1"/>
    <x v="8"/>
    <x v="8"/>
    <x v="1"/>
    <s v="stk"/>
    <n v="247300"/>
  </r>
  <r>
    <x v="7"/>
    <x v="1"/>
    <x v="8"/>
    <x v="8"/>
    <x v="1"/>
    <s v="stk"/>
    <n v="318184"/>
  </r>
  <r>
    <x v="8"/>
    <x v="1"/>
    <x v="8"/>
    <x v="8"/>
    <x v="1"/>
    <s v="stk"/>
    <n v="252725"/>
  </r>
  <r>
    <x v="9"/>
    <x v="1"/>
    <x v="8"/>
    <x v="8"/>
    <x v="1"/>
    <s v="stk"/>
    <n v="229615"/>
  </r>
  <r>
    <x v="10"/>
    <x v="1"/>
    <x v="8"/>
    <x v="8"/>
    <x v="1"/>
    <s v="stk"/>
    <n v="205455"/>
  </r>
  <r>
    <x v="11"/>
    <x v="1"/>
    <x v="8"/>
    <x v="8"/>
    <x v="1"/>
    <s v="stk"/>
    <n v="163911"/>
  </r>
  <r>
    <x v="12"/>
    <x v="1"/>
    <x v="8"/>
    <x v="8"/>
    <x v="1"/>
    <s v="stk"/>
    <n v="145000"/>
  </r>
  <r>
    <x v="13"/>
    <x v="1"/>
    <x v="8"/>
    <x v="8"/>
    <x v="1"/>
    <s v="stk"/>
    <n v="173950"/>
  </r>
  <r>
    <x v="14"/>
    <x v="1"/>
    <x v="8"/>
    <x v="8"/>
    <x v="1"/>
    <s v="stk"/>
    <n v="200925"/>
  </r>
  <r>
    <x v="15"/>
    <x v="1"/>
    <x v="8"/>
    <x v="8"/>
    <x v="1"/>
    <s v="stk"/>
    <n v="228850"/>
  </r>
  <r>
    <x v="16"/>
    <x v="3"/>
    <x v="25"/>
    <x v="25"/>
    <x v="1"/>
    <s v="stk"/>
    <n v="1000"/>
  </r>
  <r>
    <x v="0"/>
    <x v="1"/>
    <x v="9"/>
    <x v="9"/>
    <x v="1"/>
    <s v="stk"/>
    <n v="54100"/>
  </r>
  <r>
    <x v="1"/>
    <x v="1"/>
    <x v="9"/>
    <x v="9"/>
    <x v="1"/>
    <s v="stk"/>
    <n v="30040"/>
  </r>
  <r>
    <x v="2"/>
    <x v="1"/>
    <x v="9"/>
    <x v="9"/>
    <x v="1"/>
    <s v="stk"/>
    <n v="27200"/>
  </r>
  <r>
    <x v="3"/>
    <x v="1"/>
    <x v="9"/>
    <x v="9"/>
    <x v="1"/>
    <s v="stk"/>
    <n v="33340"/>
  </r>
  <r>
    <x v="4"/>
    <x v="1"/>
    <x v="9"/>
    <x v="9"/>
    <x v="1"/>
    <s v="stk"/>
    <n v="14500"/>
  </r>
  <r>
    <x v="5"/>
    <x v="1"/>
    <x v="9"/>
    <x v="9"/>
    <x v="1"/>
    <s v="stk"/>
    <n v="12325"/>
  </r>
  <r>
    <x v="6"/>
    <x v="1"/>
    <x v="9"/>
    <x v="9"/>
    <x v="1"/>
    <s v="stk"/>
    <n v="21250"/>
  </r>
  <r>
    <x v="7"/>
    <x v="1"/>
    <x v="9"/>
    <x v="9"/>
    <x v="1"/>
    <s v="stk"/>
    <n v="25500"/>
  </r>
  <r>
    <x v="8"/>
    <x v="1"/>
    <x v="9"/>
    <x v="9"/>
    <x v="1"/>
    <s v="stk"/>
    <n v="28000"/>
  </r>
  <r>
    <x v="9"/>
    <x v="1"/>
    <x v="9"/>
    <x v="9"/>
    <x v="1"/>
    <s v="stk"/>
    <n v="40550"/>
  </r>
  <r>
    <x v="10"/>
    <x v="1"/>
    <x v="9"/>
    <x v="9"/>
    <x v="1"/>
    <s v="stk"/>
    <n v="63500"/>
  </r>
  <r>
    <x v="11"/>
    <x v="1"/>
    <x v="9"/>
    <x v="9"/>
    <x v="1"/>
    <s v="stk"/>
    <n v="24300"/>
  </r>
  <r>
    <x v="12"/>
    <x v="1"/>
    <x v="9"/>
    <x v="9"/>
    <x v="1"/>
    <s v="stk"/>
    <n v="48875"/>
  </r>
  <r>
    <x v="13"/>
    <x v="1"/>
    <x v="9"/>
    <x v="9"/>
    <x v="1"/>
    <s v="stk"/>
    <n v="33000"/>
  </r>
  <r>
    <x v="14"/>
    <x v="1"/>
    <x v="9"/>
    <x v="9"/>
    <x v="1"/>
    <s v="stk"/>
    <n v="4500"/>
  </r>
  <r>
    <x v="15"/>
    <x v="1"/>
    <x v="9"/>
    <x v="9"/>
    <x v="1"/>
    <s v="stk"/>
    <n v="21000"/>
  </r>
  <r>
    <x v="16"/>
    <x v="5"/>
    <x v="26"/>
    <x v="26"/>
    <x v="1"/>
    <s v="stk"/>
    <n v="1800"/>
  </r>
  <r>
    <x v="0"/>
    <x v="1"/>
    <x v="10"/>
    <x v="10"/>
    <x v="1"/>
    <s v="stk"/>
    <n v="124650"/>
  </r>
  <r>
    <x v="1"/>
    <x v="1"/>
    <x v="10"/>
    <x v="10"/>
    <x v="1"/>
    <s v="stk"/>
    <n v="71625"/>
  </r>
  <r>
    <x v="2"/>
    <x v="1"/>
    <x v="10"/>
    <x v="10"/>
    <x v="1"/>
    <s v="stk"/>
    <n v="102100"/>
  </r>
  <r>
    <x v="3"/>
    <x v="1"/>
    <x v="10"/>
    <x v="10"/>
    <x v="1"/>
    <s v="stk"/>
    <n v="55650"/>
  </r>
  <r>
    <x v="4"/>
    <x v="1"/>
    <x v="10"/>
    <x v="10"/>
    <x v="1"/>
    <s v="stk"/>
    <n v="16950"/>
  </r>
  <r>
    <x v="5"/>
    <x v="1"/>
    <x v="10"/>
    <x v="10"/>
    <x v="1"/>
    <s v="stk"/>
    <n v="5500"/>
  </r>
  <r>
    <x v="6"/>
    <x v="1"/>
    <x v="10"/>
    <x v="10"/>
    <x v="1"/>
    <s v="stk"/>
    <n v="19415"/>
  </r>
  <r>
    <x v="7"/>
    <x v="1"/>
    <x v="10"/>
    <x v="10"/>
    <x v="1"/>
    <s v="stk"/>
    <n v="67450"/>
  </r>
  <r>
    <x v="8"/>
    <x v="1"/>
    <x v="10"/>
    <x v="10"/>
    <x v="1"/>
    <s v="stk"/>
    <n v="44045"/>
  </r>
  <r>
    <x v="9"/>
    <x v="1"/>
    <x v="10"/>
    <x v="10"/>
    <x v="1"/>
    <s v="stk"/>
    <n v="121950"/>
  </r>
  <r>
    <x v="10"/>
    <x v="1"/>
    <x v="10"/>
    <x v="10"/>
    <x v="1"/>
    <s v="stk"/>
    <n v="42850"/>
  </r>
  <r>
    <x v="11"/>
    <x v="1"/>
    <x v="10"/>
    <x v="10"/>
    <x v="1"/>
    <s v="stk"/>
    <n v="55040"/>
  </r>
  <r>
    <x v="12"/>
    <x v="1"/>
    <x v="10"/>
    <x v="10"/>
    <x v="1"/>
    <s v="stk"/>
    <n v="54100"/>
  </r>
  <r>
    <x v="13"/>
    <x v="1"/>
    <x v="10"/>
    <x v="10"/>
    <x v="1"/>
    <s v="stk"/>
    <n v="32700"/>
  </r>
  <r>
    <x v="14"/>
    <x v="1"/>
    <x v="10"/>
    <x v="10"/>
    <x v="1"/>
    <s v="stk"/>
    <n v="81850"/>
  </r>
  <r>
    <x v="15"/>
    <x v="1"/>
    <x v="10"/>
    <x v="10"/>
    <x v="1"/>
    <s v="stk"/>
    <n v="148970"/>
  </r>
  <r>
    <x v="16"/>
    <x v="5"/>
    <x v="27"/>
    <x v="27"/>
    <x v="1"/>
    <s v="stk"/>
    <n v="141125"/>
  </r>
  <r>
    <x v="0"/>
    <x v="1"/>
    <x v="11"/>
    <x v="11"/>
    <x v="1"/>
    <s v="stk"/>
    <n v="203225"/>
  </r>
  <r>
    <x v="1"/>
    <x v="1"/>
    <x v="11"/>
    <x v="11"/>
    <x v="1"/>
    <s v="stk"/>
    <n v="215700"/>
  </r>
  <r>
    <x v="2"/>
    <x v="1"/>
    <x v="11"/>
    <x v="11"/>
    <x v="1"/>
    <s v="stk"/>
    <n v="187273"/>
  </r>
  <r>
    <x v="3"/>
    <x v="1"/>
    <x v="11"/>
    <x v="11"/>
    <x v="1"/>
    <s v="stk"/>
    <n v="159325"/>
  </r>
  <r>
    <x v="4"/>
    <x v="1"/>
    <x v="11"/>
    <x v="11"/>
    <x v="1"/>
    <s v="stk"/>
    <n v="118050"/>
  </r>
  <r>
    <x v="5"/>
    <x v="1"/>
    <x v="11"/>
    <x v="11"/>
    <x v="1"/>
    <s v="stk"/>
    <n v="94665"/>
  </r>
  <r>
    <x v="6"/>
    <x v="1"/>
    <x v="11"/>
    <x v="11"/>
    <x v="1"/>
    <s v="stk"/>
    <n v="109534"/>
  </r>
  <r>
    <x v="7"/>
    <x v="1"/>
    <x v="11"/>
    <x v="11"/>
    <x v="1"/>
    <s v="stk"/>
    <n v="141925"/>
  </r>
  <r>
    <x v="8"/>
    <x v="1"/>
    <x v="11"/>
    <x v="11"/>
    <x v="1"/>
    <s v="stk"/>
    <n v="116835"/>
  </r>
  <r>
    <x v="9"/>
    <x v="1"/>
    <x v="11"/>
    <x v="11"/>
    <x v="1"/>
    <s v="stk"/>
    <n v="123175"/>
  </r>
  <r>
    <x v="10"/>
    <x v="1"/>
    <x v="11"/>
    <x v="11"/>
    <x v="1"/>
    <s v="stk"/>
    <n v="178025"/>
  </r>
  <r>
    <x v="11"/>
    <x v="1"/>
    <x v="11"/>
    <x v="11"/>
    <x v="1"/>
    <s v="stk"/>
    <n v="138605"/>
  </r>
  <r>
    <x v="12"/>
    <x v="1"/>
    <x v="11"/>
    <x v="11"/>
    <x v="1"/>
    <s v="stk"/>
    <n v="112850"/>
  </r>
  <r>
    <x v="13"/>
    <x v="1"/>
    <x v="11"/>
    <x v="11"/>
    <x v="1"/>
    <s v="stk"/>
    <n v="96700"/>
  </r>
  <r>
    <x v="14"/>
    <x v="1"/>
    <x v="11"/>
    <x v="11"/>
    <x v="1"/>
    <s v="stk"/>
    <n v="143640"/>
  </r>
  <r>
    <x v="15"/>
    <x v="1"/>
    <x v="11"/>
    <x v="11"/>
    <x v="1"/>
    <s v="stk"/>
    <n v="119250"/>
  </r>
  <r>
    <x v="16"/>
    <x v="4"/>
    <x v="23"/>
    <x v="23"/>
    <x v="1"/>
    <s v="stk"/>
    <n v="91095"/>
  </r>
  <r>
    <x v="0"/>
    <x v="1"/>
    <x v="12"/>
    <x v="12"/>
    <x v="1"/>
    <s v="stk"/>
    <n v="191335"/>
  </r>
  <r>
    <x v="1"/>
    <x v="1"/>
    <x v="12"/>
    <x v="12"/>
    <x v="1"/>
    <s v="stk"/>
    <n v="235715"/>
  </r>
  <r>
    <x v="2"/>
    <x v="1"/>
    <x v="12"/>
    <x v="12"/>
    <x v="1"/>
    <s v="stk"/>
    <n v="153200"/>
  </r>
  <r>
    <x v="3"/>
    <x v="1"/>
    <x v="12"/>
    <x v="12"/>
    <x v="1"/>
    <s v="stk"/>
    <n v="106400"/>
  </r>
  <r>
    <x v="4"/>
    <x v="1"/>
    <x v="12"/>
    <x v="12"/>
    <x v="1"/>
    <s v="stk"/>
    <n v="98250"/>
  </r>
  <r>
    <x v="5"/>
    <x v="1"/>
    <x v="12"/>
    <x v="12"/>
    <x v="1"/>
    <s v="stk"/>
    <n v="51120"/>
  </r>
  <r>
    <x v="6"/>
    <x v="1"/>
    <x v="12"/>
    <x v="12"/>
    <x v="1"/>
    <s v="stk"/>
    <n v="84250"/>
  </r>
  <r>
    <x v="7"/>
    <x v="1"/>
    <x v="12"/>
    <x v="12"/>
    <x v="1"/>
    <s v="stk"/>
    <n v="114800"/>
  </r>
  <r>
    <x v="8"/>
    <x v="1"/>
    <x v="12"/>
    <x v="12"/>
    <x v="1"/>
    <s v="stk"/>
    <n v="166150"/>
  </r>
  <r>
    <x v="9"/>
    <x v="1"/>
    <x v="12"/>
    <x v="12"/>
    <x v="1"/>
    <s v="stk"/>
    <n v="109555"/>
  </r>
  <r>
    <x v="10"/>
    <x v="1"/>
    <x v="12"/>
    <x v="12"/>
    <x v="1"/>
    <s v="stk"/>
    <n v="52050"/>
  </r>
  <r>
    <x v="11"/>
    <x v="1"/>
    <x v="12"/>
    <x v="12"/>
    <x v="1"/>
    <s v="stk"/>
    <n v="155640"/>
  </r>
  <r>
    <x v="12"/>
    <x v="1"/>
    <x v="12"/>
    <x v="12"/>
    <x v="1"/>
    <s v="stk"/>
    <n v="112750"/>
  </r>
  <r>
    <x v="13"/>
    <x v="1"/>
    <x v="12"/>
    <x v="12"/>
    <x v="1"/>
    <s v="stk"/>
    <n v="114775"/>
  </r>
  <r>
    <x v="14"/>
    <x v="1"/>
    <x v="12"/>
    <x v="12"/>
    <x v="1"/>
    <s v="stk"/>
    <n v="54700"/>
  </r>
  <r>
    <x v="15"/>
    <x v="1"/>
    <x v="12"/>
    <x v="12"/>
    <x v="1"/>
    <s v="stk"/>
    <n v="104430"/>
  </r>
  <r>
    <x v="16"/>
    <x v="4"/>
    <x v="23"/>
    <x v="23"/>
    <x v="1"/>
    <s v="stk"/>
    <n v="184900"/>
  </r>
  <r>
    <x v="0"/>
    <x v="1"/>
    <x v="13"/>
    <x v="13"/>
    <x v="1"/>
    <s v="stk"/>
    <n v="167045"/>
  </r>
  <r>
    <x v="1"/>
    <x v="1"/>
    <x v="13"/>
    <x v="13"/>
    <x v="1"/>
    <s v="stk"/>
    <n v="124275"/>
  </r>
  <r>
    <x v="2"/>
    <x v="1"/>
    <x v="13"/>
    <x v="13"/>
    <x v="1"/>
    <s v="stk"/>
    <n v="175405"/>
  </r>
  <r>
    <x v="3"/>
    <x v="1"/>
    <x v="13"/>
    <x v="13"/>
    <x v="1"/>
    <s v="stk"/>
    <n v="90950"/>
  </r>
  <r>
    <x v="4"/>
    <x v="1"/>
    <x v="13"/>
    <x v="13"/>
    <x v="1"/>
    <s v="stk"/>
    <n v="79175"/>
  </r>
  <r>
    <x v="5"/>
    <x v="1"/>
    <x v="13"/>
    <x v="13"/>
    <x v="1"/>
    <s v="stk"/>
    <n v="31700"/>
  </r>
  <r>
    <x v="6"/>
    <x v="1"/>
    <x v="13"/>
    <x v="13"/>
    <x v="1"/>
    <s v="stk"/>
    <n v="72400"/>
  </r>
  <r>
    <x v="7"/>
    <x v="1"/>
    <x v="13"/>
    <x v="13"/>
    <x v="1"/>
    <s v="stk"/>
    <n v="77650"/>
  </r>
  <r>
    <x v="8"/>
    <x v="1"/>
    <x v="13"/>
    <x v="13"/>
    <x v="1"/>
    <s v="stk"/>
    <n v="82725"/>
  </r>
  <r>
    <x v="9"/>
    <x v="1"/>
    <x v="13"/>
    <x v="13"/>
    <x v="1"/>
    <s v="stk"/>
    <n v="162400"/>
  </r>
  <r>
    <x v="10"/>
    <x v="1"/>
    <x v="13"/>
    <x v="13"/>
    <x v="1"/>
    <s v="stk"/>
    <n v="105700"/>
  </r>
  <r>
    <x v="11"/>
    <x v="1"/>
    <x v="13"/>
    <x v="13"/>
    <x v="1"/>
    <s v="stk"/>
    <n v="145575"/>
  </r>
  <r>
    <x v="12"/>
    <x v="1"/>
    <x v="13"/>
    <x v="13"/>
    <x v="1"/>
    <s v="stk"/>
    <n v="61000"/>
  </r>
  <r>
    <x v="13"/>
    <x v="1"/>
    <x v="13"/>
    <x v="13"/>
    <x v="1"/>
    <s v="stk"/>
    <n v="81750"/>
  </r>
  <r>
    <x v="14"/>
    <x v="1"/>
    <x v="13"/>
    <x v="13"/>
    <x v="1"/>
    <s v="stk"/>
    <n v="211200"/>
  </r>
  <r>
    <x v="15"/>
    <x v="1"/>
    <x v="13"/>
    <x v="13"/>
    <x v="1"/>
    <s v="stk"/>
    <n v="88050"/>
  </r>
  <r>
    <x v="16"/>
    <x v="5"/>
    <x v="28"/>
    <x v="28"/>
    <x v="1"/>
    <s v="stk"/>
    <m/>
  </r>
  <r>
    <x v="0"/>
    <x v="1"/>
    <x v="1"/>
    <x v="1"/>
    <x v="1"/>
    <s v="stk"/>
    <n v="11350"/>
  </r>
  <r>
    <x v="1"/>
    <x v="1"/>
    <x v="1"/>
    <x v="1"/>
    <x v="1"/>
    <s v="stk"/>
    <n v="11000"/>
  </r>
  <r>
    <x v="2"/>
    <x v="1"/>
    <x v="1"/>
    <x v="1"/>
    <x v="1"/>
    <s v="stk"/>
    <m/>
  </r>
  <r>
    <x v="3"/>
    <x v="1"/>
    <x v="1"/>
    <x v="1"/>
    <x v="1"/>
    <s v="stk"/>
    <m/>
  </r>
  <r>
    <x v="4"/>
    <x v="1"/>
    <x v="1"/>
    <x v="1"/>
    <x v="1"/>
    <s v="stk"/>
    <n v="9350"/>
  </r>
  <r>
    <x v="5"/>
    <x v="1"/>
    <x v="1"/>
    <x v="1"/>
    <x v="1"/>
    <s v="stk"/>
    <m/>
  </r>
  <r>
    <x v="6"/>
    <x v="1"/>
    <x v="1"/>
    <x v="1"/>
    <x v="1"/>
    <s v="stk"/>
    <n v="4450"/>
  </r>
  <r>
    <x v="7"/>
    <x v="1"/>
    <x v="1"/>
    <x v="1"/>
    <x v="1"/>
    <s v="stk"/>
    <n v="600"/>
  </r>
  <r>
    <x v="8"/>
    <x v="1"/>
    <x v="1"/>
    <x v="1"/>
    <x v="1"/>
    <s v="stk"/>
    <n v="25500"/>
  </r>
  <r>
    <x v="9"/>
    <x v="1"/>
    <x v="1"/>
    <x v="1"/>
    <x v="1"/>
    <s v="stk"/>
    <n v="500"/>
  </r>
  <r>
    <x v="10"/>
    <x v="1"/>
    <x v="1"/>
    <x v="1"/>
    <x v="1"/>
    <s v="stk"/>
    <n v="800"/>
  </r>
  <r>
    <x v="11"/>
    <x v="1"/>
    <x v="1"/>
    <x v="1"/>
    <x v="1"/>
    <s v="stk"/>
    <n v="17350"/>
  </r>
  <r>
    <x v="12"/>
    <x v="1"/>
    <x v="1"/>
    <x v="1"/>
    <x v="1"/>
    <s v="stk"/>
    <n v="1000"/>
  </r>
  <r>
    <x v="13"/>
    <x v="1"/>
    <x v="1"/>
    <x v="1"/>
    <x v="1"/>
    <s v="stk"/>
    <n v="15500"/>
  </r>
  <r>
    <x v="14"/>
    <x v="1"/>
    <x v="1"/>
    <x v="1"/>
    <x v="1"/>
    <s v="stk"/>
    <m/>
  </r>
  <r>
    <x v="15"/>
    <x v="1"/>
    <x v="1"/>
    <x v="1"/>
    <x v="1"/>
    <s v="stk"/>
    <m/>
  </r>
  <r>
    <x v="16"/>
    <x v="5"/>
    <x v="29"/>
    <x v="29"/>
    <x v="1"/>
    <s v="stk"/>
    <n v="52500"/>
  </r>
  <r>
    <x v="0"/>
    <x v="1"/>
    <x v="14"/>
    <x v="14"/>
    <x v="1"/>
    <s v="stk"/>
    <n v="6425"/>
  </r>
  <r>
    <x v="1"/>
    <x v="1"/>
    <x v="14"/>
    <x v="14"/>
    <x v="1"/>
    <s v="stk"/>
    <n v="10100"/>
  </r>
  <r>
    <x v="2"/>
    <x v="1"/>
    <x v="14"/>
    <x v="14"/>
    <x v="1"/>
    <s v="stk"/>
    <n v="3900"/>
  </r>
  <r>
    <x v="3"/>
    <x v="1"/>
    <x v="14"/>
    <x v="14"/>
    <x v="1"/>
    <s v="stk"/>
    <n v="1800"/>
  </r>
  <r>
    <x v="4"/>
    <x v="1"/>
    <x v="14"/>
    <x v="14"/>
    <x v="1"/>
    <s v="stk"/>
    <n v="1300"/>
  </r>
  <r>
    <x v="5"/>
    <x v="1"/>
    <x v="14"/>
    <x v="14"/>
    <x v="1"/>
    <s v="stk"/>
    <m/>
  </r>
  <r>
    <x v="6"/>
    <x v="1"/>
    <x v="14"/>
    <x v="14"/>
    <x v="1"/>
    <s v="stk"/>
    <m/>
  </r>
  <r>
    <x v="7"/>
    <x v="1"/>
    <x v="14"/>
    <x v="14"/>
    <x v="1"/>
    <s v="stk"/>
    <n v="3330"/>
  </r>
  <r>
    <x v="8"/>
    <x v="1"/>
    <x v="14"/>
    <x v="14"/>
    <x v="1"/>
    <s v="stk"/>
    <n v="1550"/>
  </r>
  <r>
    <x v="9"/>
    <x v="1"/>
    <x v="14"/>
    <x v="14"/>
    <x v="1"/>
    <s v="stk"/>
    <n v="15650"/>
  </r>
  <r>
    <x v="10"/>
    <x v="1"/>
    <x v="14"/>
    <x v="14"/>
    <x v="1"/>
    <s v="stk"/>
    <n v="2200"/>
  </r>
  <r>
    <x v="11"/>
    <x v="1"/>
    <x v="14"/>
    <x v="14"/>
    <x v="1"/>
    <s v="stk"/>
    <n v="805"/>
  </r>
  <r>
    <x v="12"/>
    <x v="1"/>
    <x v="14"/>
    <x v="14"/>
    <x v="1"/>
    <s v="stk"/>
    <n v="3350"/>
  </r>
  <r>
    <x v="13"/>
    <x v="1"/>
    <x v="14"/>
    <x v="14"/>
    <x v="1"/>
    <s v="stk"/>
    <n v="9300"/>
  </r>
  <r>
    <x v="14"/>
    <x v="1"/>
    <x v="14"/>
    <x v="14"/>
    <x v="1"/>
    <s v="stk"/>
    <n v="24700"/>
  </r>
  <r>
    <x v="15"/>
    <x v="1"/>
    <x v="14"/>
    <x v="14"/>
    <x v="1"/>
    <s v="stk"/>
    <n v="5200"/>
  </r>
  <r>
    <x v="16"/>
    <x v="5"/>
    <x v="30"/>
    <x v="30"/>
    <x v="1"/>
    <s v="stk"/>
    <n v="126810"/>
  </r>
  <r>
    <x v="0"/>
    <x v="1"/>
    <x v="15"/>
    <x v="15"/>
    <x v="1"/>
    <s v="stk"/>
    <n v="39100"/>
  </r>
  <r>
    <x v="1"/>
    <x v="1"/>
    <x v="15"/>
    <x v="15"/>
    <x v="1"/>
    <s v="stk"/>
    <n v="7100"/>
  </r>
  <r>
    <x v="2"/>
    <x v="1"/>
    <x v="15"/>
    <x v="15"/>
    <x v="1"/>
    <s v="stk"/>
    <n v="7800"/>
  </r>
  <r>
    <x v="3"/>
    <x v="1"/>
    <x v="15"/>
    <x v="15"/>
    <x v="1"/>
    <s v="stk"/>
    <n v="1000"/>
  </r>
  <r>
    <x v="4"/>
    <x v="1"/>
    <x v="15"/>
    <x v="15"/>
    <x v="1"/>
    <s v="stk"/>
    <m/>
  </r>
  <r>
    <x v="5"/>
    <x v="1"/>
    <x v="15"/>
    <x v="15"/>
    <x v="1"/>
    <s v="stk"/>
    <m/>
  </r>
  <r>
    <x v="6"/>
    <x v="1"/>
    <x v="15"/>
    <x v="15"/>
    <x v="1"/>
    <s v="stk"/>
    <n v="10600"/>
  </r>
  <r>
    <x v="7"/>
    <x v="1"/>
    <x v="15"/>
    <x v="15"/>
    <x v="1"/>
    <s v="stk"/>
    <n v="1800"/>
  </r>
  <r>
    <x v="8"/>
    <x v="1"/>
    <x v="15"/>
    <x v="15"/>
    <x v="1"/>
    <s v="stk"/>
    <n v="700"/>
  </r>
  <r>
    <x v="9"/>
    <x v="1"/>
    <x v="15"/>
    <x v="15"/>
    <x v="1"/>
    <s v="stk"/>
    <n v="1000"/>
  </r>
  <r>
    <x v="10"/>
    <x v="1"/>
    <x v="15"/>
    <x v="15"/>
    <x v="1"/>
    <s v="stk"/>
    <n v="1200"/>
  </r>
  <r>
    <x v="11"/>
    <x v="1"/>
    <x v="15"/>
    <x v="15"/>
    <x v="1"/>
    <s v="stk"/>
    <m/>
  </r>
  <r>
    <x v="12"/>
    <x v="1"/>
    <x v="15"/>
    <x v="15"/>
    <x v="1"/>
    <s v="stk"/>
    <n v="900"/>
  </r>
  <r>
    <x v="13"/>
    <x v="1"/>
    <x v="15"/>
    <x v="15"/>
    <x v="1"/>
    <s v="stk"/>
    <m/>
  </r>
  <r>
    <x v="14"/>
    <x v="1"/>
    <x v="15"/>
    <x v="15"/>
    <x v="1"/>
    <s v="stk"/>
    <m/>
  </r>
  <r>
    <x v="15"/>
    <x v="1"/>
    <x v="15"/>
    <x v="15"/>
    <x v="1"/>
    <s v="stk"/>
    <n v="2090"/>
  </r>
  <r>
    <x v="16"/>
    <x v="5"/>
    <x v="31"/>
    <x v="31"/>
    <x v="1"/>
    <s v="stk"/>
    <n v="379605"/>
  </r>
  <r>
    <x v="16"/>
    <x v="4"/>
    <x v="32"/>
    <x v="32"/>
    <x v="1"/>
    <s v="stk"/>
    <n v="79250"/>
  </r>
  <r>
    <x v="0"/>
    <x v="1"/>
    <x v="16"/>
    <x v="16"/>
    <x v="1"/>
    <s v="stk"/>
    <n v="3500"/>
  </r>
  <r>
    <x v="1"/>
    <x v="1"/>
    <x v="16"/>
    <x v="16"/>
    <x v="1"/>
    <s v="stk"/>
    <n v="1550"/>
  </r>
  <r>
    <x v="2"/>
    <x v="1"/>
    <x v="16"/>
    <x v="16"/>
    <x v="1"/>
    <s v="stk"/>
    <n v="8500"/>
  </r>
  <r>
    <x v="3"/>
    <x v="1"/>
    <x v="16"/>
    <x v="16"/>
    <x v="1"/>
    <s v="stk"/>
    <m/>
  </r>
  <r>
    <x v="4"/>
    <x v="1"/>
    <x v="16"/>
    <x v="16"/>
    <x v="1"/>
    <s v="stk"/>
    <n v="4600"/>
  </r>
  <r>
    <x v="5"/>
    <x v="1"/>
    <x v="16"/>
    <x v="16"/>
    <x v="1"/>
    <s v="stk"/>
    <m/>
  </r>
  <r>
    <x v="6"/>
    <x v="1"/>
    <x v="16"/>
    <x v="16"/>
    <x v="1"/>
    <s v="stk"/>
    <n v="5500"/>
  </r>
  <r>
    <x v="7"/>
    <x v="1"/>
    <x v="16"/>
    <x v="16"/>
    <x v="1"/>
    <s v="stk"/>
    <n v="4000"/>
  </r>
  <r>
    <x v="8"/>
    <x v="1"/>
    <x v="16"/>
    <x v="16"/>
    <x v="1"/>
    <s v="stk"/>
    <m/>
  </r>
  <r>
    <x v="9"/>
    <x v="1"/>
    <x v="16"/>
    <x v="16"/>
    <x v="1"/>
    <s v="stk"/>
    <m/>
  </r>
  <r>
    <x v="10"/>
    <x v="1"/>
    <x v="16"/>
    <x v="16"/>
    <x v="1"/>
    <s v="stk"/>
    <m/>
  </r>
  <r>
    <x v="11"/>
    <x v="1"/>
    <x v="16"/>
    <x v="16"/>
    <x v="1"/>
    <s v="stk"/>
    <n v="350"/>
  </r>
  <r>
    <x v="12"/>
    <x v="1"/>
    <x v="16"/>
    <x v="16"/>
    <x v="1"/>
    <s v="stk"/>
    <m/>
  </r>
  <r>
    <x v="13"/>
    <x v="1"/>
    <x v="16"/>
    <x v="16"/>
    <x v="1"/>
    <s v="stk"/>
    <m/>
  </r>
  <r>
    <x v="14"/>
    <x v="1"/>
    <x v="16"/>
    <x v="16"/>
    <x v="1"/>
    <s v="stk"/>
    <m/>
  </r>
  <r>
    <x v="15"/>
    <x v="1"/>
    <x v="16"/>
    <x v="16"/>
    <x v="1"/>
    <s v="stk"/>
    <m/>
  </r>
  <r>
    <x v="16"/>
    <x v="2"/>
    <x v="19"/>
    <x v="19"/>
    <x v="1"/>
    <s v="stk"/>
    <n v="63600"/>
  </r>
  <r>
    <x v="0"/>
    <x v="0"/>
    <x v="17"/>
    <x v="17"/>
    <x v="1"/>
    <s v="stk"/>
    <n v="298669"/>
  </r>
  <r>
    <x v="1"/>
    <x v="0"/>
    <x v="17"/>
    <x v="17"/>
    <x v="1"/>
    <s v="stk"/>
    <n v="213875"/>
  </r>
  <r>
    <x v="2"/>
    <x v="0"/>
    <x v="17"/>
    <x v="17"/>
    <x v="1"/>
    <s v="stk"/>
    <n v="246055"/>
  </r>
  <r>
    <x v="3"/>
    <x v="0"/>
    <x v="17"/>
    <x v="17"/>
    <x v="1"/>
    <s v="stk"/>
    <n v="176405"/>
  </r>
  <r>
    <x v="4"/>
    <x v="0"/>
    <x v="17"/>
    <x v="17"/>
    <x v="1"/>
    <s v="stk"/>
    <n v="168000"/>
  </r>
  <r>
    <x v="5"/>
    <x v="0"/>
    <x v="17"/>
    <x v="17"/>
    <x v="1"/>
    <s v="stk"/>
    <n v="100100"/>
  </r>
  <r>
    <x v="6"/>
    <x v="0"/>
    <x v="17"/>
    <x v="17"/>
    <x v="1"/>
    <s v="stk"/>
    <n v="117150"/>
  </r>
  <r>
    <x v="7"/>
    <x v="0"/>
    <x v="17"/>
    <x v="17"/>
    <x v="1"/>
    <s v="stk"/>
    <n v="141350"/>
  </r>
  <r>
    <x v="8"/>
    <x v="0"/>
    <x v="17"/>
    <x v="17"/>
    <x v="1"/>
    <s v="stk"/>
    <n v="241372"/>
  </r>
  <r>
    <x v="9"/>
    <x v="0"/>
    <x v="17"/>
    <x v="17"/>
    <x v="1"/>
    <s v="stk"/>
    <n v="183875"/>
  </r>
  <r>
    <x v="10"/>
    <x v="0"/>
    <x v="17"/>
    <x v="17"/>
    <x v="1"/>
    <s v="stk"/>
    <n v="89050"/>
  </r>
  <r>
    <x v="11"/>
    <x v="0"/>
    <x v="17"/>
    <x v="17"/>
    <x v="1"/>
    <s v="stk"/>
    <n v="122660"/>
  </r>
  <r>
    <x v="12"/>
    <x v="0"/>
    <x v="17"/>
    <x v="17"/>
    <x v="1"/>
    <s v="stk"/>
    <n v="172950"/>
  </r>
  <r>
    <x v="13"/>
    <x v="0"/>
    <x v="17"/>
    <x v="17"/>
    <x v="1"/>
    <s v="stk"/>
    <n v="178875"/>
  </r>
  <r>
    <x v="14"/>
    <x v="0"/>
    <x v="17"/>
    <x v="17"/>
    <x v="1"/>
    <s v="stk"/>
    <n v="122075"/>
  </r>
  <r>
    <x v="15"/>
    <x v="0"/>
    <x v="17"/>
    <x v="17"/>
    <x v="1"/>
    <s v="stk"/>
    <n v="122225"/>
  </r>
  <r>
    <x v="16"/>
    <x v="2"/>
    <x v="33"/>
    <x v="33"/>
    <x v="1"/>
    <s v="stk"/>
    <n v="67280"/>
  </r>
  <r>
    <x v="0"/>
    <x v="3"/>
    <x v="18"/>
    <x v="18"/>
    <x v="1"/>
    <s v="stk"/>
    <n v="154990"/>
  </r>
  <r>
    <x v="1"/>
    <x v="3"/>
    <x v="18"/>
    <x v="18"/>
    <x v="1"/>
    <s v="stk"/>
    <n v="253798"/>
  </r>
  <r>
    <x v="2"/>
    <x v="3"/>
    <x v="18"/>
    <x v="18"/>
    <x v="1"/>
    <s v="stk"/>
    <n v="219775"/>
  </r>
  <r>
    <x v="3"/>
    <x v="3"/>
    <x v="18"/>
    <x v="18"/>
    <x v="1"/>
    <s v="stk"/>
    <n v="155675"/>
  </r>
  <r>
    <x v="4"/>
    <x v="3"/>
    <x v="18"/>
    <x v="18"/>
    <x v="1"/>
    <s v="stk"/>
    <n v="52225"/>
  </r>
  <r>
    <x v="5"/>
    <x v="3"/>
    <x v="18"/>
    <x v="18"/>
    <x v="1"/>
    <s v="stk"/>
    <n v="23875"/>
  </r>
  <r>
    <x v="6"/>
    <x v="3"/>
    <x v="18"/>
    <x v="18"/>
    <x v="1"/>
    <s v="stk"/>
    <n v="74250"/>
  </r>
  <r>
    <x v="7"/>
    <x v="3"/>
    <x v="18"/>
    <x v="18"/>
    <x v="1"/>
    <s v="stk"/>
    <n v="79125"/>
  </r>
  <r>
    <x v="8"/>
    <x v="3"/>
    <x v="18"/>
    <x v="18"/>
    <x v="1"/>
    <s v="stk"/>
    <n v="129575"/>
  </r>
  <r>
    <x v="9"/>
    <x v="3"/>
    <x v="18"/>
    <x v="18"/>
    <x v="1"/>
    <s v="stk"/>
    <n v="87382"/>
  </r>
  <r>
    <x v="10"/>
    <x v="3"/>
    <x v="18"/>
    <x v="18"/>
    <x v="1"/>
    <s v="stk"/>
    <n v="106322"/>
  </r>
  <r>
    <x v="11"/>
    <x v="3"/>
    <x v="18"/>
    <x v="18"/>
    <x v="1"/>
    <s v="stk"/>
    <n v="79350"/>
  </r>
  <r>
    <x v="12"/>
    <x v="3"/>
    <x v="18"/>
    <x v="18"/>
    <x v="1"/>
    <s v="stk"/>
    <n v="68475"/>
  </r>
  <r>
    <x v="13"/>
    <x v="3"/>
    <x v="18"/>
    <x v="18"/>
    <x v="1"/>
    <s v="stk"/>
    <n v="43000"/>
  </r>
  <r>
    <x v="14"/>
    <x v="3"/>
    <x v="18"/>
    <x v="18"/>
    <x v="1"/>
    <s v="stk"/>
    <n v="57620"/>
  </r>
  <r>
    <x v="15"/>
    <x v="3"/>
    <x v="18"/>
    <x v="18"/>
    <x v="1"/>
    <s v="stk"/>
    <n v="136575"/>
  </r>
  <r>
    <x v="16"/>
    <x v="2"/>
    <x v="34"/>
    <x v="34"/>
    <x v="1"/>
    <s v="stk"/>
    <n v="222615"/>
  </r>
  <r>
    <x v="0"/>
    <x v="2"/>
    <x v="19"/>
    <x v="19"/>
    <x v="1"/>
    <s v="stk"/>
    <n v="139445"/>
  </r>
  <r>
    <x v="1"/>
    <x v="2"/>
    <x v="19"/>
    <x v="19"/>
    <x v="1"/>
    <s v="stk"/>
    <n v="190705"/>
  </r>
  <r>
    <x v="2"/>
    <x v="2"/>
    <x v="19"/>
    <x v="19"/>
    <x v="1"/>
    <s v="stk"/>
    <n v="90910"/>
  </r>
  <r>
    <x v="3"/>
    <x v="2"/>
    <x v="19"/>
    <x v="19"/>
    <x v="1"/>
    <s v="stk"/>
    <n v="84435"/>
  </r>
  <r>
    <x v="4"/>
    <x v="2"/>
    <x v="19"/>
    <x v="19"/>
    <x v="1"/>
    <s v="stk"/>
    <n v="78780"/>
  </r>
  <r>
    <x v="5"/>
    <x v="2"/>
    <x v="19"/>
    <x v="19"/>
    <x v="1"/>
    <s v="stk"/>
    <n v="45820"/>
  </r>
  <r>
    <x v="6"/>
    <x v="2"/>
    <x v="19"/>
    <x v="19"/>
    <x v="1"/>
    <s v="stk"/>
    <n v="68610"/>
  </r>
  <r>
    <x v="7"/>
    <x v="2"/>
    <x v="19"/>
    <x v="19"/>
    <x v="1"/>
    <s v="stk"/>
    <n v="50760"/>
  </r>
  <r>
    <x v="8"/>
    <x v="2"/>
    <x v="19"/>
    <x v="19"/>
    <x v="1"/>
    <s v="stk"/>
    <n v="103285"/>
  </r>
  <r>
    <x v="9"/>
    <x v="2"/>
    <x v="19"/>
    <x v="19"/>
    <x v="1"/>
    <s v="stk"/>
    <n v="81750"/>
  </r>
  <r>
    <x v="10"/>
    <x v="2"/>
    <x v="19"/>
    <x v="19"/>
    <x v="1"/>
    <s v="stk"/>
    <n v="70875"/>
  </r>
  <r>
    <x v="11"/>
    <x v="2"/>
    <x v="19"/>
    <x v="19"/>
    <x v="1"/>
    <s v="stk"/>
    <n v="63570"/>
  </r>
  <r>
    <x v="12"/>
    <x v="2"/>
    <x v="19"/>
    <x v="19"/>
    <x v="1"/>
    <s v="stk"/>
    <n v="111180"/>
  </r>
  <r>
    <x v="13"/>
    <x v="2"/>
    <x v="19"/>
    <x v="19"/>
    <x v="1"/>
    <s v="stk"/>
    <n v="128275"/>
  </r>
  <r>
    <x v="14"/>
    <x v="2"/>
    <x v="19"/>
    <x v="19"/>
    <x v="1"/>
    <s v="stk"/>
    <n v="110285"/>
  </r>
  <r>
    <x v="15"/>
    <x v="2"/>
    <x v="19"/>
    <x v="19"/>
    <x v="1"/>
    <s v="stk"/>
    <n v="73650"/>
  </r>
  <r>
    <x v="16"/>
    <x v="2"/>
    <x v="35"/>
    <x v="35"/>
    <x v="1"/>
    <s v="stk"/>
    <n v="63565"/>
  </r>
  <r>
    <x v="0"/>
    <x v="4"/>
    <x v="20"/>
    <x v="20"/>
    <x v="1"/>
    <s v="stk"/>
    <n v="74510"/>
  </r>
  <r>
    <x v="1"/>
    <x v="4"/>
    <x v="20"/>
    <x v="20"/>
    <x v="1"/>
    <s v="stk"/>
    <n v="74160"/>
  </r>
  <r>
    <x v="2"/>
    <x v="4"/>
    <x v="20"/>
    <x v="20"/>
    <x v="1"/>
    <s v="stk"/>
    <n v="70660"/>
  </r>
  <r>
    <x v="3"/>
    <x v="4"/>
    <x v="20"/>
    <x v="20"/>
    <x v="1"/>
    <s v="stk"/>
    <n v="15350"/>
  </r>
  <r>
    <x v="4"/>
    <x v="4"/>
    <x v="20"/>
    <x v="20"/>
    <x v="1"/>
    <s v="stk"/>
    <n v="9480"/>
  </r>
  <r>
    <x v="5"/>
    <x v="4"/>
    <x v="20"/>
    <x v="20"/>
    <x v="1"/>
    <s v="stk"/>
    <n v="4000"/>
  </r>
  <r>
    <x v="6"/>
    <x v="4"/>
    <x v="20"/>
    <x v="20"/>
    <x v="1"/>
    <s v="stk"/>
    <n v="1000"/>
  </r>
  <r>
    <x v="7"/>
    <x v="4"/>
    <x v="20"/>
    <x v="20"/>
    <x v="1"/>
    <s v="stk"/>
    <n v="58725"/>
  </r>
  <r>
    <x v="8"/>
    <x v="4"/>
    <x v="20"/>
    <x v="20"/>
    <x v="1"/>
    <s v="stk"/>
    <n v="16055"/>
  </r>
  <r>
    <x v="9"/>
    <x v="4"/>
    <x v="20"/>
    <x v="20"/>
    <x v="1"/>
    <s v="stk"/>
    <n v="14560"/>
  </r>
  <r>
    <x v="10"/>
    <x v="4"/>
    <x v="20"/>
    <x v="20"/>
    <x v="1"/>
    <s v="stk"/>
    <n v="19550"/>
  </r>
  <r>
    <x v="11"/>
    <x v="4"/>
    <x v="20"/>
    <x v="20"/>
    <x v="1"/>
    <s v="stk"/>
    <n v="26850"/>
  </r>
  <r>
    <x v="12"/>
    <x v="4"/>
    <x v="20"/>
    <x v="20"/>
    <x v="1"/>
    <s v="stk"/>
    <n v="28150"/>
  </r>
  <r>
    <x v="13"/>
    <x v="4"/>
    <x v="20"/>
    <x v="20"/>
    <x v="1"/>
    <s v="stk"/>
    <n v="14600"/>
  </r>
  <r>
    <x v="14"/>
    <x v="4"/>
    <x v="20"/>
    <x v="20"/>
    <x v="1"/>
    <s v="stk"/>
    <n v="28775"/>
  </r>
  <r>
    <x v="15"/>
    <x v="4"/>
    <x v="20"/>
    <x v="20"/>
    <x v="1"/>
    <s v="stk"/>
    <n v="17660"/>
  </r>
  <r>
    <x v="16"/>
    <x v="2"/>
    <x v="2"/>
    <x v="2"/>
    <x v="1"/>
    <s v="stk"/>
    <n v="63300"/>
  </r>
  <r>
    <x v="0"/>
    <x v="4"/>
    <x v="21"/>
    <x v="21"/>
    <x v="1"/>
    <s v="stk"/>
    <n v="36710"/>
  </r>
  <r>
    <x v="1"/>
    <x v="4"/>
    <x v="21"/>
    <x v="21"/>
    <x v="1"/>
    <s v="stk"/>
    <n v="31000"/>
  </r>
  <r>
    <x v="2"/>
    <x v="4"/>
    <x v="21"/>
    <x v="21"/>
    <x v="1"/>
    <s v="stk"/>
    <n v="34500"/>
  </r>
  <r>
    <x v="3"/>
    <x v="4"/>
    <x v="21"/>
    <x v="21"/>
    <x v="1"/>
    <s v="stk"/>
    <n v="5500"/>
  </r>
  <r>
    <x v="4"/>
    <x v="4"/>
    <x v="21"/>
    <x v="21"/>
    <x v="1"/>
    <s v="stk"/>
    <n v="11600"/>
  </r>
  <r>
    <x v="5"/>
    <x v="4"/>
    <x v="21"/>
    <x v="21"/>
    <x v="1"/>
    <s v="stk"/>
    <n v="1000"/>
  </r>
  <r>
    <x v="6"/>
    <x v="4"/>
    <x v="21"/>
    <x v="21"/>
    <x v="1"/>
    <s v="stk"/>
    <m/>
  </r>
  <r>
    <x v="7"/>
    <x v="4"/>
    <x v="21"/>
    <x v="21"/>
    <x v="1"/>
    <s v="stk"/>
    <n v="26800"/>
  </r>
  <r>
    <x v="8"/>
    <x v="4"/>
    <x v="21"/>
    <x v="21"/>
    <x v="1"/>
    <s v="stk"/>
    <n v="9700"/>
  </r>
  <r>
    <x v="9"/>
    <x v="4"/>
    <x v="21"/>
    <x v="21"/>
    <x v="1"/>
    <s v="stk"/>
    <n v="8490"/>
  </r>
  <r>
    <x v="10"/>
    <x v="4"/>
    <x v="21"/>
    <x v="21"/>
    <x v="1"/>
    <s v="stk"/>
    <n v="7500"/>
  </r>
  <r>
    <x v="11"/>
    <x v="4"/>
    <x v="21"/>
    <x v="21"/>
    <x v="1"/>
    <s v="stk"/>
    <n v="7750"/>
  </r>
  <r>
    <x v="12"/>
    <x v="4"/>
    <x v="21"/>
    <x v="21"/>
    <x v="1"/>
    <s v="stk"/>
    <n v="17000"/>
  </r>
  <r>
    <x v="13"/>
    <x v="4"/>
    <x v="21"/>
    <x v="21"/>
    <x v="1"/>
    <s v="stk"/>
    <n v="6000"/>
  </r>
  <r>
    <x v="14"/>
    <x v="4"/>
    <x v="21"/>
    <x v="21"/>
    <x v="1"/>
    <s v="stk"/>
    <n v="9800"/>
  </r>
  <r>
    <x v="15"/>
    <x v="4"/>
    <x v="21"/>
    <x v="21"/>
    <x v="1"/>
    <s v="stk"/>
    <n v="9500"/>
  </r>
  <r>
    <x v="16"/>
    <x v="2"/>
    <x v="3"/>
    <x v="3"/>
    <x v="1"/>
    <s v="stk"/>
    <n v="239050"/>
  </r>
  <r>
    <x v="0"/>
    <x v="4"/>
    <x v="36"/>
    <x v="36"/>
    <x v="1"/>
    <s v="stk"/>
    <n v="23280"/>
  </r>
  <r>
    <x v="1"/>
    <x v="4"/>
    <x v="36"/>
    <x v="36"/>
    <x v="1"/>
    <s v="stk"/>
    <n v="11900"/>
  </r>
  <r>
    <x v="2"/>
    <x v="4"/>
    <x v="36"/>
    <x v="36"/>
    <x v="1"/>
    <s v="stk"/>
    <n v="1000"/>
  </r>
  <r>
    <x v="3"/>
    <x v="4"/>
    <x v="36"/>
    <x v="36"/>
    <x v="1"/>
    <s v="stk"/>
    <m/>
  </r>
  <r>
    <x v="4"/>
    <x v="4"/>
    <x v="36"/>
    <x v="36"/>
    <x v="1"/>
    <s v="stk"/>
    <m/>
  </r>
  <r>
    <x v="5"/>
    <x v="4"/>
    <x v="36"/>
    <x v="36"/>
    <x v="1"/>
    <s v="stk"/>
    <n v="1000"/>
  </r>
  <r>
    <x v="6"/>
    <x v="4"/>
    <x v="36"/>
    <x v="36"/>
    <x v="1"/>
    <s v="stk"/>
    <m/>
  </r>
  <r>
    <x v="7"/>
    <x v="4"/>
    <x v="36"/>
    <x v="36"/>
    <x v="1"/>
    <s v="stk"/>
    <n v="1000"/>
  </r>
  <r>
    <x v="8"/>
    <x v="4"/>
    <x v="36"/>
    <x v="36"/>
    <x v="1"/>
    <s v="stk"/>
    <n v="2000"/>
  </r>
  <r>
    <x v="9"/>
    <x v="4"/>
    <x v="36"/>
    <x v="36"/>
    <x v="1"/>
    <s v="stk"/>
    <m/>
  </r>
  <r>
    <x v="10"/>
    <x v="4"/>
    <x v="36"/>
    <x v="36"/>
    <x v="1"/>
    <s v="stk"/>
    <n v="1000"/>
  </r>
  <r>
    <x v="11"/>
    <x v="4"/>
    <x v="36"/>
    <x v="36"/>
    <x v="1"/>
    <s v="stk"/>
    <m/>
  </r>
  <r>
    <x v="12"/>
    <x v="4"/>
    <x v="36"/>
    <x v="36"/>
    <x v="1"/>
    <s v="stk"/>
    <m/>
  </r>
  <r>
    <x v="13"/>
    <x v="4"/>
    <x v="36"/>
    <x v="36"/>
    <x v="1"/>
    <s v="stk"/>
    <m/>
  </r>
  <r>
    <x v="14"/>
    <x v="4"/>
    <x v="36"/>
    <x v="36"/>
    <x v="1"/>
    <s v="stk"/>
    <m/>
  </r>
  <r>
    <x v="15"/>
    <x v="4"/>
    <x v="36"/>
    <x v="36"/>
    <x v="1"/>
    <s v="stk"/>
    <m/>
  </r>
  <r>
    <x v="16"/>
    <x v="0"/>
    <x v="4"/>
    <x v="4"/>
    <x v="1"/>
    <s v="stk"/>
    <n v="25500"/>
  </r>
  <r>
    <x v="0"/>
    <x v="4"/>
    <x v="23"/>
    <x v="23"/>
    <x v="1"/>
    <s v="stk"/>
    <n v="53885"/>
  </r>
  <r>
    <x v="1"/>
    <x v="4"/>
    <x v="23"/>
    <x v="23"/>
    <x v="1"/>
    <s v="stk"/>
    <n v="46880"/>
  </r>
  <r>
    <x v="2"/>
    <x v="4"/>
    <x v="23"/>
    <x v="23"/>
    <x v="1"/>
    <s v="stk"/>
    <n v="24530"/>
  </r>
  <r>
    <x v="3"/>
    <x v="4"/>
    <x v="23"/>
    <x v="23"/>
    <x v="1"/>
    <s v="stk"/>
    <n v="5449"/>
  </r>
  <r>
    <x v="4"/>
    <x v="4"/>
    <x v="23"/>
    <x v="23"/>
    <x v="1"/>
    <s v="stk"/>
    <m/>
  </r>
  <r>
    <x v="5"/>
    <x v="4"/>
    <x v="23"/>
    <x v="23"/>
    <x v="1"/>
    <s v="stk"/>
    <n v="6200"/>
  </r>
  <r>
    <x v="6"/>
    <x v="4"/>
    <x v="23"/>
    <x v="23"/>
    <x v="1"/>
    <s v="stk"/>
    <n v="10725"/>
  </r>
  <r>
    <x v="7"/>
    <x v="4"/>
    <x v="23"/>
    <x v="23"/>
    <x v="1"/>
    <s v="stk"/>
    <n v="15450"/>
  </r>
  <r>
    <x v="8"/>
    <x v="4"/>
    <x v="23"/>
    <x v="23"/>
    <x v="1"/>
    <s v="stk"/>
    <n v="8880"/>
  </r>
  <r>
    <x v="9"/>
    <x v="4"/>
    <x v="23"/>
    <x v="23"/>
    <x v="1"/>
    <s v="stk"/>
    <n v="22800"/>
  </r>
  <r>
    <x v="10"/>
    <x v="4"/>
    <x v="23"/>
    <x v="23"/>
    <x v="1"/>
    <s v="stk"/>
    <n v="9860"/>
  </r>
  <r>
    <x v="11"/>
    <x v="4"/>
    <x v="23"/>
    <x v="23"/>
    <x v="1"/>
    <s v="stk"/>
    <n v="11520"/>
  </r>
  <r>
    <x v="12"/>
    <x v="4"/>
    <x v="23"/>
    <x v="23"/>
    <x v="1"/>
    <s v="stk"/>
    <n v="11050"/>
  </r>
  <r>
    <x v="13"/>
    <x v="4"/>
    <x v="23"/>
    <x v="23"/>
    <x v="1"/>
    <s v="stk"/>
    <n v="9850"/>
  </r>
  <r>
    <x v="14"/>
    <x v="4"/>
    <x v="23"/>
    <x v="23"/>
    <x v="1"/>
    <s v="stk"/>
    <n v="22500"/>
  </r>
  <r>
    <x v="15"/>
    <x v="4"/>
    <x v="23"/>
    <x v="23"/>
    <x v="1"/>
    <s v="stk"/>
    <n v="11400"/>
  </r>
  <r>
    <x v="16"/>
    <x v="0"/>
    <x v="5"/>
    <x v="5"/>
    <x v="1"/>
    <s v="stk"/>
    <n v="318810"/>
  </r>
  <r>
    <x v="0"/>
    <x v="3"/>
    <x v="22"/>
    <x v="22"/>
    <x v="1"/>
    <s v="stk"/>
    <n v="33530"/>
  </r>
  <r>
    <x v="1"/>
    <x v="3"/>
    <x v="22"/>
    <x v="22"/>
    <x v="1"/>
    <s v="stk"/>
    <n v="29555"/>
  </r>
  <r>
    <x v="2"/>
    <x v="3"/>
    <x v="22"/>
    <x v="22"/>
    <x v="1"/>
    <s v="stk"/>
    <n v="21560"/>
  </r>
  <r>
    <x v="3"/>
    <x v="3"/>
    <x v="22"/>
    <x v="22"/>
    <x v="1"/>
    <s v="stk"/>
    <n v="1775"/>
  </r>
  <r>
    <x v="4"/>
    <x v="3"/>
    <x v="22"/>
    <x v="22"/>
    <x v="1"/>
    <s v="stk"/>
    <n v="1920"/>
  </r>
  <r>
    <x v="5"/>
    <x v="3"/>
    <x v="22"/>
    <x v="22"/>
    <x v="1"/>
    <s v="stk"/>
    <n v="2500"/>
  </r>
  <r>
    <x v="6"/>
    <x v="3"/>
    <x v="22"/>
    <x v="22"/>
    <x v="1"/>
    <s v="stk"/>
    <n v="10450"/>
  </r>
  <r>
    <x v="7"/>
    <x v="3"/>
    <x v="22"/>
    <x v="22"/>
    <x v="1"/>
    <s v="stk"/>
    <n v="10050"/>
  </r>
  <r>
    <x v="8"/>
    <x v="3"/>
    <x v="22"/>
    <x v="22"/>
    <x v="1"/>
    <s v="stk"/>
    <n v="9025"/>
  </r>
  <r>
    <x v="9"/>
    <x v="3"/>
    <x v="22"/>
    <x v="22"/>
    <x v="1"/>
    <s v="stk"/>
    <n v="7630"/>
  </r>
  <r>
    <x v="10"/>
    <x v="3"/>
    <x v="22"/>
    <x v="22"/>
    <x v="1"/>
    <s v="stk"/>
    <n v="14140"/>
  </r>
  <r>
    <x v="11"/>
    <x v="3"/>
    <x v="22"/>
    <x v="22"/>
    <x v="1"/>
    <s v="stk"/>
    <n v="9840"/>
  </r>
  <r>
    <x v="12"/>
    <x v="3"/>
    <x v="22"/>
    <x v="22"/>
    <x v="1"/>
    <s v="stk"/>
    <n v="5600"/>
  </r>
  <r>
    <x v="13"/>
    <x v="3"/>
    <x v="22"/>
    <x v="22"/>
    <x v="1"/>
    <s v="stk"/>
    <n v="2150"/>
  </r>
  <r>
    <x v="14"/>
    <x v="3"/>
    <x v="22"/>
    <x v="22"/>
    <x v="1"/>
    <s v="stk"/>
    <n v="5160"/>
  </r>
  <r>
    <x v="15"/>
    <x v="3"/>
    <x v="22"/>
    <x v="22"/>
    <x v="1"/>
    <s v="stk"/>
    <n v="6230"/>
  </r>
  <r>
    <x v="16"/>
    <x v="0"/>
    <x v="6"/>
    <x v="6"/>
    <x v="1"/>
    <s v="stk"/>
    <n v="192175"/>
  </r>
  <r>
    <x v="0"/>
    <x v="3"/>
    <x v="24"/>
    <x v="24"/>
    <x v="1"/>
    <s v="stk"/>
    <n v="60627"/>
  </r>
  <r>
    <x v="1"/>
    <x v="3"/>
    <x v="24"/>
    <x v="24"/>
    <x v="1"/>
    <s v="stk"/>
    <n v="66000"/>
  </r>
  <r>
    <x v="2"/>
    <x v="3"/>
    <x v="24"/>
    <x v="24"/>
    <x v="1"/>
    <s v="stk"/>
    <n v="68873"/>
  </r>
  <r>
    <x v="3"/>
    <x v="3"/>
    <x v="24"/>
    <x v="24"/>
    <x v="1"/>
    <s v="stk"/>
    <n v="12630"/>
  </r>
  <r>
    <x v="4"/>
    <x v="3"/>
    <x v="24"/>
    <x v="24"/>
    <x v="1"/>
    <s v="stk"/>
    <n v="63171"/>
  </r>
  <r>
    <x v="5"/>
    <x v="3"/>
    <x v="24"/>
    <x v="24"/>
    <x v="1"/>
    <s v="stk"/>
    <n v="17345"/>
  </r>
  <r>
    <x v="6"/>
    <x v="3"/>
    <x v="24"/>
    <x v="24"/>
    <x v="1"/>
    <s v="stk"/>
    <n v="41725"/>
  </r>
  <r>
    <x v="7"/>
    <x v="3"/>
    <x v="24"/>
    <x v="24"/>
    <x v="1"/>
    <s v="stk"/>
    <n v="28855"/>
  </r>
  <r>
    <x v="8"/>
    <x v="3"/>
    <x v="24"/>
    <x v="24"/>
    <x v="1"/>
    <s v="stk"/>
    <n v="21675"/>
  </r>
  <r>
    <x v="9"/>
    <x v="3"/>
    <x v="24"/>
    <x v="24"/>
    <x v="1"/>
    <s v="stk"/>
    <n v="34200"/>
  </r>
  <r>
    <x v="10"/>
    <x v="3"/>
    <x v="24"/>
    <x v="24"/>
    <x v="1"/>
    <s v="stk"/>
    <n v="36740"/>
  </r>
  <r>
    <x v="11"/>
    <x v="3"/>
    <x v="24"/>
    <x v="24"/>
    <x v="1"/>
    <s v="stk"/>
    <n v="43960"/>
  </r>
  <r>
    <x v="12"/>
    <x v="3"/>
    <x v="24"/>
    <x v="24"/>
    <x v="1"/>
    <s v="stk"/>
    <n v="56836"/>
  </r>
  <r>
    <x v="13"/>
    <x v="3"/>
    <x v="24"/>
    <x v="24"/>
    <x v="1"/>
    <s v="stk"/>
    <n v="33700"/>
  </r>
  <r>
    <x v="14"/>
    <x v="3"/>
    <x v="24"/>
    <x v="24"/>
    <x v="1"/>
    <s v="stk"/>
    <n v="44859"/>
  </r>
  <r>
    <x v="15"/>
    <x v="3"/>
    <x v="24"/>
    <x v="24"/>
    <x v="1"/>
    <s v="stk"/>
    <n v="51556"/>
  </r>
  <r>
    <x v="0"/>
    <x v="3"/>
    <x v="24"/>
    <x v="24"/>
    <x v="1"/>
    <s v="stk"/>
    <n v="10865"/>
  </r>
  <r>
    <x v="1"/>
    <x v="3"/>
    <x v="24"/>
    <x v="24"/>
    <x v="1"/>
    <s v="stk"/>
    <n v="1800"/>
  </r>
  <r>
    <x v="2"/>
    <x v="3"/>
    <x v="24"/>
    <x v="24"/>
    <x v="1"/>
    <s v="stk"/>
    <n v="3750"/>
  </r>
  <r>
    <x v="3"/>
    <x v="3"/>
    <x v="24"/>
    <x v="24"/>
    <x v="1"/>
    <s v="stk"/>
    <n v="2400"/>
  </r>
  <r>
    <x v="4"/>
    <x v="3"/>
    <x v="24"/>
    <x v="24"/>
    <x v="1"/>
    <s v="stk"/>
    <n v="1800"/>
  </r>
  <r>
    <x v="5"/>
    <x v="3"/>
    <x v="24"/>
    <x v="24"/>
    <x v="1"/>
    <s v="stk"/>
    <m/>
  </r>
  <r>
    <x v="6"/>
    <x v="3"/>
    <x v="24"/>
    <x v="24"/>
    <x v="1"/>
    <s v="stk"/>
    <n v="8100"/>
  </r>
  <r>
    <x v="7"/>
    <x v="3"/>
    <x v="24"/>
    <x v="24"/>
    <x v="1"/>
    <s v="stk"/>
    <n v="500"/>
  </r>
  <r>
    <x v="8"/>
    <x v="3"/>
    <x v="24"/>
    <x v="24"/>
    <x v="1"/>
    <s v="stk"/>
    <n v="7600"/>
  </r>
  <r>
    <x v="9"/>
    <x v="3"/>
    <x v="24"/>
    <x v="24"/>
    <x v="1"/>
    <s v="stk"/>
    <n v="3975"/>
  </r>
  <r>
    <x v="10"/>
    <x v="3"/>
    <x v="24"/>
    <x v="24"/>
    <x v="1"/>
    <s v="stk"/>
    <m/>
  </r>
  <r>
    <x v="11"/>
    <x v="3"/>
    <x v="24"/>
    <x v="24"/>
    <x v="1"/>
    <s v="stk"/>
    <n v="800"/>
  </r>
  <r>
    <x v="12"/>
    <x v="3"/>
    <x v="24"/>
    <x v="24"/>
    <x v="1"/>
    <s v="stk"/>
    <m/>
  </r>
  <r>
    <x v="13"/>
    <x v="3"/>
    <x v="24"/>
    <x v="24"/>
    <x v="1"/>
    <s v="stk"/>
    <m/>
  </r>
  <r>
    <x v="14"/>
    <x v="3"/>
    <x v="24"/>
    <x v="24"/>
    <x v="1"/>
    <s v="stk"/>
    <n v="1300"/>
  </r>
  <r>
    <x v="15"/>
    <x v="3"/>
    <x v="24"/>
    <x v="24"/>
    <x v="1"/>
    <s v="stk"/>
    <n v="1400"/>
  </r>
  <r>
    <x v="16"/>
    <x v="1"/>
    <x v="1"/>
    <x v="1"/>
    <x v="1"/>
    <s v="stk"/>
    <n v="116050"/>
  </r>
  <r>
    <x v="0"/>
    <x v="3"/>
    <x v="25"/>
    <x v="25"/>
    <x v="1"/>
    <s v="stk"/>
    <n v="17570"/>
  </r>
  <r>
    <x v="1"/>
    <x v="3"/>
    <x v="25"/>
    <x v="25"/>
    <x v="1"/>
    <s v="stk"/>
    <n v="15960"/>
  </r>
  <r>
    <x v="2"/>
    <x v="3"/>
    <x v="25"/>
    <x v="25"/>
    <x v="1"/>
    <s v="stk"/>
    <n v="5050"/>
  </r>
  <r>
    <x v="3"/>
    <x v="3"/>
    <x v="25"/>
    <x v="25"/>
    <x v="1"/>
    <s v="stk"/>
    <n v="5000"/>
  </r>
  <r>
    <x v="4"/>
    <x v="3"/>
    <x v="25"/>
    <x v="25"/>
    <x v="1"/>
    <s v="stk"/>
    <n v="8250"/>
  </r>
  <r>
    <x v="5"/>
    <x v="3"/>
    <x v="25"/>
    <x v="25"/>
    <x v="1"/>
    <s v="stk"/>
    <n v="5250"/>
  </r>
  <r>
    <x v="6"/>
    <x v="3"/>
    <x v="25"/>
    <x v="25"/>
    <x v="1"/>
    <s v="stk"/>
    <n v="11300"/>
  </r>
  <r>
    <x v="7"/>
    <x v="3"/>
    <x v="25"/>
    <x v="25"/>
    <x v="1"/>
    <s v="stk"/>
    <n v="16500"/>
  </r>
  <r>
    <x v="8"/>
    <x v="3"/>
    <x v="25"/>
    <x v="25"/>
    <x v="1"/>
    <s v="stk"/>
    <n v="24400"/>
  </r>
  <r>
    <x v="9"/>
    <x v="3"/>
    <x v="25"/>
    <x v="25"/>
    <x v="1"/>
    <s v="stk"/>
    <n v="19500"/>
  </r>
  <r>
    <x v="10"/>
    <x v="3"/>
    <x v="25"/>
    <x v="25"/>
    <x v="1"/>
    <s v="stk"/>
    <n v="4400"/>
  </r>
  <r>
    <x v="11"/>
    <x v="3"/>
    <x v="25"/>
    <x v="25"/>
    <x v="1"/>
    <s v="stk"/>
    <n v="10600"/>
  </r>
  <r>
    <x v="12"/>
    <x v="3"/>
    <x v="25"/>
    <x v="25"/>
    <x v="1"/>
    <s v="stk"/>
    <n v="14100"/>
  </r>
  <r>
    <x v="13"/>
    <x v="3"/>
    <x v="25"/>
    <x v="25"/>
    <x v="1"/>
    <s v="stk"/>
    <n v="15300"/>
  </r>
  <r>
    <x v="14"/>
    <x v="3"/>
    <x v="25"/>
    <x v="25"/>
    <x v="1"/>
    <s v="stk"/>
    <n v="32450"/>
  </r>
  <r>
    <x v="15"/>
    <x v="3"/>
    <x v="25"/>
    <x v="25"/>
    <x v="1"/>
    <s v="stk"/>
    <n v="8000"/>
  </r>
  <r>
    <x v="16"/>
    <x v="0"/>
    <x v="7"/>
    <x v="7"/>
    <x v="1"/>
    <s v="stk"/>
    <n v="147925"/>
  </r>
  <r>
    <x v="0"/>
    <x v="5"/>
    <x v="26"/>
    <x v="26"/>
    <x v="1"/>
    <s v="stk"/>
    <n v="10700"/>
  </r>
  <r>
    <x v="1"/>
    <x v="5"/>
    <x v="26"/>
    <x v="26"/>
    <x v="1"/>
    <s v="stk"/>
    <n v="10700"/>
  </r>
  <r>
    <x v="2"/>
    <x v="5"/>
    <x v="26"/>
    <x v="26"/>
    <x v="1"/>
    <s v="stk"/>
    <n v="16225"/>
  </r>
  <r>
    <x v="3"/>
    <x v="5"/>
    <x v="26"/>
    <x v="26"/>
    <x v="1"/>
    <s v="stk"/>
    <n v="5000"/>
  </r>
  <r>
    <x v="4"/>
    <x v="5"/>
    <x v="26"/>
    <x v="26"/>
    <x v="1"/>
    <s v="stk"/>
    <n v="4500"/>
  </r>
  <r>
    <x v="5"/>
    <x v="5"/>
    <x v="26"/>
    <x v="26"/>
    <x v="1"/>
    <s v="stk"/>
    <n v="800"/>
  </r>
  <r>
    <x v="6"/>
    <x v="5"/>
    <x v="26"/>
    <x v="26"/>
    <x v="1"/>
    <s v="stk"/>
    <n v="2200"/>
  </r>
  <r>
    <x v="7"/>
    <x v="5"/>
    <x v="26"/>
    <x v="26"/>
    <x v="1"/>
    <s v="stk"/>
    <n v="10200"/>
  </r>
  <r>
    <x v="8"/>
    <x v="5"/>
    <x v="26"/>
    <x v="26"/>
    <x v="1"/>
    <s v="stk"/>
    <n v="7085"/>
  </r>
  <r>
    <x v="9"/>
    <x v="5"/>
    <x v="26"/>
    <x v="26"/>
    <x v="1"/>
    <s v="stk"/>
    <n v="26400"/>
  </r>
  <r>
    <x v="10"/>
    <x v="5"/>
    <x v="26"/>
    <x v="26"/>
    <x v="1"/>
    <s v="stk"/>
    <n v="15000"/>
  </r>
  <r>
    <x v="11"/>
    <x v="5"/>
    <x v="26"/>
    <x v="26"/>
    <x v="1"/>
    <s v="stk"/>
    <n v="22500"/>
  </r>
  <r>
    <x v="12"/>
    <x v="5"/>
    <x v="26"/>
    <x v="26"/>
    <x v="1"/>
    <s v="stk"/>
    <n v="12800"/>
  </r>
  <r>
    <x v="13"/>
    <x v="5"/>
    <x v="26"/>
    <x v="26"/>
    <x v="1"/>
    <s v="stk"/>
    <n v="3575"/>
  </r>
  <r>
    <x v="14"/>
    <x v="5"/>
    <x v="26"/>
    <x v="26"/>
    <x v="1"/>
    <s v="stk"/>
    <n v="9050"/>
  </r>
  <r>
    <x v="15"/>
    <x v="5"/>
    <x v="26"/>
    <x v="26"/>
    <x v="1"/>
    <s v="stk"/>
    <n v="9050"/>
  </r>
  <r>
    <x v="16"/>
    <x v="1"/>
    <x v="8"/>
    <x v="8"/>
    <x v="1"/>
    <s v="stk"/>
    <n v="219175"/>
  </r>
  <r>
    <x v="0"/>
    <x v="5"/>
    <x v="27"/>
    <x v="27"/>
    <x v="1"/>
    <s v="stk"/>
    <n v="103100"/>
  </r>
  <r>
    <x v="1"/>
    <x v="5"/>
    <x v="27"/>
    <x v="27"/>
    <x v="1"/>
    <s v="stk"/>
    <n v="75405"/>
  </r>
  <r>
    <x v="2"/>
    <x v="5"/>
    <x v="27"/>
    <x v="27"/>
    <x v="1"/>
    <s v="stk"/>
    <n v="98665"/>
  </r>
  <r>
    <x v="3"/>
    <x v="5"/>
    <x v="27"/>
    <x v="27"/>
    <x v="1"/>
    <s v="stk"/>
    <n v="53375"/>
  </r>
  <r>
    <x v="4"/>
    <x v="5"/>
    <x v="27"/>
    <x v="27"/>
    <x v="1"/>
    <s v="stk"/>
    <n v="54000"/>
  </r>
  <r>
    <x v="5"/>
    <x v="5"/>
    <x v="27"/>
    <x v="27"/>
    <x v="1"/>
    <s v="stk"/>
    <n v="23985"/>
  </r>
  <r>
    <x v="6"/>
    <x v="5"/>
    <x v="27"/>
    <x v="27"/>
    <x v="1"/>
    <s v="stk"/>
    <n v="63666"/>
  </r>
  <r>
    <x v="7"/>
    <x v="5"/>
    <x v="27"/>
    <x v="27"/>
    <x v="1"/>
    <s v="stk"/>
    <n v="91675"/>
  </r>
  <r>
    <x v="8"/>
    <x v="5"/>
    <x v="27"/>
    <x v="27"/>
    <x v="1"/>
    <s v="stk"/>
    <n v="62950"/>
  </r>
  <r>
    <x v="9"/>
    <x v="5"/>
    <x v="27"/>
    <x v="27"/>
    <x v="1"/>
    <s v="stk"/>
    <n v="45250"/>
  </r>
  <r>
    <x v="10"/>
    <x v="5"/>
    <x v="27"/>
    <x v="27"/>
    <x v="1"/>
    <s v="stk"/>
    <n v="35405"/>
  </r>
  <r>
    <x v="11"/>
    <x v="5"/>
    <x v="27"/>
    <x v="27"/>
    <x v="1"/>
    <s v="stk"/>
    <n v="89900"/>
  </r>
  <r>
    <x v="12"/>
    <x v="5"/>
    <x v="27"/>
    <x v="27"/>
    <x v="1"/>
    <s v="stk"/>
    <n v="56625"/>
  </r>
  <r>
    <x v="13"/>
    <x v="5"/>
    <x v="27"/>
    <x v="27"/>
    <x v="1"/>
    <s v="stk"/>
    <n v="64280"/>
  </r>
  <r>
    <x v="14"/>
    <x v="5"/>
    <x v="27"/>
    <x v="27"/>
    <x v="1"/>
    <s v="stk"/>
    <n v="48775"/>
  </r>
  <r>
    <x v="15"/>
    <x v="5"/>
    <x v="27"/>
    <x v="27"/>
    <x v="1"/>
    <s v="stk"/>
    <n v="45650"/>
  </r>
  <r>
    <x v="16"/>
    <x v="1"/>
    <x v="9"/>
    <x v="9"/>
    <x v="1"/>
    <s v="stk"/>
    <n v="33152"/>
  </r>
  <r>
    <x v="0"/>
    <x v="4"/>
    <x v="23"/>
    <x v="23"/>
    <x v="1"/>
    <s v="stk"/>
    <n v="144555"/>
  </r>
  <r>
    <x v="1"/>
    <x v="4"/>
    <x v="23"/>
    <x v="23"/>
    <x v="1"/>
    <s v="stk"/>
    <n v="134145"/>
  </r>
  <r>
    <x v="2"/>
    <x v="4"/>
    <x v="23"/>
    <x v="23"/>
    <x v="1"/>
    <s v="stk"/>
    <n v="123725"/>
  </r>
  <r>
    <x v="3"/>
    <x v="4"/>
    <x v="23"/>
    <x v="23"/>
    <x v="1"/>
    <s v="stk"/>
    <n v="42845"/>
  </r>
  <r>
    <x v="4"/>
    <x v="4"/>
    <x v="23"/>
    <x v="23"/>
    <x v="1"/>
    <s v="stk"/>
    <n v="45825"/>
  </r>
  <r>
    <x v="5"/>
    <x v="4"/>
    <x v="23"/>
    <x v="23"/>
    <x v="1"/>
    <s v="stk"/>
    <n v="27225"/>
  </r>
  <r>
    <x v="6"/>
    <x v="4"/>
    <x v="23"/>
    <x v="23"/>
    <x v="1"/>
    <s v="stk"/>
    <n v="35215"/>
  </r>
  <r>
    <x v="7"/>
    <x v="4"/>
    <x v="23"/>
    <x v="23"/>
    <x v="1"/>
    <s v="stk"/>
    <n v="99420"/>
  </r>
  <r>
    <x v="8"/>
    <x v="4"/>
    <x v="23"/>
    <x v="23"/>
    <x v="1"/>
    <s v="stk"/>
    <n v="123285"/>
  </r>
  <r>
    <x v="9"/>
    <x v="4"/>
    <x v="23"/>
    <x v="23"/>
    <x v="1"/>
    <s v="stk"/>
    <n v="89480"/>
  </r>
  <r>
    <x v="10"/>
    <x v="4"/>
    <x v="23"/>
    <x v="23"/>
    <x v="1"/>
    <s v="stk"/>
    <n v="43050"/>
  </r>
  <r>
    <x v="11"/>
    <x v="4"/>
    <x v="23"/>
    <x v="23"/>
    <x v="1"/>
    <s v="stk"/>
    <n v="28400"/>
  </r>
  <r>
    <x v="12"/>
    <x v="4"/>
    <x v="23"/>
    <x v="23"/>
    <x v="1"/>
    <s v="stk"/>
    <n v="63800"/>
  </r>
  <r>
    <x v="13"/>
    <x v="4"/>
    <x v="23"/>
    <x v="23"/>
    <x v="1"/>
    <s v="stk"/>
    <n v="123900"/>
  </r>
  <r>
    <x v="14"/>
    <x v="4"/>
    <x v="23"/>
    <x v="23"/>
    <x v="1"/>
    <s v="stk"/>
    <n v="129225"/>
  </r>
  <r>
    <x v="15"/>
    <x v="4"/>
    <x v="23"/>
    <x v="23"/>
    <x v="1"/>
    <s v="stk"/>
    <n v="170150"/>
  </r>
  <r>
    <x v="16"/>
    <x v="1"/>
    <x v="10"/>
    <x v="10"/>
    <x v="1"/>
    <s v="stk"/>
    <n v="109452"/>
  </r>
  <r>
    <x v="0"/>
    <x v="4"/>
    <x v="23"/>
    <x v="23"/>
    <x v="1"/>
    <s v="stk"/>
    <n v="242523"/>
  </r>
  <r>
    <x v="1"/>
    <x v="4"/>
    <x v="23"/>
    <x v="23"/>
    <x v="1"/>
    <s v="stk"/>
    <n v="187690"/>
  </r>
  <r>
    <x v="2"/>
    <x v="4"/>
    <x v="23"/>
    <x v="23"/>
    <x v="1"/>
    <s v="stk"/>
    <n v="114395"/>
  </r>
  <r>
    <x v="3"/>
    <x v="4"/>
    <x v="23"/>
    <x v="23"/>
    <x v="1"/>
    <s v="stk"/>
    <n v="52655"/>
  </r>
  <r>
    <x v="4"/>
    <x v="4"/>
    <x v="23"/>
    <x v="23"/>
    <x v="1"/>
    <s v="stk"/>
    <n v="49255"/>
  </r>
  <r>
    <x v="5"/>
    <x v="4"/>
    <x v="23"/>
    <x v="23"/>
    <x v="1"/>
    <s v="stk"/>
    <n v="45405"/>
  </r>
  <r>
    <x v="6"/>
    <x v="4"/>
    <x v="23"/>
    <x v="23"/>
    <x v="1"/>
    <s v="stk"/>
    <n v="42645"/>
  </r>
  <r>
    <x v="7"/>
    <x v="4"/>
    <x v="23"/>
    <x v="23"/>
    <x v="1"/>
    <s v="stk"/>
    <n v="66290"/>
  </r>
  <r>
    <x v="8"/>
    <x v="4"/>
    <x v="23"/>
    <x v="23"/>
    <x v="1"/>
    <s v="stk"/>
    <n v="111535"/>
  </r>
  <r>
    <x v="9"/>
    <x v="4"/>
    <x v="23"/>
    <x v="23"/>
    <x v="1"/>
    <s v="stk"/>
    <n v="199955"/>
  </r>
  <r>
    <x v="10"/>
    <x v="4"/>
    <x v="23"/>
    <x v="23"/>
    <x v="1"/>
    <s v="stk"/>
    <n v="65940"/>
  </r>
  <r>
    <x v="11"/>
    <x v="4"/>
    <x v="23"/>
    <x v="23"/>
    <x v="1"/>
    <s v="stk"/>
    <n v="149475"/>
  </r>
  <r>
    <x v="12"/>
    <x v="4"/>
    <x v="23"/>
    <x v="23"/>
    <x v="1"/>
    <s v="stk"/>
    <n v="135960"/>
  </r>
  <r>
    <x v="13"/>
    <x v="4"/>
    <x v="23"/>
    <x v="23"/>
    <x v="1"/>
    <s v="stk"/>
    <n v="157775"/>
  </r>
  <r>
    <x v="14"/>
    <x v="4"/>
    <x v="23"/>
    <x v="23"/>
    <x v="1"/>
    <s v="stk"/>
    <n v="112800"/>
  </r>
  <r>
    <x v="15"/>
    <x v="4"/>
    <x v="23"/>
    <x v="23"/>
    <x v="1"/>
    <s v="stk"/>
    <n v="166100"/>
  </r>
  <r>
    <x v="16"/>
    <x v="1"/>
    <x v="11"/>
    <x v="11"/>
    <x v="1"/>
    <s v="stk"/>
    <n v="96650"/>
  </r>
  <r>
    <x v="0"/>
    <x v="5"/>
    <x v="28"/>
    <x v="28"/>
    <x v="1"/>
    <s v="stk"/>
    <n v="4000"/>
  </r>
  <r>
    <x v="1"/>
    <x v="5"/>
    <x v="28"/>
    <x v="28"/>
    <x v="1"/>
    <s v="stk"/>
    <n v="10500"/>
  </r>
  <r>
    <x v="2"/>
    <x v="5"/>
    <x v="28"/>
    <x v="28"/>
    <x v="1"/>
    <s v="stk"/>
    <n v="8000"/>
  </r>
  <r>
    <x v="3"/>
    <x v="5"/>
    <x v="28"/>
    <x v="28"/>
    <x v="1"/>
    <s v="stk"/>
    <m/>
  </r>
  <r>
    <x v="4"/>
    <x v="5"/>
    <x v="28"/>
    <x v="28"/>
    <x v="1"/>
    <s v="stk"/>
    <m/>
  </r>
  <r>
    <x v="5"/>
    <x v="5"/>
    <x v="28"/>
    <x v="28"/>
    <x v="1"/>
    <s v="stk"/>
    <n v="2700"/>
  </r>
  <r>
    <x v="6"/>
    <x v="5"/>
    <x v="28"/>
    <x v="28"/>
    <x v="1"/>
    <s v="stk"/>
    <m/>
  </r>
  <r>
    <x v="7"/>
    <x v="5"/>
    <x v="28"/>
    <x v="28"/>
    <x v="1"/>
    <s v="stk"/>
    <m/>
  </r>
  <r>
    <x v="8"/>
    <x v="5"/>
    <x v="28"/>
    <x v="28"/>
    <x v="1"/>
    <s v="stk"/>
    <m/>
  </r>
  <r>
    <x v="9"/>
    <x v="5"/>
    <x v="28"/>
    <x v="28"/>
    <x v="1"/>
    <s v="stk"/>
    <m/>
  </r>
  <r>
    <x v="10"/>
    <x v="5"/>
    <x v="28"/>
    <x v="28"/>
    <x v="1"/>
    <s v="stk"/>
    <n v="7850"/>
  </r>
  <r>
    <x v="11"/>
    <x v="5"/>
    <x v="28"/>
    <x v="28"/>
    <x v="1"/>
    <s v="stk"/>
    <m/>
  </r>
  <r>
    <x v="12"/>
    <x v="5"/>
    <x v="28"/>
    <x v="28"/>
    <x v="1"/>
    <s v="stk"/>
    <n v="4820"/>
  </r>
  <r>
    <x v="13"/>
    <x v="5"/>
    <x v="28"/>
    <x v="28"/>
    <x v="1"/>
    <s v="stk"/>
    <m/>
  </r>
  <r>
    <x v="14"/>
    <x v="5"/>
    <x v="28"/>
    <x v="28"/>
    <x v="1"/>
    <s v="stk"/>
    <n v="2000"/>
  </r>
  <r>
    <x v="15"/>
    <x v="5"/>
    <x v="28"/>
    <x v="28"/>
    <x v="1"/>
    <s v="stk"/>
    <n v="21332"/>
  </r>
  <r>
    <x v="16"/>
    <x v="1"/>
    <x v="12"/>
    <x v="12"/>
    <x v="1"/>
    <s v="stk"/>
    <n v="79180"/>
  </r>
  <r>
    <x v="0"/>
    <x v="5"/>
    <x v="29"/>
    <x v="29"/>
    <x v="1"/>
    <s v="stk"/>
    <n v="34875"/>
  </r>
  <r>
    <x v="1"/>
    <x v="5"/>
    <x v="29"/>
    <x v="29"/>
    <x v="1"/>
    <s v="stk"/>
    <n v="38250"/>
  </r>
  <r>
    <x v="2"/>
    <x v="5"/>
    <x v="29"/>
    <x v="29"/>
    <x v="1"/>
    <s v="stk"/>
    <n v="18230"/>
  </r>
  <r>
    <x v="3"/>
    <x v="5"/>
    <x v="29"/>
    <x v="29"/>
    <x v="1"/>
    <s v="stk"/>
    <n v="13500"/>
  </r>
  <r>
    <x v="4"/>
    <x v="5"/>
    <x v="29"/>
    <x v="29"/>
    <x v="1"/>
    <s v="stk"/>
    <n v="7900"/>
  </r>
  <r>
    <x v="5"/>
    <x v="5"/>
    <x v="29"/>
    <x v="29"/>
    <x v="1"/>
    <s v="stk"/>
    <n v="4770"/>
  </r>
  <r>
    <x v="6"/>
    <x v="5"/>
    <x v="29"/>
    <x v="29"/>
    <x v="1"/>
    <s v="stk"/>
    <n v="18750"/>
  </r>
  <r>
    <x v="7"/>
    <x v="5"/>
    <x v="29"/>
    <x v="29"/>
    <x v="1"/>
    <s v="stk"/>
    <n v="20975"/>
  </r>
  <r>
    <x v="8"/>
    <x v="5"/>
    <x v="29"/>
    <x v="29"/>
    <x v="1"/>
    <s v="stk"/>
    <n v="27350"/>
  </r>
  <r>
    <x v="9"/>
    <x v="5"/>
    <x v="29"/>
    <x v="29"/>
    <x v="1"/>
    <s v="stk"/>
    <n v="32470"/>
  </r>
  <r>
    <x v="10"/>
    <x v="5"/>
    <x v="29"/>
    <x v="29"/>
    <x v="1"/>
    <s v="stk"/>
    <n v="3050"/>
  </r>
  <r>
    <x v="11"/>
    <x v="5"/>
    <x v="29"/>
    <x v="29"/>
    <x v="1"/>
    <s v="stk"/>
    <n v="28250"/>
  </r>
  <r>
    <x v="12"/>
    <x v="5"/>
    <x v="29"/>
    <x v="29"/>
    <x v="1"/>
    <s v="stk"/>
    <n v="43275"/>
  </r>
  <r>
    <x v="13"/>
    <x v="5"/>
    <x v="29"/>
    <x v="29"/>
    <x v="1"/>
    <s v="stk"/>
    <n v="44275"/>
  </r>
  <r>
    <x v="14"/>
    <x v="5"/>
    <x v="29"/>
    <x v="29"/>
    <x v="1"/>
    <s v="stk"/>
    <n v="19500"/>
  </r>
  <r>
    <x v="15"/>
    <x v="5"/>
    <x v="29"/>
    <x v="29"/>
    <x v="1"/>
    <s v="stk"/>
    <n v="24975"/>
  </r>
  <r>
    <x v="16"/>
    <x v="1"/>
    <x v="13"/>
    <x v="13"/>
    <x v="1"/>
    <s v="stk"/>
    <n v="100725"/>
  </r>
  <r>
    <x v="0"/>
    <x v="5"/>
    <x v="30"/>
    <x v="30"/>
    <x v="1"/>
    <s v="stk"/>
    <n v="272908"/>
  </r>
  <r>
    <x v="1"/>
    <x v="5"/>
    <x v="30"/>
    <x v="30"/>
    <x v="1"/>
    <s v="stk"/>
    <n v="215729"/>
  </r>
  <r>
    <x v="2"/>
    <x v="5"/>
    <x v="30"/>
    <x v="30"/>
    <x v="1"/>
    <s v="stk"/>
    <n v="219585"/>
  </r>
  <r>
    <x v="3"/>
    <x v="5"/>
    <x v="30"/>
    <x v="30"/>
    <x v="1"/>
    <s v="stk"/>
    <n v="99675"/>
  </r>
  <r>
    <x v="4"/>
    <x v="5"/>
    <x v="30"/>
    <x v="30"/>
    <x v="1"/>
    <s v="stk"/>
    <n v="114795"/>
  </r>
  <r>
    <x v="5"/>
    <x v="5"/>
    <x v="30"/>
    <x v="30"/>
    <x v="1"/>
    <s v="stk"/>
    <n v="50920"/>
  </r>
  <r>
    <x v="6"/>
    <x v="5"/>
    <x v="30"/>
    <x v="30"/>
    <x v="1"/>
    <s v="stk"/>
    <n v="169787"/>
  </r>
  <r>
    <x v="7"/>
    <x v="5"/>
    <x v="30"/>
    <x v="30"/>
    <x v="1"/>
    <s v="stk"/>
    <n v="131960"/>
  </r>
  <r>
    <x v="8"/>
    <x v="5"/>
    <x v="30"/>
    <x v="30"/>
    <x v="1"/>
    <s v="stk"/>
    <n v="201010"/>
  </r>
  <r>
    <x v="9"/>
    <x v="5"/>
    <x v="30"/>
    <x v="30"/>
    <x v="1"/>
    <s v="stk"/>
    <n v="168940"/>
  </r>
  <r>
    <x v="10"/>
    <x v="5"/>
    <x v="30"/>
    <x v="30"/>
    <x v="1"/>
    <s v="stk"/>
    <n v="162595"/>
  </r>
  <r>
    <x v="11"/>
    <x v="5"/>
    <x v="30"/>
    <x v="30"/>
    <x v="1"/>
    <s v="stk"/>
    <n v="145425"/>
  </r>
  <r>
    <x v="12"/>
    <x v="5"/>
    <x v="30"/>
    <x v="30"/>
    <x v="1"/>
    <s v="stk"/>
    <n v="183928"/>
  </r>
  <r>
    <x v="13"/>
    <x v="5"/>
    <x v="30"/>
    <x v="30"/>
    <x v="1"/>
    <s v="stk"/>
    <n v="70770"/>
  </r>
  <r>
    <x v="14"/>
    <x v="5"/>
    <x v="30"/>
    <x v="30"/>
    <x v="1"/>
    <s v="stk"/>
    <n v="254985"/>
  </r>
  <r>
    <x v="15"/>
    <x v="5"/>
    <x v="30"/>
    <x v="30"/>
    <x v="1"/>
    <s v="stk"/>
    <n v="168475"/>
  </r>
  <r>
    <x v="16"/>
    <x v="1"/>
    <x v="1"/>
    <x v="1"/>
    <x v="1"/>
    <s v="stk"/>
    <n v="4500"/>
  </r>
  <r>
    <x v="0"/>
    <x v="5"/>
    <x v="31"/>
    <x v="31"/>
    <x v="1"/>
    <s v="stk"/>
    <n v="276680"/>
  </r>
  <r>
    <x v="1"/>
    <x v="5"/>
    <x v="31"/>
    <x v="31"/>
    <x v="1"/>
    <s v="stk"/>
    <n v="236160"/>
  </r>
  <r>
    <x v="2"/>
    <x v="5"/>
    <x v="31"/>
    <x v="31"/>
    <x v="1"/>
    <s v="stk"/>
    <n v="213565"/>
  </r>
  <r>
    <x v="3"/>
    <x v="5"/>
    <x v="31"/>
    <x v="31"/>
    <x v="1"/>
    <s v="stk"/>
    <n v="91725"/>
  </r>
  <r>
    <x v="4"/>
    <x v="5"/>
    <x v="31"/>
    <x v="31"/>
    <x v="1"/>
    <s v="stk"/>
    <n v="98951"/>
  </r>
  <r>
    <x v="5"/>
    <x v="5"/>
    <x v="31"/>
    <x v="31"/>
    <x v="1"/>
    <s v="stk"/>
    <n v="82320"/>
  </r>
  <r>
    <x v="6"/>
    <x v="5"/>
    <x v="31"/>
    <x v="31"/>
    <x v="1"/>
    <s v="stk"/>
    <n v="194885"/>
  </r>
  <r>
    <x v="7"/>
    <x v="5"/>
    <x v="31"/>
    <x v="31"/>
    <x v="1"/>
    <s v="stk"/>
    <n v="229995"/>
  </r>
  <r>
    <x v="8"/>
    <x v="5"/>
    <x v="31"/>
    <x v="31"/>
    <x v="1"/>
    <s v="stk"/>
    <n v="267460"/>
  </r>
  <r>
    <x v="9"/>
    <x v="5"/>
    <x v="31"/>
    <x v="31"/>
    <x v="1"/>
    <s v="stk"/>
    <n v="238380"/>
  </r>
  <r>
    <x v="10"/>
    <x v="5"/>
    <x v="31"/>
    <x v="31"/>
    <x v="1"/>
    <s v="stk"/>
    <n v="183669"/>
  </r>
  <r>
    <x v="11"/>
    <x v="5"/>
    <x v="31"/>
    <x v="31"/>
    <x v="1"/>
    <s v="stk"/>
    <n v="141015"/>
  </r>
  <r>
    <x v="12"/>
    <x v="5"/>
    <x v="31"/>
    <x v="31"/>
    <x v="1"/>
    <s v="stk"/>
    <n v="155075"/>
  </r>
  <r>
    <x v="13"/>
    <x v="5"/>
    <x v="31"/>
    <x v="31"/>
    <x v="1"/>
    <s v="stk"/>
    <n v="228875"/>
  </r>
  <r>
    <x v="14"/>
    <x v="5"/>
    <x v="31"/>
    <x v="31"/>
    <x v="1"/>
    <s v="stk"/>
    <n v="259080"/>
  </r>
  <r>
    <x v="15"/>
    <x v="5"/>
    <x v="31"/>
    <x v="31"/>
    <x v="1"/>
    <s v="stk"/>
    <n v="325000"/>
  </r>
  <r>
    <x v="16"/>
    <x v="1"/>
    <x v="14"/>
    <x v="14"/>
    <x v="1"/>
    <s v="stk"/>
    <n v="8500"/>
  </r>
  <r>
    <x v="0"/>
    <x v="4"/>
    <x v="32"/>
    <x v="32"/>
    <x v="1"/>
    <s v="stk"/>
    <n v="160360"/>
  </r>
  <r>
    <x v="1"/>
    <x v="4"/>
    <x v="32"/>
    <x v="32"/>
    <x v="1"/>
    <s v="stk"/>
    <n v="201486"/>
  </r>
  <r>
    <x v="2"/>
    <x v="4"/>
    <x v="32"/>
    <x v="32"/>
    <x v="1"/>
    <s v="stk"/>
    <n v="99995"/>
  </r>
  <r>
    <x v="3"/>
    <x v="4"/>
    <x v="32"/>
    <x v="32"/>
    <x v="1"/>
    <s v="stk"/>
    <n v="58930"/>
  </r>
  <r>
    <x v="4"/>
    <x v="4"/>
    <x v="32"/>
    <x v="32"/>
    <x v="1"/>
    <s v="stk"/>
    <n v="54755"/>
  </r>
  <r>
    <x v="5"/>
    <x v="4"/>
    <x v="32"/>
    <x v="32"/>
    <x v="1"/>
    <s v="stk"/>
    <n v="25235"/>
  </r>
  <r>
    <x v="6"/>
    <x v="4"/>
    <x v="32"/>
    <x v="32"/>
    <x v="1"/>
    <s v="stk"/>
    <n v="33910"/>
  </r>
  <r>
    <x v="7"/>
    <x v="4"/>
    <x v="32"/>
    <x v="32"/>
    <x v="1"/>
    <s v="stk"/>
    <n v="89965"/>
  </r>
  <r>
    <x v="8"/>
    <x v="4"/>
    <x v="32"/>
    <x v="32"/>
    <x v="1"/>
    <s v="stk"/>
    <n v="182075"/>
  </r>
  <r>
    <x v="9"/>
    <x v="4"/>
    <x v="32"/>
    <x v="32"/>
    <x v="1"/>
    <s v="stk"/>
    <n v="141990"/>
  </r>
  <r>
    <x v="10"/>
    <x v="4"/>
    <x v="32"/>
    <x v="32"/>
    <x v="1"/>
    <s v="stk"/>
    <n v="142960"/>
  </r>
  <r>
    <x v="11"/>
    <x v="4"/>
    <x v="32"/>
    <x v="32"/>
    <x v="1"/>
    <s v="stk"/>
    <n v="118100"/>
  </r>
  <r>
    <x v="12"/>
    <x v="4"/>
    <x v="32"/>
    <x v="32"/>
    <x v="1"/>
    <s v="stk"/>
    <n v="157100"/>
  </r>
  <r>
    <x v="13"/>
    <x v="4"/>
    <x v="32"/>
    <x v="32"/>
    <x v="1"/>
    <s v="stk"/>
    <n v="99005"/>
  </r>
  <r>
    <x v="14"/>
    <x v="4"/>
    <x v="32"/>
    <x v="32"/>
    <x v="1"/>
    <s v="stk"/>
    <n v="117020"/>
  </r>
  <r>
    <x v="15"/>
    <x v="4"/>
    <x v="32"/>
    <x v="32"/>
    <x v="1"/>
    <s v="stk"/>
    <n v="172030"/>
  </r>
  <r>
    <x v="16"/>
    <x v="1"/>
    <x v="15"/>
    <x v="15"/>
    <x v="1"/>
    <s v="stk"/>
    <m/>
  </r>
  <r>
    <x v="0"/>
    <x v="2"/>
    <x v="19"/>
    <x v="19"/>
    <x v="1"/>
    <s v="stk"/>
    <n v="86905"/>
  </r>
  <r>
    <x v="1"/>
    <x v="2"/>
    <x v="19"/>
    <x v="19"/>
    <x v="1"/>
    <s v="stk"/>
    <n v="54220"/>
  </r>
  <r>
    <x v="2"/>
    <x v="2"/>
    <x v="19"/>
    <x v="19"/>
    <x v="1"/>
    <s v="stk"/>
    <n v="61075"/>
  </r>
  <r>
    <x v="3"/>
    <x v="2"/>
    <x v="19"/>
    <x v="19"/>
    <x v="1"/>
    <s v="stk"/>
    <n v="43400"/>
  </r>
  <r>
    <x v="4"/>
    <x v="2"/>
    <x v="19"/>
    <x v="19"/>
    <x v="1"/>
    <s v="stk"/>
    <n v="31900"/>
  </r>
  <r>
    <x v="5"/>
    <x v="2"/>
    <x v="19"/>
    <x v="19"/>
    <x v="1"/>
    <s v="stk"/>
    <n v="44230"/>
  </r>
  <r>
    <x v="6"/>
    <x v="2"/>
    <x v="19"/>
    <x v="19"/>
    <x v="1"/>
    <s v="stk"/>
    <n v="47145"/>
  </r>
  <r>
    <x v="7"/>
    <x v="2"/>
    <x v="19"/>
    <x v="19"/>
    <x v="1"/>
    <s v="stk"/>
    <n v="42875"/>
  </r>
  <r>
    <x v="8"/>
    <x v="2"/>
    <x v="19"/>
    <x v="19"/>
    <x v="1"/>
    <s v="stk"/>
    <n v="45200"/>
  </r>
  <r>
    <x v="9"/>
    <x v="2"/>
    <x v="19"/>
    <x v="19"/>
    <x v="1"/>
    <s v="stk"/>
    <n v="46300"/>
  </r>
  <r>
    <x v="10"/>
    <x v="2"/>
    <x v="19"/>
    <x v="19"/>
    <x v="1"/>
    <s v="stk"/>
    <n v="47525"/>
  </r>
  <r>
    <x v="11"/>
    <x v="2"/>
    <x v="19"/>
    <x v="19"/>
    <x v="1"/>
    <s v="stk"/>
    <n v="46349"/>
  </r>
  <r>
    <x v="12"/>
    <x v="2"/>
    <x v="19"/>
    <x v="19"/>
    <x v="1"/>
    <s v="stk"/>
    <n v="43100"/>
  </r>
  <r>
    <x v="13"/>
    <x v="2"/>
    <x v="19"/>
    <x v="19"/>
    <x v="1"/>
    <s v="stk"/>
    <n v="65050"/>
  </r>
  <r>
    <x v="14"/>
    <x v="2"/>
    <x v="19"/>
    <x v="19"/>
    <x v="1"/>
    <s v="stk"/>
    <n v="44100"/>
  </r>
  <r>
    <x v="15"/>
    <x v="2"/>
    <x v="19"/>
    <x v="19"/>
    <x v="1"/>
    <s v="stk"/>
    <n v="41300"/>
  </r>
  <r>
    <x v="0"/>
    <x v="2"/>
    <x v="33"/>
    <x v="33"/>
    <x v="1"/>
    <s v="stk"/>
    <n v="71605"/>
  </r>
  <r>
    <x v="1"/>
    <x v="2"/>
    <x v="33"/>
    <x v="33"/>
    <x v="1"/>
    <s v="stk"/>
    <n v="83180"/>
  </r>
  <r>
    <x v="2"/>
    <x v="2"/>
    <x v="33"/>
    <x v="33"/>
    <x v="1"/>
    <s v="stk"/>
    <n v="114260"/>
  </r>
  <r>
    <x v="3"/>
    <x v="2"/>
    <x v="33"/>
    <x v="33"/>
    <x v="1"/>
    <s v="stk"/>
    <n v="37330"/>
  </r>
  <r>
    <x v="4"/>
    <x v="2"/>
    <x v="33"/>
    <x v="33"/>
    <x v="1"/>
    <s v="stk"/>
    <n v="17600"/>
  </r>
  <r>
    <x v="5"/>
    <x v="2"/>
    <x v="33"/>
    <x v="33"/>
    <x v="1"/>
    <s v="stk"/>
    <n v="30495"/>
  </r>
  <r>
    <x v="6"/>
    <x v="2"/>
    <x v="33"/>
    <x v="33"/>
    <x v="1"/>
    <s v="stk"/>
    <n v="51910"/>
  </r>
  <r>
    <x v="7"/>
    <x v="2"/>
    <x v="33"/>
    <x v="33"/>
    <x v="1"/>
    <s v="stk"/>
    <n v="66125"/>
  </r>
  <r>
    <x v="8"/>
    <x v="2"/>
    <x v="33"/>
    <x v="33"/>
    <x v="1"/>
    <s v="stk"/>
    <n v="73775"/>
  </r>
  <r>
    <x v="9"/>
    <x v="2"/>
    <x v="33"/>
    <x v="33"/>
    <x v="1"/>
    <s v="stk"/>
    <n v="40505"/>
  </r>
  <r>
    <x v="10"/>
    <x v="2"/>
    <x v="33"/>
    <x v="33"/>
    <x v="1"/>
    <s v="stk"/>
    <n v="39175"/>
  </r>
  <r>
    <x v="11"/>
    <x v="2"/>
    <x v="33"/>
    <x v="33"/>
    <x v="1"/>
    <s v="stk"/>
    <n v="37070"/>
  </r>
  <r>
    <x v="12"/>
    <x v="2"/>
    <x v="33"/>
    <x v="33"/>
    <x v="1"/>
    <s v="stk"/>
    <n v="92390"/>
  </r>
  <r>
    <x v="13"/>
    <x v="2"/>
    <x v="33"/>
    <x v="33"/>
    <x v="1"/>
    <s v="stk"/>
    <n v="82875"/>
  </r>
  <r>
    <x v="14"/>
    <x v="2"/>
    <x v="33"/>
    <x v="33"/>
    <x v="1"/>
    <s v="stk"/>
    <n v="83900"/>
  </r>
  <r>
    <x v="15"/>
    <x v="2"/>
    <x v="33"/>
    <x v="33"/>
    <x v="1"/>
    <s v="stk"/>
    <n v="170125"/>
  </r>
  <r>
    <x v="16"/>
    <x v="1"/>
    <x v="16"/>
    <x v="16"/>
    <x v="1"/>
    <s v="stk"/>
    <m/>
  </r>
  <r>
    <x v="0"/>
    <x v="2"/>
    <x v="34"/>
    <x v="34"/>
    <x v="1"/>
    <s v="stk"/>
    <n v="434105"/>
  </r>
  <r>
    <x v="1"/>
    <x v="2"/>
    <x v="34"/>
    <x v="34"/>
    <x v="1"/>
    <s v="stk"/>
    <n v="462810"/>
  </r>
  <r>
    <x v="2"/>
    <x v="2"/>
    <x v="34"/>
    <x v="34"/>
    <x v="1"/>
    <s v="stk"/>
    <n v="396675"/>
  </r>
  <r>
    <x v="3"/>
    <x v="2"/>
    <x v="34"/>
    <x v="34"/>
    <x v="1"/>
    <s v="stk"/>
    <n v="231200"/>
  </r>
  <r>
    <x v="4"/>
    <x v="2"/>
    <x v="34"/>
    <x v="34"/>
    <x v="1"/>
    <s v="stk"/>
    <n v="314570"/>
  </r>
  <r>
    <x v="5"/>
    <x v="2"/>
    <x v="34"/>
    <x v="34"/>
    <x v="1"/>
    <s v="stk"/>
    <n v="269010"/>
  </r>
  <r>
    <x v="6"/>
    <x v="2"/>
    <x v="34"/>
    <x v="34"/>
    <x v="1"/>
    <s v="stk"/>
    <n v="310485"/>
  </r>
  <r>
    <x v="7"/>
    <x v="2"/>
    <x v="34"/>
    <x v="34"/>
    <x v="1"/>
    <s v="stk"/>
    <n v="203540"/>
  </r>
  <r>
    <x v="8"/>
    <x v="2"/>
    <x v="34"/>
    <x v="34"/>
    <x v="1"/>
    <s v="stk"/>
    <n v="285375"/>
  </r>
  <r>
    <x v="9"/>
    <x v="2"/>
    <x v="34"/>
    <x v="34"/>
    <x v="1"/>
    <s v="stk"/>
    <n v="254775"/>
  </r>
  <r>
    <x v="10"/>
    <x v="2"/>
    <x v="34"/>
    <x v="34"/>
    <x v="1"/>
    <s v="stk"/>
    <n v="241075"/>
  </r>
  <r>
    <x v="11"/>
    <x v="2"/>
    <x v="34"/>
    <x v="34"/>
    <x v="1"/>
    <s v="stk"/>
    <n v="271815"/>
  </r>
  <r>
    <x v="12"/>
    <x v="2"/>
    <x v="34"/>
    <x v="34"/>
    <x v="1"/>
    <s v="stk"/>
    <n v="214135"/>
  </r>
  <r>
    <x v="13"/>
    <x v="2"/>
    <x v="34"/>
    <x v="34"/>
    <x v="1"/>
    <s v="stk"/>
    <n v="212050"/>
  </r>
  <r>
    <x v="14"/>
    <x v="2"/>
    <x v="34"/>
    <x v="34"/>
    <x v="1"/>
    <s v="stk"/>
    <n v="146100"/>
  </r>
  <r>
    <x v="15"/>
    <x v="2"/>
    <x v="34"/>
    <x v="34"/>
    <x v="1"/>
    <s v="stk"/>
    <n v="250015"/>
  </r>
  <r>
    <x v="16"/>
    <x v="0"/>
    <x v="17"/>
    <x v="17"/>
    <x v="1"/>
    <s v="stk"/>
    <n v="68150"/>
  </r>
  <r>
    <x v="0"/>
    <x v="2"/>
    <x v="35"/>
    <x v="35"/>
    <x v="1"/>
    <s v="stk"/>
    <n v="172805"/>
  </r>
  <r>
    <x v="1"/>
    <x v="2"/>
    <x v="35"/>
    <x v="35"/>
    <x v="1"/>
    <s v="stk"/>
    <n v="179535"/>
  </r>
  <r>
    <x v="2"/>
    <x v="2"/>
    <x v="35"/>
    <x v="35"/>
    <x v="1"/>
    <s v="stk"/>
    <n v="85955"/>
  </r>
  <r>
    <x v="3"/>
    <x v="2"/>
    <x v="35"/>
    <x v="35"/>
    <x v="1"/>
    <s v="stk"/>
    <n v="107515"/>
  </r>
  <r>
    <x v="4"/>
    <x v="2"/>
    <x v="35"/>
    <x v="35"/>
    <x v="1"/>
    <s v="stk"/>
    <n v="65250"/>
  </r>
  <r>
    <x v="5"/>
    <x v="2"/>
    <x v="35"/>
    <x v="35"/>
    <x v="1"/>
    <s v="stk"/>
    <n v="86085"/>
  </r>
  <r>
    <x v="6"/>
    <x v="2"/>
    <x v="35"/>
    <x v="35"/>
    <x v="1"/>
    <s v="stk"/>
    <n v="66360"/>
  </r>
  <r>
    <x v="7"/>
    <x v="2"/>
    <x v="35"/>
    <x v="35"/>
    <x v="1"/>
    <s v="stk"/>
    <n v="131850"/>
  </r>
  <r>
    <x v="8"/>
    <x v="2"/>
    <x v="35"/>
    <x v="35"/>
    <x v="1"/>
    <s v="stk"/>
    <n v="103635"/>
  </r>
  <r>
    <x v="9"/>
    <x v="2"/>
    <x v="35"/>
    <x v="35"/>
    <x v="1"/>
    <s v="stk"/>
    <n v="46125"/>
  </r>
  <r>
    <x v="10"/>
    <x v="2"/>
    <x v="35"/>
    <x v="35"/>
    <x v="1"/>
    <s v="stk"/>
    <n v="73150"/>
  </r>
  <r>
    <x v="11"/>
    <x v="2"/>
    <x v="35"/>
    <x v="35"/>
    <x v="1"/>
    <s v="stk"/>
    <n v="74900"/>
  </r>
  <r>
    <x v="12"/>
    <x v="2"/>
    <x v="35"/>
    <x v="35"/>
    <x v="1"/>
    <s v="stk"/>
    <n v="96120"/>
  </r>
  <r>
    <x v="13"/>
    <x v="2"/>
    <x v="35"/>
    <x v="35"/>
    <x v="1"/>
    <s v="stk"/>
    <n v="72100"/>
  </r>
  <r>
    <x v="14"/>
    <x v="2"/>
    <x v="35"/>
    <x v="35"/>
    <x v="1"/>
    <s v="stk"/>
    <n v="72560"/>
  </r>
  <r>
    <x v="15"/>
    <x v="2"/>
    <x v="35"/>
    <x v="35"/>
    <x v="1"/>
    <s v="stk"/>
    <n v="126600"/>
  </r>
  <r>
    <x v="16"/>
    <x v="3"/>
    <x v="18"/>
    <x v="18"/>
    <x v="1"/>
    <s v="stk"/>
    <n v="112811"/>
  </r>
  <r>
    <x v="0"/>
    <x v="3"/>
    <x v="18"/>
    <x v="18"/>
    <x v="1"/>
    <s v="stk"/>
    <n v="111750"/>
  </r>
  <r>
    <x v="1"/>
    <x v="3"/>
    <x v="18"/>
    <x v="18"/>
    <x v="1"/>
    <s v="stk"/>
    <n v="103495"/>
  </r>
  <r>
    <x v="2"/>
    <x v="3"/>
    <x v="18"/>
    <x v="18"/>
    <x v="1"/>
    <s v="stk"/>
    <n v="90181"/>
  </r>
  <r>
    <x v="3"/>
    <x v="3"/>
    <x v="18"/>
    <x v="18"/>
    <x v="1"/>
    <s v="stk"/>
    <n v="25845"/>
  </r>
  <r>
    <x v="4"/>
    <x v="3"/>
    <x v="18"/>
    <x v="18"/>
    <x v="1"/>
    <s v="stk"/>
    <n v="34190"/>
  </r>
  <r>
    <x v="5"/>
    <x v="3"/>
    <x v="18"/>
    <x v="18"/>
    <x v="1"/>
    <s v="stk"/>
    <n v="38570"/>
  </r>
  <r>
    <x v="6"/>
    <x v="3"/>
    <x v="18"/>
    <x v="18"/>
    <x v="1"/>
    <s v="stk"/>
    <n v="46565"/>
  </r>
  <r>
    <x v="7"/>
    <x v="3"/>
    <x v="18"/>
    <x v="18"/>
    <x v="1"/>
    <s v="stk"/>
    <n v="52980"/>
  </r>
  <r>
    <x v="8"/>
    <x v="3"/>
    <x v="18"/>
    <x v="18"/>
    <x v="1"/>
    <s v="stk"/>
    <n v="47075"/>
  </r>
  <r>
    <x v="9"/>
    <x v="3"/>
    <x v="18"/>
    <x v="18"/>
    <x v="1"/>
    <s v="stk"/>
    <n v="49700"/>
  </r>
  <r>
    <x v="10"/>
    <x v="3"/>
    <x v="18"/>
    <x v="18"/>
    <x v="1"/>
    <s v="stk"/>
    <n v="28200"/>
  </r>
  <r>
    <x v="11"/>
    <x v="3"/>
    <x v="18"/>
    <x v="18"/>
    <x v="1"/>
    <s v="stk"/>
    <n v="111410"/>
  </r>
  <r>
    <x v="12"/>
    <x v="3"/>
    <x v="18"/>
    <x v="18"/>
    <x v="1"/>
    <s v="stk"/>
    <n v="51525"/>
  </r>
  <r>
    <x v="13"/>
    <x v="3"/>
    <x v="18"/>
    <x v="18"/>
    <x v="1"/>
    <s v="stk"/>
    <n v="52855"/>
  </r>
  <r>
    <x v="14"/>
    <x v="3"/>
    <x v="18"/>
    <x v="18"/>
    <x v="1"/>
    <s v="stk"/>
    <n v="84375"/>
  </r>
  <r>
    <x v="15"/>
    <x v="3"/>
    <x v="18"/>
    <x v="18"/>
    <x v="1"/>
    <s v="stk"/>
    <n v="54790"/>
  </r>
  <r>
    <x v="16"/>
    <x v="3"/>
    <x v="18"/>
    <x v="18"/>
    <x v="1"/>
    <s v="stk"/>
    <n v="60350"/>
  </r>
  <r>
    <x v="0"/>
    <x v="3"/>
    <x v="22"/>
    <x v="22"/>
    <x v="1"/>
    <s v="stk"/>
    <n v="3705"/>
  </r>
  <r>
    <x v="1"/>
    <x v="3"/>
    <x v="22"/>
    <x v="22"/>
    <x v="1"/>
    <s v="stk"/>
    <n v="5180"/>
  </r>
  <r>
    <x v="2"/>
    <x v="3"/>
    <x v="22"/>
    <x v="22"/>
    <x v="1"/>
    <s v="stk"/>
    <n v="1530"/>
  </r>
  <r>
    <x v="7"/>
    <x v="3"/>
    <x v="22"/>
    <x v="22"/>
    <x v="1"/>
    <s v="stk"/>
    <n v="420"/>
  </r>
  <r>
    <x v="0"/>
    <x v="0"/>
    <x v="0"/>
    <x v="0"/>
    <x v="2"/>
    <s v="m"/>
    <n v="2746"/>
  </r>
  <r>
    <x v="1"/>
    <x v="0"/>
    <x v="0"/>
    <x v="0"/>
    <x v="2"/>
    <s v="m"/>
    <n v="0"/>
  </r>
  <r>
    <x v="2"/>
    <x v="0"/>
    <x v="0"/>
    <x v="0"/>
    <x v="2"/>
    <s v="m"/>
    <n v="760"/>
  </r>
  <r>
    <x v="3"/>
    <x v="0"/>
    <x v="0"/>
    <x v="0"/>
    <x v="2"/>
    <s v="m"/>
    <n v="450"/>
  </r>
  <r>
    <x v="4"/>
    <x v="0"/>
    <x v="0"/>
    <x v="0"/>
    <x v="2"/>
    <s v="m"/>
    <n v="400"/>
  </r>
  <r>
    <x v="5"/>
    <x v="0"/>
    <x v="0"/>
    <x v="0"/>
    <x v="2"/>
    <s v="m"/>
    <n v="450"/>
  </r>
  <r>
    <x v="6"/>
    <x v="0"/>
    <x v="0"/>
    <x v="0"/>
    <x v="2"/>
    <s v="m"/>
    <n v="550"/>
  </r>
  <r>
    <x v="7"/>
    <x v="0"/>
    <x v="0"/>
    <x v="0"/>
    <x v="2"/>
    <s v="m"/>
    <n v="686"/>
  </r>
  <r>
    <x v="8"/>
    <x v="0"/>
    <x v="0"/>
    <x v="0"/>
    <x v="2"/>
    <s v="m"/>
    <n v="400"/>
  </r>
  <r>
    <x v="9"/>
    <x v="0"/>
    <x v="0"/>
    <x v="0"/>
    <x v="2"/>
    <s v="m"/>
    <n v="1190"/>
  </r>
  <r>
    <x v="10"/>
    <x v="0"/>
    <x v="0"/>
    <x v="0"/>
    <x v="2"/>
    <s v="m"/>
    <n v="400"/>
  </r>
  <r>
    <x v="11"/>
    <x v="0"/>
    <x v="0"/>
    <x v="0"/>
    <x v="2"/>
    <s v="m"/>
    <n v="1250"/>
  </r>
  <r>
    <x v="12"/>
    <x v="0"/>
    <x v="0"/>
    <x v="0"/>
    <x v="2"/>
    <s v="m"/>
    <n v="275"/>
  </r>
  <r>
    <x v="13"/>
    <x v="0"/>
    <x v="0"/>
    <x v="0"/>
    <x v="2"/>
    <s v="m"/>
    <n v="0"/>
  </r>
  <r>
    <x v="14"/>
    <x v="0"/>
    <x v="0"/>
    <x v="0"/>
    <x v="2"/>
    <s v="m"/>
    <n v="0"/>
  </r>
  <r>
    <x v="15"/>
    <x v="0"/>
    <x v="0"/>
    <x v="0"/>
    <x v="2"/>
    <s v="m"/>
    <n v="1200"/>
  </r>
  <r>
    <x v="16"/>
    <x v="0"/>
    <x v="0"/>
    <x v="0"/>
    <x v="2"/>
    <s v="m"/>
    <n v="0"/>
  </r>
  <r>
    <x v="0"/>
    <x v="1"/>
    <x v="1"/>
    <x v="1"/>
    <x v="2"/>
    <s v="m"/>
    <n v="1105"/>
  </r>
  <r>
    <x v="1"/>
    <x v="1"/>
    <x v="1"/>
    <x v="1"/>
    <x v="2"/>
    <s v="m"/>
    <n v="1560"/>
  </r>
  <r>
    <x v="2"/>
    <x v="1"/>
    <x v="1"/>
    <x v="1"/>
    <x v="2"/>
    <s v="m"/>
    <n v="3060"/>
  </r>
  <r>
    <x v="3"/>
    <x v="1"/>
    <x v="1"/>
    <x v="1"/>
    <x v="2"/>
    <s v="m"/>
    <n v="1950"/>
  </r>
  <r>
    <x v="4"/>
    <x v="1"/>
    <x v="1"/>
    <x v="1"/>
    <x v="2"/>
    <s v="m"/>
    <n v="1000"/>
  </r>
  <r>
    <x v="5"/>
    <x v="1"/>
    <x v="1"/>
    <x v="1"/>
    <x v="2"/>
    <s v="m"/>
    <n v="1950"/>
  </r>
  <r>
    <x v="6"/>
    <x v="1"/>
    <x v="1"/>
    <x v="1"/>
    <x v="2"/>
    <s v="m"/>
    <n v="900"/>
  </r>
  <r>
    <x v="7"/>
    <x v="1"/>
    <x v="1"/>
    <x v="1"/>
    <x v="2"/>
    <s v="m"/>
    <n v="105"/>
  </r>
  <r>
    <x v="8"/>
    <x v="1"/>
    <x v="1"/>
    <x v="1"/>
    <x v="2"/>
    <s v="m"/>
    <n v="0"/>
  </r>
  <r>
    <x v="9"/>
    <x v="1"/>
    <x v="1"/>
    <x v="1"/>
    <x v="2"/>
    <s v="m"/>
    <n v="400"/>
  </r>
  <r>
    <x v="10"/>
    <x v="1"/>
    <x v="1"/>
    <x v="1"/>
    <x v="2"/>
    <s v="m"/>
    <n v="650"/>
  </r>
  <r>
    <x v="11"/>
    <x v="1"/>
    <x v="1"/>
    <x v="1"/>
    <x v="2"/>
    <s v="m"/>
    <n v="0"/>
  </r>
  <r>
    <x v="12"/>
    <x v="1"/>
    <x v="1"/>
    <x v="1"/>
    <x v="2"/>
    <s v="m"/>
    <n v="0"/>
  </r>
  <r>
    <x v="13"/>
    <x v="1"/>
    <x v="1"/>
    <x v="1"/>
    <x v="2"/>
    <s v="m"/>
    <n v="200"/>
  </r>
  <r>
    <x v="14"/>
    <x v="1"/>
    <x v="1"/>
    <x v="1"/>
    <x v="2"/>
    <s v="m"/>
    <n v="0"/>
  </r>
  <r>
    <x v="15"/>
    <x v="1"/>
    <x v="1"/>
    <x v="1"/>
    <x v="2"/>
    <s v="m"/>
    <n v="0"/>
  </r>
  <r>
    <x v="16"/>
    <x v="1"/>
    <x v="1"/>
    <x v="1"/>
    <x v="2"/>
    <s v="m"/>
    <n v="1500"/>
  </r>
  <r>
    <x v="0"/>
    <x v="2"/>
    <x v="2"/>
    <x v="2"/>
    <x v="2"/>
    <s v="m"/>
    <n v="0"/>
  </r>
  <r>
    <x v="1"/>
    <x v="2"/>
    <x v="2"/>
    <x v="2"/>
    <x v="2"/>
    <s v="m"/>
    <n v="0"/>
  </r>
  <r>
    <x v="2"/>
    <x v="2"/>
    <x v="2"/>
    <x v="2"/>
    <x v="2"/>
    <s v="m"/>
    <n v="0"/>
  </r>
  <r>
    <x v="3"/>
    <x v="2"/>
    <x v="2"/>
    <x v="2"/>
    <x v="2"/>
    <s v="m"/>
    <n v="0"/>
  </r>
  <r>
    <x v="4"/>
    <x v="2"/>
    <x v="2"/>
    <x v="2"/>
    <x v="2"/>
    <s v="m"/>
    <n v="0"/>
  </r>
  <r>
    <x v="5"/>
    <x v="2"/>
    <x v="2"/>
    <x v="2"/>
    <x v="2"/>
    <s v="m"/>
    <n v="0"/>
  </r>
  <r>
    <x v="6"/>
    <x v="2"/>
    <x v="2"/>
    <x v="2"/>
    <x v="2"/>
    <s v="m"/>
    <n v="0"/>
  </r>
  <r>
    <x v="7"/>
    <x v="2"/>
    <x v="2"/>
    <x v="2"/>
    <x v="2"/>
    <s v="m"/>
    <n v="0"/>
  </r>
  <r>
    <x v="8"/>
    <x v="2"/>
    <x v="2"/>
    <x v="2"/>
    <x v="2"/>
    <s v="m"/>
    <n v="0"/>
  </r>
  <r>
    <x v="9"/>
    <x v="2"/>
    <x v="2"/>
    <x v="2"/>
    <x v="2"/>
    <s v="m"/>
    <n v="0"/>
  </r>
  <r>
    <x v="10"/>
    <x v="2"/>
    <x v="2"/>
    <x v="2"/>
    <x v="2"/>
    <s v="m"/>
    <n v="0"/>
  </r>
  <r>
    <x v="11"/>
    <x v="2"/>
    <x v="2"/>
    <x v="2"/>
    <x v="2"/>
    <s v="m"/>
    <n v="0"/>
  </r>
  <r>
    <x v="12"/>
    <x v="2"/>
    <x v="2"/>
    <x v="2"/>
    <x v="2"/>
    <s v="m"/>
    <n v="0"/>
  </r>
  <r>
    <x v="13"/>
    <x v="2"/>
    <x v="2"/>
    <x v="2"/>
    <x v="2"/>
    <s v="m"/>
    <n v="0"/>
  </r>
  <r>
    <x v="14"/>
    <x v="2"/>
    <x v="2"/>
    <x v="2"/>
    <x v="2"/>
    <s v="m"/>
    <n v="0"/>
  </r>
  <r>
    <x v="15"/>
    <x v="2"/>
    <x v="2"/>
    <x v="2"/>
    <x v="2"/>
    <s v="m"/>
    <n v="0"/>
  </r>
  <r>
    <x v="16"/>
    <x v="2"/>
    <x v="2"/>
    <x v="2"/>
    <x v="2"/>
    <s v="m"/>
    <n v="0"/>
  </r>
  <r>
    <x v="0"/>
    <x v="2"/>
    <x v="3"/>
    <x v="3"/>
    <x v="2"/>
    <s v="m"/>
    <n v="0"/>
  </r>
  <r>
    <x v="1"/>
    <x v="2"/>
    <x v="3"/>
    <x v="3"/>
    <x v="2"/>
    <s v="m"/>
    <n v="0"/>
  </r>
  <r>
    <x v="2"/>
    <x v="2"/>
    <x v="3"/>
    <x v="3"/>
    <x v="2"/>
    <s v="m"/>
    <n v="4355"/>
  </r>
  <r>
    <x v="3"/>
    <x v="2"/>
    <x v="3"/>
    <x v="3"/>
    <x v="2"/>
    <s v="m"/>
    <n v="2200"/>
  </r>
  <r>
    <x v="4"/>
    <x v="2"/>
    <x v="3"/>
    <x v="3"/>
    <x v="2"/>
    <s v="m"/>
    <n v="695"/>
  </r>
  <r>
    <x v="5"/>
    <x v="2"/>
    <x v="3"/>
    <x v="3"/>
    <x v="2"/>
    <s v="m"/>
    <n v="2200"/>
  </r>
  <r>
    <x v="6"/>
    <x v="2"/>
    <x v="3"/>
    <x v="3"/>
    <x v="2"/>
    <s v="m"/>
    <n v="1700"/>
  </r>
  <r>
    <x v="7"/>
    <x v="2"/>
    <x v="3"/>
    <x v="3"/>
    <x v="2"/>
    <s v="m"/>
    <n v="200"/>
  </r>
  <r>
    <x v="8"/>
    <x v="2"/>
    <x v="3"/>
    <x v="3"/>
    <x v="2"/>
    <s v="m"/>
    <n v="700"/>
  </r>
  <r>
    <x v="9"/>
    <x v="2"/>
    <x v="3"/>
    <x v="3"/>
    <x v="2"/>
    <s v="m"/>
    <n v="2050"/>
  </r>
  <r>
    <x v="10"/>
    <x v="2"/>
    <x v="3"/>
    <x v="3"/>
    <x v="2"/>
    <s v="m"/>
    <n v="1750"/>
  </r>
  <r>
    <x v="11"/>
    <x v="2"/>
    <x v="3"/>
    <x v="3"/>
    <x v="2"/>
    <s v="m"/>
    <n v="0"/>
  </r>
  <r>
    <x v="12"/>
    <x v="2"/>
    <x v="3"/>
    <x v="3"/>
    <x v="2"/>
    <s v="m"/>
    <n v="0"/>
  </r>
  <r>
    <x v="13"/>
    <x v="2"/>
    <x v="3"/>
    <x v="3"/>
    <x v="2"/>
    <s v="m"/>
    <n v="1700"/>
  </r>
  <r>
    <x v="14"/>
    <x v="2"/>
    <x v="3"/>
    <x v="3"/>
    <x v="2"/>
    <s v="m"/>
    <n v="0"/>
  </r>
  <r>
    <x v="15"/>
    <x v="2"/>
    <x v="3"/>
    <x v="3"/>
    <x v="2"/>
    <s v="m"/>
    <n v="0"/>
  </r>
  <r>
    <x v="16"/>
    <x v="2"/>
    <x v="3"/>
    <x v="3"/>
    <x v="2"/>
    <s v="m"/>
    <n v="800"/>
  </r>
  <r>
    <x v="0"/>
    <x v="0"/>
    <x v="4"/>
    <x v="4"/>
    <x v="2"/>
    <s v="m"/>
    <n v="0"/>
  </r>
  <r>
    <x v="1"/>
    <x v="0"/>
    <x v="4"/>
    <x v="4"/>
    <x v="2"/>
    <s v="m"/>
    <n v="0"/>
  </r>
  <r>
    <x v="2"/>
    <x v="0"/>
    <x v="4"/>
    <x v="4"/>
    <x v="2"/>
    <s v="m"/>
    <n v="0"/>
  </r>
  <r>
    <x v="3"/>
    <x v="0"/>
    <x v="4"/>
    <x v="4"/>
    <x v="2"/>
    <s v="m"/>
    <n v="0"/>
  </r>
  <r>
    <x v="4"/>
    <x v="0"/>
    <x v="4"/>
    <x v="4"/>
    <x v="2"/>
    <s v="m"/>
    <n v="0"/>
  </r>
  <r>
    <x v="5"/>
    <x v="0"/>
    <x v="4"/>
    <x v="4"/>
    <x v="2"/>
    <s v="m"/>
    <n v="0"/>
  </r>
  <r>
    <x v="6"/>
    <x v="0"/>
    <x v="4"/>
    <x v="4"/>
    <x v="2"/>
    <s v="m"/>
    <n v="0"/>
  </r>
  <r>
    <x v="7"/>
    <x v="0"/>
    <x v="4"/>
    <x v="4"/>
    <x v="2"/>
    <s v="m"/>
    <n v="0"/>
  </r>
  <r>
    <x v="8"/>
    <x v="0"/>
    <x v="4"/>
    <x v="4"/>
    <x v="2"/>
    <s v="m"/>
    <n v="0"/>
  </r>
  <r>
    <x v="9"/>
    <x v="0"/>
    <x v="4"/>
    <x v="4"/>
    <x v="2"/>
    <s v="m"/>
    <n v="100"/>
  </r>
  <r>
    <x v="10"/>
    <x v="0"/>
    <x v="4"/>
    <x v="4"/>
    <x v="2"/>
    <s v="m"/>
    <n v="0"/>
  </r>
  <r>
    <x v="11"/>
    <x v="0"/>
    <x v="4"/>
    <x v="4"/>
    <x v="2"/>
    <s v="m"/>
    <n v="0"/>
  </r>
  <r>
    <x v="12"/>
    <x v="0"/>
    <x v="4"/>
    <x v="4"/>
    <x v="2"/>
    <s v="m"/>
    <n v="0"/>
  </r>
  <r>
    <x v="13"/>
    <x v="0"/>
    <x v="4"/>
    <x v="4"/>
    <x v="2"/>
    <s v="m"/>
    <n v="0"/>
  </r>
  <r>
    <x v="14"/>
    <x v="0"/>
    <x v="4"/>
    <x v="4"/>
    <x v="2"/>
    <s v="m"/>
    <n v="0"/>
  </r>
  <r>
    <x v="15"/>
    <x v="0"/>
    <x v="4"/>
    <x v="4"/>
    <x v="2"/>
    <s v="m"/>
    <n v="0"/>
  </r>
  <r>
    <x v="16"/>
    <x v="0"/>
    <x v="4"/>
    <x v="4"/>
    <x v="2"/>
    <s v="m"/>
    <n v="0"/>
  </r>
  <r>
    <x v="0"/>
    <x v="0"/>
    <x v="5"/>
    <x v="5"/>
    <x v="2"/>
    <s v="m"/>
    <n v="0"/>
  </r>
  <r>
    <x v="1"/>
    <x v="0"/>
    <x v="5"/>
    <x v="5"/>
    <x v="2"/>
    <s v="m"/>
    <n v="750"/>
  </r>
  <r>
    <x v="2"/>
    <x v="0"/>
    <x v="5"/>
    <x v="5"/>
    <x v="2"/>
    <s v="m"/>
    <n v="2590"/>
  </r>
  <r>
    <x v="3"/>
    <x v="0"/>
    <x v="5"/>
    <x v="5"/>
    <x v="2"/>
    <s v="m"/>
    <n v="850"/>
  </r>
  <r>
    <x v="4"/>
    <x v="0"/>
    <x v="5"/>
    <x v="5"/>
    <x v="2"/>
    <s v="m"/>
    <n v="75"/>
  </r>
  <r>
    <x v="5"/>
    <x v="0"/>
    <x v="5"/>
    <x v="5"/>
    <x v="2"/>
    <s v="m"/>
    <n v="850"/>
  </r>
  <r>
    <x v="6"/>
    <x v="0"/>
    <x v="5"/>
    <x v="5"/>
    <x v="2"/>
    <s v="m"/>
    <n v="0"/>
  </r>
  <r>
    <x v="7"/>
    <x v="0"/>
    <x v="5"/>
    <x v="5"/>
    <x v="2"/>
    <s v="m"/>
    <n v="0"/>
  </r>
  <r>
    <x v="8"/>
    <x v="0"/>
    <x v="5"/>
    <x v="5"/>
    <x v="2"/>
    <s v="m"/>
    <n v="2400"/>
  </r>
  <r>
    <x v="9"/>
    <x v="0"/>
    <x v="5"/>
    <x v="5"/>
    <x v="2"/>
    <s v="m"/>
    <n v="4950"/>
  </r>
  <r>
    <x v="10"/>
    <x v="0"/>
    <x v="5"/>
    <x v="5"/>
    <x v="2"/>
    <s v="m"/>
    <n v="0"/>
  </r>
  <r>
    <x v="11"/>
    <x v="0"/>
    <x v="5"/>
    <x v="5"/>
    <x v="2"/>
    <s v="m"/>
    <n v="0"/>
  </r>
  <r>
    <x v="12"/>
    <x v="0"/>
    <x v="5"/>
    <x v="5"/>
    <x v="2"/>
    <s v="m"/>
    <n v="0"/>
  </r>
  <r>
    <x v="13"/>
    <x v="0"/>
    <x v="5"/>
    <x v="5"/>
    <x v="2"/>
    <s v="m"/>
    <n v="0"/>
  </r>
  <r>
    <x v="14"/>
    <x v="0"/>
    <x v="5"/>
    <x v="5"/>
    <x v="2"/>
    <s v="m"/>
    <n v="0"/>
  </r>
  <r>
    <x v="15"/>
    <x v="0"/>
    <x v="5"/>
    <x v="5"/>
    <x v="2"/>
    <s v="m"/>
    <n v="0"/>
  </r>
  <r>
    <x v="16"/>
    <x v="0"/>
    <x v="5"/>
    <x v="5"/>
    <x v="2"/>
    <s v="m"/>
    <n v="1260"/>
  </r>
  <r>
    <x v="0"/>
    <x v="0"/>
    <x v="6"/>
    <x v="6"/>
    <x v="2"/>
    <s v="m"/>
    <n v="700"/>
  </r>
  <r>
    <x v="1"/>
    <x v="0"/>
    <x v="6"/>
    <x v="6"/>
    <x v="2"/>
    <s v="m"/>
    <n v="600"/>
  </r>
  <r>
    <x v="2"/>
    <x v="0"/>
    <x v="6"/>
    <x v="6"/>
    <x v="2"/>
    <s v="m"/>
    <n v="0"/>
  </r>
  <r>
    <x v="3"/>
    <x v="0"/>
    <x v="6"/>
    <x v="6"/>
    <x v="2"/>
    <s v="m"/>
    <n v="0"/>
  </r>
  <r>
    <x v="4"/>
    <x v="0"/>
    <x v="6"/>
    <x v="6"/>
    <x v="2"/>
    <s v="m"/>
    <n v="0"/>
  </r>
  <r>
    <x v="5"/>
    <x v="0"/>
    <x v="6"/>
    <x v="6"/>
    <x v="2"/>
    <s v="m"/>
    <n v="0"/>
  </r>
  <r>
    <x v="6"/>
    <x v="0"/>
    <x v="6"/>
    <x v="6"/>
    <x v="2"/>
    <s v="m"/>
    <n v="0"/>
  </r>
  <r>
    <x v="7"/>
    <x v="0"/>
    <x v="6"/>
    <x v="6"/>
    <x v="2"/>
    <s v="m"/>
    <n v="0"/>
  </r>
  <r>
    <x v="8"/>
    <x v="0"/>
    <x v="6"/>
    <x v="6"/>
    <x v="2"/>
    <s v="m"/>
    <n v="1700"/>
  </r>
  <r>
    <x v="9"/>
    <x v="0"/>
    <x v="6"/>
    <x v="6"/>
    <x v="2"/>
    <s v="m"/>
    <n v="0"/>
  </r>
  <r>
    <x v="10"/>
    <x v="0"/>
    <x v="6"/>
    <x v="6"/>
    <x v="2"/>
    <s v="m"/>
    <n v="0"/>
  </r>
  <r>
    <x v="11"/>
    <x v="0"/>
    <x v="6"/>
    <x v="6"/>
    <x v="2"/>
    <s v="m"/>
    <n v="0"/>
  </r>
  <r>
    <x v="12"/>
    <x v="0"/>
    <x v="6"/>
    <x v="6"/>
    <x v="2"/>
    <s v="m"/>
    <n v="0"/>
  </r>
  <r>
    <x v="13"/>
    <x v="0"/>
    <x v="6"/>
    <x v="6"/>
    <x v="2"/>
    <s v="m"/>
    <n v="0"/>
  </r>
  <r>
    <x v="14"/>
    <x v="0"/>
    <x v="6"/>
    <x v="6"/>
    <x v="2"/>
    <s v="m"/>
    <n v="500"/>
  </r>
  <r>
    <x v="15"/>
    <x v="0"/>
    <x v="6"/>
    <x v="6"/>
    <x v="2"/>
    <s v="m"/>
    <n v="0"/>
  </r>
  <r>
    <x v="16"/>
    <x v="0"/>
    <x v="6"/>
    <x v="6"/>
    <x v="2"/>
    <s v="m"/>
    <n v="0"/>
  </r>
  <r>
    <x v="0"/>
    <x v="1"/>
    <x v="1"/>
    <x v="1"/>
    <x v="2"/>
    <s v="m"/>
    <n v="0"/>
  </r>
  <r>
    <x v="1"/>
    <x v="1"/>
    <x v="1"/>
    <x v="1"/>
    <x v="2"/>
    <s v="m"/>
    <n v="0"/>
  </r>
  <r>
    <x v="2"/>
    <x v="1"/>
    <x v="1"/>
    <x v="1"/>
    <x v="2"/>
    <s v="m"/>
    <n v="0"/>
  </r>
  <r>
    <x v="3"/>
    <x v="1"/>
    <x v="1"/>
    <x v="1"/>
    <x v="2"/>
    <s v="m"/>
    <n v="3100"/>
  </r>
  <r>
    <x v="4"/>
    <x v="1"/>
    <x v="1"/>
    <x v="1"/>
    <x v="2"/>
    <s v="m"/>
    <n v="1400"/>
  </r>
  <r>
    <x v="5"/>
    <x v="1"/>
    <x v="1"/>
    <x v="1"/>
    <x v="2"/>
    <s v="m"/>
    <n v="3100"/>
  </r>
  <r>
    <x v="6"/>
    <x v="1"/>
    <x v="1"/>
    <x v="1"/>
    <x v="2"/>
    <s v="m"/>
    <n v="0"/>
  </r>
  <r>
    <x v="7"/>
    <x v="1"/>
    <x v="1"/>
    <x v="1"/>
    <x v="2"/>
    <s v="m"/>
    <n v="0"/>
  </r>
  <r>
    <x v="8"/>
    <x v="1"/>
    <x v="1"/>
    <x v="1"/>
    <x v="2"/>
    <s v="m"/>
    <n v="0"/>
  </r>
  <r>
    <x v="9"/>
    <x v="1"/>
    <x v="1"/>
    <x v="1"/>
    <x v="2"/>
    <s v="m"/>
    <n v="900"/>
  </r>
  <r>
    <x v="10"/>
    <x v="1"/>
    <x v="1"/>
    <x v="1"/>
    <x v="2"/>
    <s v="m"/>
    <n v="0"/>
  </r>
  <r>
    <x v="11"/>
    <x v="1"/>
    <x v="1"/>
    <x v="1"/>
    <x v="2"/>
    <s v="m"/>
    <n v="0"/>
  </r>
  <r>
    <x v="12"/>
    <x v="1"/>
    <x v="1"/>
    <x v="1"/>
    <x v="2"/>
    <s v="m"/>
    <n v="0"/>
  </r>
  <r>
    <x v="13"/>
    <x v="1"/>
    <x v="1"/>
    <x v="1"/>
    <x v="2"/>
    <s v="m"/>
    <n v="0"/>
  </r>
  <r>
    <x v="14"/>
    <x v="1"/>
    <x v="1"/>
    <x v="1"/>
    <x v="2"/>
    <s v="m"/>
    <n v="0"/>
  </r>
  <r>
    <x v="15"/>
    <x v="1"/>
    <x v="1"/>
    <x v="1"/>
    <x v="2"/>
    <s v="m"/>
    <n v="0"/>
  </r>
  <r>
    <x v="16"/>
    <x v="1"/>
    <x v="1"/>
    <x v="1"/>
    <x v="2"/>
    <s v="m"/>
    <n v="0"/>
  </r>
  <r>
    <x v="0"/>
    <x v="0"/>
    <x v="7"/>
    <x v="7"/>
    <x v="2"/>
    <s v="m"/>
    <n v="4450"/>
  </r>
  <r>
    <x v="1"/>
    <x v="0"/>
    <x v="7"/>
    <x v="7"/>
    <x v="2"/>
    <s v="m"/>
    <n v="6973"/>
  </r>
  <r>
    <x v="2"/>
    <x v="0"/>
    <x v="7"/>
    <x v="7"/>
    <x v="2"/>
    <s v="m"/>
    <n v="12218"/>
  </r>
  <r>
    <x v="3"/>
    <x v="0"/>
    <x v="7"/>
    <x v="7"/>
    <x v="2"/>
    <s v="m"/>
    <n v="4410"/>
  </r>
  <r>
    <x v="4"/>
    <x v="0"/>
    <x v="7"/>
    <x v="7"/>
    <x v="2"/>
    <s v="m"/>
    <n v="3140"/>
  </r>
  <r>
    <x v="5"/>
    <x v="0"/>
    <x v="7"/>
    <x v="7"/>
    <x v="2"/>
    <s v="m"/>
    <n v="4410"/>
  </r>
  <r>
    <x v="6"/>
    <x v="0"/>
    <x v="7"/>
    <x v="7"/>
    <x v="2"/>
    <s v="m"/>
    <n v="2500"/>
  </r>
  <r>
    <x v="7"/>
    <x v="0"/>
    <x v="7"/>
    <x v="7"/>
    <x v="2"/>
    <s v="m"/>
    <n v="7350"/>
  </r>
  <r>
    <x v="8"/>
    <x v="0"/>
    <x v="7"/>
    <x v="7"/>
    <x v="2"/>
    <s v="m"/>
    <n v="3670"/>
  </r>
  <r>
    <x v="9"/>
    <x v="0"/>
    <x v="7"/>
    <x v="7"/>
    <x v="2"/>
    <s v="m"/>
    <n v="3950"/>
  </r>
  <r>
    <x v="10"/>
    <x v="0"/>
    <x v="7"/>
    <x v="7"/>
    <x v="2"/>
    <s v="m"/>
    <n v="100"/>
  </r>
  <r>
    <x v="11"/>
    <x v="0"/>
    <x v="7"/>
    <x v="7"/>
    <x v="2"/>
    <s v="m"/>
    <n v="4000"/>
  </r>
  <r>
    <x v="12"/>
    <x v="0"/>
    <x v="7"/>
    <x v="7"/>
    <x v="2"/>
    <s v="m"/>
    <n v="1550"/>
  </r>
  <r>
    <x v="13"/>
    <x v="0"/>
    <x v="7"/>
    <x v="7"/>
    <x v="2"/>
    <s v="m"/>
    <n v="1000"/>
  </r>
  <r>
    <x v="14"/>
    <x v="0"/>
    <x v="7"/>
    <x v="7"/>
    <x v="2"/>
    <s v="m"/>
    <n v="1000"/>
  </r>
  <r>
    <x v="15"/>
    <x v="0"/>
    <x v="7"/>
    <x v="7"/>
    <x v="2"/>
    <s v="m"/>
    <n v="500"/>
  </r>
  <r>
    <x v="16"/>
    <x v="0"/>
    <x v="7"/>
    <x v="7"/>
    <x v="2"/>
    <s v="m"/>
    <n v="0"/>
  </r>
  <r>
    <x v="0"/>
    <x v="1"/>
    <x v="8"/>
    <x v="8"/>
    <x v="2"/>
    <s v="m"/>
    <n v="250"/>
  </r>
  <r>
    <x v="1"/>
    <x v="1"/>
    <x v="8"/>
    <x v="8"/>
    <x v="2"/>
    <s v="m"/>
    <n v="0"/>
  </r>
  <r>
    <x v="2"/>
    <x v="1"/>
    <x v="8"/>
    <x v="8"/>
    <x v="2"/>
    <s v="m"/>
    <n v="2148"/>
  </r>
  <r>
    <x v="3"/>
    <x v="1"/>
    <x v="8"/>
    <x v="8"/>
    <x v="2"/>
    <s v="m"/>
    <n v="1742"/>
  </r>
  <r>
    <x v="4"/>
    <x v="1"/>
    <x v="8"/>
    <x v="8"/>
    <x v="2"/>
    <s v="m"/>
    <n v="2770"/>
  </r>
  <r>
    <x v="5"/>
    <x v="1"/>
    <x v="8"/>
    <x v="8"/>
    <x v="2"/>
    <s v="m"/>
    <n v="1742"/>
  </r>
  <r>
    <x v="6"/>
    <x v="1"/>
    <x v="8"/>
    <x v="8"/>
    <x v="2"/>
    <s v="m"/>
    <n v="0"/>
  </r>
  <r>
    <x v="7"/>
    <x v="1"/>
    <x v="8"/>
    <x v="8"/>
    <x v="2"/>
    <s v="m"/>
    <n v="0"/>
  </r>
  <r>
    <x v="8"/>
    <x v="1"/>
    <x v="8"/>
    <x v="8"/>
    <x v="2"/>
    <s v="m"/>
    <n v="0"/>
  </r>
  <r>
    <x v="9"/>
    <x v="1"/>
    <x v="8"/>
    <x v="8"/>
    <x v="2"/>
    <s v="m"/>
    <n v="0"/>
  </r>
  <r>
    <x v="10"/>
    <x v="1"/>
    <x v="8"/>
    <x v="8"/>
    <x v="2"/>
    <s v="m"/>
    <n v="0"/>
  </r>
  <r>
    <x v="11"/>
    <x v="1"/>
    <x v="8"/>
    <x v="8"/>
    <x v="2"/>
    <s v="m"/>
    <n v="0"/>
  </r>
  <r>
    <x v="12"/>
    <x v="1"/>
    <x v="8"/>
    <x v="8"/>
    <x v="2"/>
    <s v="m"/>
    <n v="0"/>
  </r>
  <r>
    <x v="13"/>
    <x v="1"/>
    <x v="8"/>
    <x v="8"/>
    <x v="2"/>
    <s v="m"/>
    <n v="0"/>
  </r>
  <r>
    <x v="14"/>
    <x v="1"/>
    <x v="8"/>
    <x v="8"/>
    <x v="2"/>
    <s v="m"/>
    <n v="0"/>
  </r>
  <r>
    <x v="15"/>
    <x v="1"/>
    <x v="8"/>
    <x v="8"/>
    <x v="2"/>
    <s v="m"/>
    <n v="0"/>
  </r>
  <r>
    <x v="16"/>
    <x v="1"/>
    <x v="8"/>
    <x v="8"/>
    <x v="2"/>
    <s v="m"/>
    <n v="5000"/>
  </r>
  <r>
    <x v="0"/>
    <x v="1"/>
    <x v="9"/>
    <x v="9"/>
    <x v="2"/>
    <s v="m"/>
    <n v="0"/>
  </r>
  <r>
    <x v="1"/>
    <x v="1"/>
    <x v="9"/>
    <x v="9"/>
    <x v="2"/>
    <s v="m"/>
    <n v="0"/>
  </r>
  <r>
    <x v="2"/>
    <x v="1"/>
    <x v="9"/>
    <x v="9"/>
    <x v="2"/>
    <s v="m"/>
    <n v="2150"/>
  </r>
  <r>
    <x v="3"/>
    <x v="1"/>
    <x v="9"/>
    <x v="9"/>
    <x v="2"/>
    <s v="m"/>
    <n v="0"/>
  </r>
  <r>
    <x v="4"/>
    <x v="1"/>
    <x v="9"/>
    <x v="9"/>
    <x v="2"/>
    <s v="m"/>
    <n v="0"/>
  </r>
  <r>
    <x v="5"/>
    <x v="1"/>
    <x v="9"/>
    <x v="9"/>
    <x v="2"/>
    <s v="m"/>
    <n v="0"/>
  </r>
  <r>
    <x v="6"/>
    <x v="1"/>
    <x v="9"/>
    <x v="9"/>
    <x v="2"/>
    <s v="m"/>
    <n v="0"/>
  </r>
  <r>
    <x v="7"/>
    <x v="1"/>
    <x v="9"/>
    <x v="9"/>
    <x v="2"/>
    <s v="m"/>
    <n v="0"/>
  </r>
  <r>
    <x v="8"/>
    <x v="1"/>
    <x v="9"/>
    <x v="9"/>
    <x v="2"/>
    <s v="m"/>
    <n v="0"/>
  </r>
  <r>
    <x v="9"/>
    <x v="1"/>
    <x v="9"/>
    <x v="9"/>
    <x v="2"/>
    <s v="m"/>
    <n v="0"/>
  </r>
  <r>
    <x v="10"/>
    <x v="1"/>
    <x v="9"/>
    <x v="9"/>
    <x v="2"/>
    <s v="m"/>
    <n v="0"/>
  </r>
  <r>
    <x v="11"/>
    <x v="1"/>
    <x v="9"/>
    <x v="9"/>
    <x v="2"/>
    <s v="m"/>
    <n v="0"/>
  </r>
  <r>
    <x v="12"/>
    <x v="1"/>
    <x v="9"/>
    <x v="9"/>
    <x v="2"/>
    <s v="m"/>
    <n v="2000"/>
  </r>
  <r>
    <x v="13"/>
    <x v="1"/>
    <x v="9"/>
    <x v="9"/>
    <x v="2"/>
    <s v="m"/>
    <n v="0"/>
  </r>
  <r>
    <x v="14"/>
    <x v="1"/>
    <x v="9"/>
    <x v="9"/>
    <x v="2"/>
    <s v="m"/>
    <n v="0"/>
  </r>
  <r>
    <x v="15"/>
    <x v="1"/>
    <x v="9"/>
    <x v="9"/>
    <x v="2"/>
    <s v="m"/>
    <n v="0"/>
  </r>
  <r>
    <x v="16"/>
    <x v="1"/>
    <x v="9"/>
    <x v="9"/>
    <x v="2"/>
    <s v="m"/>
    <n v="0"/>
  </r>
  <r>
    <x v="0"/>
    <x v="1"/>
    <x v="10"/>
    <x v="10"/>
    <x v="2"/>
    <s v="m"/>
    <n v="0"/>
  </r>
  <r>
    <x v="1"/>
    <x v="1"/>
    <x v="10"/>
    <x v="10"/>
    <x v="2"/>
    <s v="m"/>
    <n v="0"/>
  </r>
  <r>
    <x v="2"/>
    <x v="1"/>
    <x v="10"/>
    <x v="10"/>
    <x v="2"/>
    <s v="m"/>
    <n v="1100"/>
  </r>
  <r>
    <x v="3"/>
    <x v="1"/>
    <x v="10"/>
    <x v="10"/>
    <x v="2"/>
    <s v="m"/>
    <n v="135"/>
  </r>
  <r>
    <x v="4"/>
    <x v="1"/>
    <x v="10"/>
    <x v="10"/>
    <x v="2"/>
    <s v="m"/>
    <n v="0"/>
  </r>
  <r>
    <x v="5"/>
    <x v="1"/>
    <x v="10"/>
    <x v="10"/>
    <x v="2"/>
    <s v="m"/>
    <n v="135"/>
  </r>
  <r>
    <x v="6"/>
    <x v="1"/>
    <x v="10"/>
    <x v="10"/>
    <x v="2"/>
    <s v="m"/>
    <n v="0"/>
  </r>
  <r>
    <x v="7"/>
    <x v="1"/>
    <x v="10"/>
    <x v="10"/>
    <x v="2"/>
    <s v="m"/>
    <n v="300"/>
  </r>
  <r>
    <x v="8"/>
    <x v="1"/>
    <x v="10"/>
    <x v="10"/>
    <x v="2"/>
    <s v="m"/>
    <n v="0"/>
  </r>
  <r>
    <x v="9"/>
    <x v="1"/>
    <x v="10"/>
    <x v="10"/>
    <x v="2"/>
    <s v="m"/>
    <n v="0"/>
  </r>
  <r>
    <x v="10"/>
    <x v="1"/>
    <x v="10"/>
    <x v="10"/>
    <x v="2"/>
    <s v="m"/>
    <n v="250"/>
  </r>
  <r>
    <x v="11"/>
    <x v="1"/>
    <x v="10"/>
    <x v="10"/>
    <x v="2"/>
    <s v="m"/>
    <n v="0"/>
  </r>
  <r>
    <x v="12"/>
    <x v="1"/>
    <x v="10"/>
    <x v="10"/>
    <x v="2"/>
    <s v="m"/>
    <n v="0"/>
  </r>
  <r>
    <x v="13"/>
    <x v="1"/>
    <x v="10"/>
    <x v="10"/>
    <x v="2"/>
    <s v="m"/>
    <n v="0"/>
  </r>
  <r>
    <x v="14"/>
    <x v="1"/>
    <x v="10"/>
    <x v="10"/>
    <x v="2"/>
    <s v="m"/>
    <n v="0"/>
  </r>
  <r>
    <x v="15"/>
    <x v="1"/>
    <x v="10"/>
    <x v="10"/>
    <x v="2"/>
    <s v="m"/>
    <n v="0"/>
  </r>
  <r>
    <x v="16"/>
    <x v="1"/>
    <x v="10"/>
    <x v="10"/>
    <x v="2"/>
    <s v="m"/>
    <n v="0"/>
  </r>
  <r>
    <x v="0"/>
    <x v="1"/>
    <x v="11"/>
    <x v="11"/>
    <x v="2"/>
    <s v="m"/>
    <n v="1200"/>
  </r>
  <r>
    <x v="1"/>
    <x v="1"/>
    <x v="11"/>
    <x v="11"/>
    <x v="2"/>
    <s v="m"/>
    <n v="3500"/>
  </r>
  <r>
    <x v="2"/>
    <x v="1"/>
    <x v="11"/>
    <x v="11"/>
    <x v="2"/>
    <s v="m"/>
    <n v="10200"/>
  </r>
  <r>
    <x v="3"/>
    <x v="1"/>
    <x v="11"/>
    <x v="11"/>
    <x v="2"/>
    <s v="m"/>
    <n v="0"/>
  </r>
  <r>
    <x v="4"/>
    <x v="1"/>
    <x v="11"/>
    <x v="11"/>
    <x v="2"/>
    <s v="m"/>
    <n v="1400"/>
  </r>
  <r>
    <x v="5"/>
    <x v="1"/>
    <x v="11"/>
    <x v="11"/>
    <x v="2"/>
    <s v="m"/>
    <n v="0"/>
  </r>
  <r>
    <x v="6"/>
    <x v="1"/>
    <x v="11"/>
    <x v="11"/>
    <x v="2"/>
    <s v="m"/>
    <n v="1600"/>
  </r>
  <r>
    <x v="7"/>
    <x v="1"/>
    <x v="11"/>
    <x v="11"/>
    <x v="2"/>
    <s v="m"/>
    <n v="0"/>
  </r>
  <r>
    <x v="8"/>
    <x v="1"/>
    <x v="11"/>
    <x v="11"/>
    <x v="2"/>
    <s v="m"/>
    <n v="630"/>
  </r>
  <r>
    <x v="9"/>
    <x v="1"/>
    <x v="11"/>
    <x v="11"/>
    <x v="2"/>
    <s v="m"/>
    <n v="2600"/>
  </r>
  <r>
    <x v="10"/>
    <x v="1"/>
    <x v="11"/>
    <x v="11"/>
    <x v="2"/>
    <s v="m"/>
    <n v="1200"/>
  </r>
  <r>
    <x v="11"/>
    <x v="1"/>
    <x v="11"/>
    <x v="11"/>
    <x v="2"/>
    <s v="m"/>
    <n v="0"/>
  </r>
  <r>
    <x v="12"/>
    <x v="1"/>
    <x v="11"/>
    <x v="11"/>
    <x v="2"/>
    <s v="m"/>
    <n v="0"/>
  </r>
  <r>
    <x v="13"/>
    <x v="1"/>
    <x v="11"/>
    <x v="11"/>
    <x v="2"/>
    <s v="m"/>
    <n v="150"/>
  </r>
  <r>
    <x v="14"/>
    <x v="1"/>
    <x v="11"/>
    <x v="11"/>
    <x v="2"/>
    <s v="m"/>
    <n v="550"/>
  </r>
  <r>
    <x v="15"/>
    <x v="1"/>
    <x v="11"/>
    <x v="11"/>
    <x v="2"/>
    <s v="m"/>
    <n v="610"/>
  </r>
  <r>
    <x v="16"/>
    <x v="1"/>
    <x v="11"/>
    <x v="11"/>
    <x v="2"/>
    <s v="m"/>
    <n v="0"/>
  </r>
  <r>
    <x v="0"/>
    <x v="1"/>
    <x v="12"/>
    <x v="12"/>
    <x v="2"/>
    <s v="m"/>
    <n v="1400"/>
  </r>
  <r>
    <x v="1"/>
    <x v="1"/>
    <x v="12"/>
    <x v="12"/>
    <x v="2"/>
    <s v="m"/>
    <n v="2200"/>
  </r>
  <r>
    <x v="2"/>
    <x v="1"/>
    <x v="12"/>
    <x v="12"/>
    <x v="2"/>
    <s v="m"/>
    <n v="700"/>
  </r>
  <r>
    <x v="3"/>
    <x v="1"/>
    <x v="12"/>
    <x v="12"/>
    <x v="2"/>
    <s v="m"/>
    <n v="100"/>
  </r>
  <r>
    <x v="4"/>
    <x v="1"/>
    <x v="12"/>
    <x v="12"/>
    <x v="2"/>
    <s v="m"/>
    <n v="0"/>
  </r>
  <r>
    <x v="5"/>
    <x v="1"/>
    <x v="12"/>
    <x v="12"/>
    <x v="2"/>
    <s v="m"/>
    <n v="100"/>
  </r>
  <r>
    <x v="6"/>
    <x v="1"/>
    <x v="12"/>
    <x v="12"/>
    <x v="2"/>
    <s v="m"/>
    <n v="500"/>
  </r>
  <r>
    <x v="7"/>
    <x v="1"/>
    <x v="12"/>
    <x v="12"/>
    <x v="2"/>
    <s v="m"/>
    <n v="1"/>
  </r>
  <r>
    <x v="8"/>
    <x v="1"/>
    <x v="12"/>
    <x v="12"/>
    <x v="2"/>
    <s v="m"/>
    <n v="1000"/>
  </r>
  <r>
    <x v="9"/>
    <x v="1"/>
    <x v="12"/>
    <x v="12"/>
    <x v="2"/>
    <s v="m"/>
    <n v="4600"/>
  </r>
  <r>
    <x v="10"/>
    <x v="1"/>
    <x v="12"/>
    <x v="12"/>
    <x v="2"/>
    <s v="m"/>
    <n v="0"/>
  </r>
  <r>
    <x v="11"/>
    <x v="1"/>
    <x v="12"/>
    <x v="12"/>
    <x v="2"/>
    <s v="m"/>
    <n v="400"/>
  </r>
  <r>
    <x v="12"/>
    <x v="1"/>
    <x v="12"/>
    <x v="12"/>
    <x v="2"/>
    <s v="m"/>
    <n v="0"/>
  </r>
  <r>
    <x v="13"/>
    <x v="1"/>
    <x v="12"/>
    <x v="12"/>
    <x v="2"/>
    <s v="m"/>
    <n v="0"/>
  </r>
  <r>
    <x v="14"/>
    <x v="1"/>
    <x v="12"/>
    <x v="12"/>
    <x v="2"/>
    <s v="m"/>
    <n v="0"/>
  </r>
  <r>
    <x v="15"/>
    <x v="1"/>
    <x v="12"/>
    <x v="12"/>
    <x v="2"/>
    <s v="m"/>
    <n v="2100"/>
  </r>
  <r>
    <x v="16"/>
    <x v="1"/>
    <x v="12"/>
    <x v="12"/>
    <x v="2"/>
    <s v="m"/>
    <n v="0"/>
  </r>
  <r>
    <x v="0"/>
    <x v="1"/>
    <x v="13"/>
    <x v="13"/>
    <x v="2"/>
    <s v="m"/>
    <n v="60"/>
  </r>
  <r>
    <x v="1"/>
    <x v="1"/>
    <x v="13"/>
    <x v="13"/>
    <x v="2"/>
    <s v="m"/>
    <n v="400"/>
  </r>
  <r>
    <x v="2"/>
    <x v="1"/>
    <x v="13"/>
    <x v="13"/>
    <x v="2"/>
    <s v="m"/>
    <n v="1200"/>
  </r>
  <r>
    <x v="3"/>
    <x v="1"/>
    <x v="13"/>
    <x v="13"/>
    <x v="2"/>
    <s v="m"/>
    <n v="4750"/>
  </r>
  <r>
    <x v="4"/>
    <x v="1"/>
    <x v="13"/>
    <x v="13"/>
    <x v="2"/>
    <s v="m"/>
    <n v="4250"/>
  </r>
  <r>
    <x v="5"/>
    <x v="1"/>
    <x v="13"/>
    <x v="13"/>
    <x v="2"/>
    <s v="m"/>
    <n v="4750"/>
  </r>
  <r>
    <x v="6"/>
    <x v="1"/>
    <x v="13"/>
    <x v="13"/>
    <x v="2"/>
    <s v="m"/>
    <n v="1400"/>
  </r>
  <r>
    <x v="7"/>
    <x v="1"/>
    <x v="13"/>
    <x v="13"/>
    <x v="2"/>
    <s v="m"/>
    <n v="4475"/>
  </r>
  <r>
    <x v="8"/>
    <x v="1"/>
    <x v="13"/>
    <x v="13"/>
    <x v="2"/>
    <s v="m"/>
    <n v="0"/>
  </r>
  <r>
    <x v="9"/>
    <x v="1"/>
    <x v="13"/>
    <x v="13"/>
    <x v="2"/>
    <s v="m"/>
    <n v="0"/>
  </r>
  <r>
    <x v="10"/>
    <x v="1"/>
    <x v="13"/>
    <x v="13"/>
    <x v="2"/>
    <s v="m"/>
    <n v="0"/>
  </r>
  <r>
    <x v="11"/>
    <x v="1"/>
    <x v="13"/>
    <x v="13"/>
    <x v="2"/>
    <s v="m"/>
    <n v="0"/>
  </r>
  <r>
    <x v="12"/>
    <x v="1"/>
    <x v="13"/>
    <x v="13"/>
    <x v="2"/>
    <s v="m"/>
    <n v="0"/>
  </r>
  <r>
    <x v="13"/>
    <x v="1"/>
    <x v="13"/>
    <x v="13"/>
    <x v="2"/>
    <s v="m"/>
    <n v="1500"/>
  </r>
  <r>
    <x v="14"/>
    <x v="1"/>
    <x v="13"/>
    <x v="13"/>
    <x v="2"/>
    <s v="m"/>
    <n v="1600"/>
  </r>
  <r>
    <x v="15"/>
    <x v="1"/>
    <x v="13"/>
    <x v="13"/>
    <x v="2"/>
    <s v="m"/>
    <n v="90"/>
  </r>
  <r>
    <x v="16"/>
    <x v="1"/>
    <x v="13"/>
    <x v="13"/>
    <x v="2"/>
    <s v="m"/>
    <n v="400"/>
  </r>
  <r>
    <x v="0"/>
    <x v="1"/>
    <x v="1"/>
    <x v="1"/>
    <x v="2"/>
    <s v="m"/>
    <n v="600"/>
  </r>
  <r>
    <x v="1"/>
    <x v="1"/>
    <x v="1"/>
    <x v="1"/>
    <x v="2"/>
    <s v="m"/>
    <n v="750"/>
  </r>
  <r>
    <x v="2"/>
    <x v="1"/>
    <x v="1"/>
    <x v="1"/>
    <x v="2"/>
    <s v="m"/>
    <n v="1975"/>
  </r>
  <r>
    <x v="3"/>
    <x v="1"/>
    <x v="1"/>
    <x v="1"/>
    <x v="2"/>
    <s v="m"/>
    <n v="0"/>
  </r>
  <r>
    <x v="4"/>
    <x v="1"/>
    <x v="1"/>
    <x v="1"/>
    <x v="2"/>
    <s v="m"/>
    <n v="0"/>
  </r>
  <r>
    <x v="5"/>
    <x v="1"/>
    <x v="1"/>
    <x v="1"/>
    <x v="2"/>
    <s v="m"/>
    <n v="0"/>
  </r>
  <r>
    <x v="6"/>
    <x v="1"/>
    <x v="1"/>
    <x v="1"/>
    <x v="2"/>
    <s v="m"/>
    <n v="1950"/>
  </r>
  <r>
    <x v="7"/>
    <x v="1"/>
    <x v="1"/>
    <x v="1"/>
    <x v="2"/>
    <s v="m"/>
    <n v="0"/>
  </r>
  <r>
    <x v="8"/>
    <x v="1"/>
    <x v="1"/>
    <x v="1"/>
    <x v="2"/>
    <s v="m"/>
    <n v="0"/>
  </r>
  <r>
    <x v="9"/>
    <x v="1"/>
    <x v="1"/>
    <x v="1"/>
    <x v="2"/>
    <s v="m"/>
    <n v="0"/>
  </r>
  <r>
    <x v="10"/>
    <x v="1"/>
    <x v="1"/>
    <x v="1"/>
    <x v="2"/>
    <s v="m"/>
    <n v="0"/>
  </r>
  <r>
    <x v="11"/>
    <x v="1"/>
    <x v="1"/>
    <x v="1"/>
    <x v="2"/>
    <s v="m"/>
    <n v="0"/>
  </r>
  <r>
    <x v="12"/>
    <x v="1"/>
    <x v="1"/>
    <x v="1"/>
    <x v="2"/>
    <s v="m"/>
    <n v="0"/>
  </r>
  <r>
    <x v="13"/>
    <x v="1"/>
    <x v="1"/>
    <x v="1"/>
    <x v="2"/>
    <s v="m"/>
    <n v="0"/>
  </r>
  <r>
    <x v="14"/>
    <x v="1"/>
    <x v="1"/>
    <x v="1"/>
    <x v="2"/>
    <s v="m"/>
    <n v="0"/>
  </r>
  <r>
    <x v="15"/>
    <x v="1"/>
    <x v="1"/>
    <x v="1"/>
    <x v="2"/>
    <s v="m"/>
    <n v="0"/>
  </r>
  <r>
    <x v="16"/>
    <x v="1"/>
    <x v="1"/>
    <x v="1"/>
    <x v="2"/>
    <s v="m"/>
    <n v="0"/>
  </r>
  <r>
    <x v="0"/>
    <x v="1"/>
    <x v="14"/>
    <x v="14"/>
    <x v="2"/>
    <s v="m"/>
    <n v="500"/>
  </r>
  <r>
    <x v="1"/>
    <x v="1"/>
    <x v="14"/>
    <x v="14"/>
    <x v="2"/>
    <s v="m"/>
    <n v="600"/>
  </r>
  <r>
    <x v="2"/>
    <x v="1"/>
    <x v="14"/>
    <x v="14"/>
    <x v="2"/>
    <s v="m"/>
    <n v="6900"/>
  </r>
  <r>
    <x v="3"/>
    <x v="1"/>
    <x v="14"/>
    <x v="14"/>
    <x v="2"/>
    <s v="m"/>
    <n v="3800"/>
  </r>
  <r>
    <x v="4"/>
    <x v="1"/>
    <x v="14"/>
    <x v="14"/>
    <x v="2"/>
    <s v="m"/>
    <n v="2000"/>
  </r>
  <r>
    <x v="5"/>
    <x v="1"/>
    <x v="14"/>
    <x v="14"/>
    <x v="2"/>
    <s v="m"/>
    <n v="3800"/>
  </r>
  <r>
    <x v="6"/>
    <x v="1"/>
    <x v="14"/>
    <x v="14"/>
    <x v="2"/>
    <s v="m"/>
    <n v="700"/>
  </r>
  <r>
    <x v="7"/>
    <x v="1"/>
    <x v="14"/>
    <x v="14"/>
    <x v="2"/>
    <s v="m"/>
    <n v="0"/>
  </r>
  <r>
    <x v="8"/>
    <x v="1"/>
    <x v="14"/>
    <x v="14"/>
    <x v="2"/>
    <s v="m"/>
    <n v="0"/>
  </r>
  <r>
    <x v="9"/>
    <x v="1"/>
    <x v="14"/>
    <x v="14"/>
    <x v="2"/>
    <s v="m"/>
    <n v="700"/>
  </r>
  <r>
    <x v="10"/>
    <x v="1"/>
    <x v="14"/>
    <x v="14"/>
    <x v="2"/>
    <s v="m"/>
    <n v="1800"/>
  </r>
  <r>
    <x v="11"/>
    <x v="1"/>
    <x v="14"/>
    <x v="14"/>
    <x v="2"/>
    <s v="m"/>
    <n v="0"/>
  </r>
  <r>
    <x v="12"/>
    <x v="1"/>
    <x v="14"/>
    <x v="14"/>
    <x v="2"/>
    <s v="m"/>
    <n v="0"/>
  </r>
  <r>
    <x v="13"/>
    <x v="1"/>
    <x v="14"/>
    <x v="14"/>
    <x v="2"/>
    <s v="m"/>
    <n v="0"/>
  </r>
  <r>
    <x v="14"/>
    <x v="1"/>
    <x v="14"/>
    <x v="14"/>
    <x v="2"/>
    <s v="m"/>
    <n v="0"/>
  </r>
  <r>
    <x v="15"/>
    <x v="1"/>
    <x v="14"/>
    <x v="14"/>
    <x v="2"/>
    <s v="m"/>
    <n v="0"/>
  </r>
  <r>
    <x v="16"/>
    <x v="1"/>
    <x v="14"/>
    <x v="14"/>
    <x v="2"/>
    <s v="m"/>
    <n v="0"/>
  </r>
  <r>
    <x v="0"/>
    <x v="1"/>
    <x v="15"/>
    <x v="15"/>
    <x v="2"/>
    <s v="m"/>
    <n v="0"/>
  </r>
  <r>
    <x v="1"/>
    <x v="1"/>
    <x v="15"/>
    <x v="15"/>
    <x v="2"/>
    <s v="m"/>
    <n v="0"/>
  </r>
  <r>
    <x v="2"/>
    <x v="1"/>
    <x v="15"/>
    <x v="15"/>
    <x v="2"/>
    <s v="m"/>
    <n v="900"/>
  </r>
  <r>
    <x v="3"/>
    <x v="1"/>
    <x v="15"/>
    <x v="15"/>
    <x v="2"/>
    <s v="m"/>
    <n v="0"/>
  </r>
  <r>
    <x v="4"/>
    <x v="1"/>
    <x v="15"/>
    <x v="15"/>
    <x v="2"/>
    <s v="m"/>
    <n v="0"/>
  </r>
  <r>
    <x v="5"/>
    <x v="1"/>
    <x v="15"/>
    <x v="15"/>
    <x v="2"/>
    <s v="m"/>
    <n v="0"/>
  </r>
  <r>
    <x v="6"/>
    <x v="1"/>
    <x v="15"/>
    <x v="15"/>
    <x v="2"/>
    <s v="m"/>
    <n v="100"/>
  </r>
  <r>
    <x v="7"/>
    <x v="1"/>
    <x v="15"/>
    <x v="15"/>
    <x v="2"/>
    <s v="m"/>
    <n v="0"/>
  </r>
  <r>
    <x v="8"/>
    <x v="1"/>
    <x v="15"/>
    <x v="15"/>
    <x v="2"/>
    <s v="m"/>
    <n v="0"/>
  </r>
  <r>
    <x v="9"/>
    <x v="1"/>
    <x v="15"/>
    <x v="15"/>
    <x v="2"/>
    <s v="m"/>
    <n v="0"/>
  </r>
  <r>
    <x v="10"/>
    <x v="1"/>
    <x v="15"/>
    <x v="15"/>
    <x v="2"/>
    <s v="m"/>
    <n v="0"/>
  </r>
  <r>
    <x v="11"/>
    <x v="1"/>
    <x v="15"/>
    <x v="15"/>
    <x v="2"/>
    <s v="m"/>
    <n v="0"/>
  </r>
  <r>
    <x v="12"/>
    <x v="1"/>
    <x v="15"/>
    <x v="15"/>
    <x v="2"/>
    <s v="m"/>
    <n v="0"/>
  </r>
  <r>
    <x v="13"/>
    <x v="1"/>
    <x v="15"/>
    <x v="15"/>
    <x v="2"/>
    <s v="m"/>
    <n v="0"/>
  </r>
  <r>
    <x v="14"/>
    <x v="1"/>
    <x v="15"/>
    <x v="15"/>
    <x v="2"/>
    <s v="m"/>
    <n v="0"/>
  </r>
  <r>
    <x v="15"/>
    <x v="1"/>
    <x v="15"/>
    <x v="15"/>
    <x v="2"/>
    <s v="m"/>
    <n v="0"/>
  </r>
  <r>
    <x v="16"/>
    <x v="1"/>
    <x v="15"/>
    <x v="15"/>
    <x v="2"/>
    <s v="m"/>
    <n v="0"/>
  </r>
  <r>
    <x v="0"/>
    <x v="1"/>
    <x v="16"/>
    <x v="16"/>
    <x v="2"/>
    <s v="m"/>
    <n v="1200"/>
  </r>
  <r>
    <x v="1"/>
    <x v="1"/>
    <x v="16"/>
    <x v="16"/>
    <x v="2"/>
    <s v="m"/>
    <n v="0"/>
  </r>
  <r>
    <x v="2"/>
    <x v="1"/>
    <x v="16"/>
    <x v="16"/>
    <x v="2"/>
    <s v="m"/>
    <n v="0"/>
  </r>
  <r>
    <x v="3"/>
    <x v="1"/>
    <x v="16"/>
    <x v="16"/>
    <x v="2"/>
    <s v="m"/>
    <n v="0"/>
  </r>
  <r>
    <x v="4"/>
    <x v="1"/>
    <x v="16"/>
    <x v="16"/>
    <x v="2"/>
    <s v="m"/>
    <n v="0"/>
  </r>
  <r>
    <x v="5"/>
    <x v="1"/>
    <x v="16"/>
    <x v="16"/>
    <x v="2"/>
    <s v="m"/>
    <n v="0"/>
  </r>
  <r>
    <x v="6"/>
    <x v="1"/>
    <x v="16"/>
    <x v="16"/>
    <x v="2"/>
    <s v="m"/>
    <n v="0"/>
  </r>
  <r>
    <x v="7"/>
    <x v="1"/>
    <x v="16"/>
    <x v="16"/>
    <x v="2"/>
    <s v="m"/>
    <n v="0"/>
  </r>
  <r>
    <x v="8"/>
    <x v="1"/>
    <x v="16"/>
    <x v="16"/>
    <x v="2"/>
    <s v="m"/>
    <n v="0"/>
  </r>
  <r>
    <x v="9"/>
    <x v="1"/>
    <x v="16"/>
    <x v="16"/>
    <x v="2"/>
    <s v="m"/>
    <n v="0"/>
  </r>
  <r>
    <x v="10"/>
    <x v="1"/>
    <x v="16"/>
    <x v="16"/>
    <x v="2"/>
    <s v="m"/>
    <n v="0"/>
  </r>
  <r>
    <x v="11"/>
    <x v="1"/>
    <x v="16"/>
    <x v="16"/>
    <x v="2"/>
    <s v="m"/>
    <n v="0"/>
  </r>
  <r>
    <x v="12"/>
    <x v="1"/>
    <x v="16"/>
    <x v="16"/>
    <x v="2"/>
    <s v="m"/>
    <n v="0"/>
  </r>
  <r>
    <x v="13"/>
    <x v="1"/>
    <x v="16"/>
    <x v="16"/>
    <x v="2"/>
    <s v="m"/>
    <n v="0"/>
  </r>
  <r>
    <x v="14"/>
    <x v="1"/>
    <x v="16"/>
    <x v="16"/>
    <x v="2"/>
    <s v="m"/>
    <n v="0"/>
  </r>
  <r>
    <x v="15"/>
    <x v="1"/>
    <x v="16"/>
    <x v="16"/>
    <x v="2"/>
    <s v="m"/>
    <n v="0"/>
  </r>
  <r>
    <x v="16"/>
    <x v="1"/>
    <x v="16"/>
    <x v="16"/>
    <x v="2"/>
    <s v="m"/>
    <n v="0"/>
  </r>
  <r>
    <x v="0"/>
    <x v="0"/>
    <x v="17"/>
    <x v="17"/>
    <x v="2"/>
    <s v="m"/>
    <n v="1000"/>
  </r>
  <r>
    <x v="1"/>
    <x v="0"/>
    <x v="17"/>
    <x v="17"/>
    <x v="2"/>
    <s v="m"/>
    <n v="320"/>
  </r>
  <r>
    <x v="2"/>
    <x v="0"/>
    <x v="17"/>
    <x v="17"/>
    <x v="2"/>
    <s v="m"/>
    <n v="200"/>
  </r>
  <r>
    <x v="3"/>
    <x v="0"/>
    <x v="17"/>
    <x v="17"/>
    <x v="2"/>
    <s v="m"/>
    <n v="900"/>
  </r>
  <r>
    <x v="4"/>
    <x v="0"/>
    <x v="17"/>
    <x v="17"/>
    <x v="2"/>
    <s v="m"/>
    <n v="0"/>
  </r>
  <r>
    <x v="5"/>
    <x v="0"/>
    <x v="17"/>
    <x v="17"/>
    <x v="2"/>
    <s v="m"/>
    <n v="900"/>
  </r>
  <r>
    <x v="6"/>
    <x v="0"/>
    <x v="17"/>
    <x v="17"/>
    <x v="2"/>
    <s v="m"/>
    <n v="716"/>
  </r>
  <r>
    <x v="7"/>
    <x v="0"/>
    <x v="17"/>
    <x v="17"/>
    <x v="2"/>
    <s v="m"/>
    <n v="6170"/>
  </r>
  <r>
    <x v="8"/>
    <x v="0"/>
    <x v="17"/>
    <x v="17"/>
    <x v="2"/>
    <s v="m"/>
    <n v="2550"/>
  </r>
  <r>
    <x v="9"/>
    <x v="0"/>
    <x v="17"/>
    <x v="17"/>
    <x v="2"/>
    <s v="m"/>
    <n v="200"/>
  </r>
  <r>
    <x v="10"/>
    <x v="0"/>
    <x v="17"/>
    <x v="17"/>
    <x v="2"/>
    <s v="m"/>
    <n v="3250"/>
  </r>
  <r>
    <x v="11"/>
    <x v="0"/>
    <x v="17"/>
    <x v="17"/>
    <x v="2"/>
    <s v="m"/>
    <n v="1000"/>
  </r>
  <r>
    <x v="12"/>
    <x v="0"/>
    <x v="17"/>
    <x v="17"/>
    <x v="2"/>
    <s v="m"/>
    <n v="0"/>
  </r>
  <r>
    <x v="13"/>
    <x v="0"/>
    <x v="17"/>
    <x v="17"/>
    <x v="2"/>
    <s v="m"/>
    <n v="0"/>
  </r>
  <r>
    <x v="14"/>
    <x v="0"/>
    <x v="17"/>
    <x v="17"/>
    <x v="2"/>
    <s v="m"/>
    <n v="0"/>
  </r>
  <r>
    <x v="15"/>
    <x v="0"/>
    <x v="17"/>
    <x v="17"/>
    <x v="2"/>
    <s v="m"/>
    <n v="0"/>
  </r>
  <r>
    <x v="16"/>
    <x v="0"/>
    <x v="17"/>
    <x v="17"/>
    <x v="2"/>
    <s v="m"/>
    <n v="0"/>
  </r>
  <r>
    <x v="0"/>
    <x v="3"/>
    <x v="18"/>
    <x v="18"/>
    <x v="2"/>
    <s v="m"/>
    <n v="850"/>
  </r>
  <r>
    <x v="1"/>
    <x v="3"/>
    <x v="18"/>
    <x v="18"/>
    <x v="2"/>
    <s v="m"/>
    <n v="660"/>
  </r>
  <r>
    <x v="2"/>
    <x v="3"/>
    <x v="18"/>
    <x v="18"/>
    <x v="2"/>
    <s v="m"/>
    <n v="811"/>
  </r>
  <r>
    <x v="3"/>
    <x v="3"/>
    <x v="18"/>
    <x v="18"/>
    <x v="2"/>
    <s v="m"/>
    <n v="1700"/>
  </r>
  <r>
    <x v="4"/>
    <x v="3"/>
    <x v="18"/>
    <x v="18"/>
    <x v="2"/>
    <s v="m"/>
    <n v="0"/>
  </r>
  <r>
    <x v="5"/>
    <x v="3"/>
    <x v="18"/>
    <x v="18"/>
    <x v="2"/>
    <s v="m"/>
    <n v="1700"/>
  </r>
  <r>
    <x v="6"/>
    <x v="3"/>
    <x v="18"/>
    <x v="18"/>
    <x v="2"/>
    <s v="m"/>
    <n v="0"/>
  </r>
  <r>
    <x v="7"/>
    <x v="3"/>
    <x v="18"/>
    <x v="18"/>
    <x v="2"/>
    <s v="m"/>
    <n v="0"/>
  </r>
  <r>
    <x v="8"/>
    <x v="3"/>
    <x v="18"/>
    <x v="18"/>
    <x v="2"/>
    <s v="m"/>
    <n v="0"/>
  </r>
  <r>
    <x v="9"/>
    <x v="3"/>
    <x v="18"/>
    <x v="18"/>
    <x v="2"/>
    <s v="m"/>
    <n v="2400"/>
  </r>
  <r>
    <x v="10"/>
    <x v="3"/>
    <x v="18"/>
    <x v="18"/>
    <x v="2"/>
    <s v="m"/>
    <n v="1000"/>
  </r>
  <r>
    <x v="11"/>
    <x v="3"/>
    <x v="18"/>
    <x v="18"/>
    <x v="2"/>
    <s v="m"/>
    <n v="0"/>
  </r>
  <r>
    <x v="12"/>
    <x v="3"/>
    <x v="18"/>
    <x v="18"/>
    <x v="2"/>
    <s v="m"/>
    <n v="0"/>
  </r>
  <r>
    <x v="13"/>
    <x v="3"/>
    <x v="18"/>
    <x v="18"/>
    <x v="2"/>
    <s v="m"/>
    <n v="0"/>
  </r>
  <r>
    <x v="14"/>
    <x v="3"/>
    <x v="18"/>
    <x v="18"/>
    <x v="2"/>
    <s v="m"/>
    <n v="0"/>
  </r>
  <r>
    <x v="15"/>
    <x v="3"/>
    <x v="18"/>
    <x v="18"/>
    <x v="2"/>
    <s v="m"/>
    <n v="0"/>
  </r>
  <r>
    <x v="16"/>
    <x v="3"/>
    <x v="18"/>
    <x v="18"/>
    <x v="2"/>
    <s v="m"/>
    <n v="0"/>
  </r>
  <r>
    <x v="0"/>
    <x v="0"/>
    <x v="0"/>
    <x v="0"/>
    <x v="3"/>
    <s v="m"/>
    <n v="100"/>
  </r>
  <r>
    <x v="1"/>
    <x v="0"/>
    <x v="0"/>
    <x v="0"/>
    <x v="3"/>
    <s v="m"/>
    <n v="5985"/>
  </r>
  <r>
    <x v="2"/>
    <x v="0"/>
    <x v="0"/>
    <x v="0"/>
    <x v="3"/>
    <s v="m"/>
    <n v="6151"/>
  </r>
  <r>
    <x v="3"/>
    <x v="0"/>
    <x v="0"/>
    <x v="0"/>
    <x v="3"/>
    <s v="m"/>
    <n v="1101"/>
  </r>
  <r>
    <x v="4"/>
    <x v="0"/>
    <x v="0"/>
    <x v="0"/>
    <x v="3"/>
    <s v="m"/>
    <n v="2200"/>
  </r>
  <r>
    <x v="5"/>
    <x v="0"/>
    <x v="0"/>
    <x v="0"/>
    <x v="3"/>
    <s v="m"/>
    <n v="2030"/>
  </r>
  <r>
    <x v="6"/>
    <x v="0"/>
    <x v="0"/>
    <x v="0"/>
    <x v="3"/>
    <s v="m"/>
    <n v="25"/>
  </r>
  <r>
    <x v="7"/>
    <x v="0"/>
    <x v="0"/>
    <x v="0"/>
    <x v="3"/>
    <s v="m"/>
    <n v="0"/>
  </r>
  <r>
    <x v="8"/>
    <x v="0"/>
    <x v="0"/>
    <x v="0"/>
    <x v="3"/>
    <s v="m"/>
    <n v="1100"/>
  </r>
  <r>
    <x v="9"/>
    <x v="0"/>
    <x v="0"/>
    <x v="0"/>
    <x v="3"/>
    <s v="m"/>
    <n v="0"/>
  </r>
  <r>
    <x v="10"/>
    <x v="0"/>
    <x v="0"/>
    <x v="0"/>
    <x v="3"/>
    <s v="m"/>
    <n v="1200"/>
  </r>
  <r>
    <x v="11"/>
    <x v="0"/>
    <x v="0"/>
    <x v="0"/>
    <x v="3"/>
    <s v="m"/>
    <n v="5760"/>
  </r>
  <r>
    <x v="12"/>
    <x v="0"/>
    <x v="0"/>
    <x v="0"/>
    <x v="3"/>
    <s v="m"/>
    <n v="1860"/>
  </r>
  <r>
    <x v="13"/>
    <x v="0"/>
    <x v="0"/>
    <x v="0"/>
    <x v="3"/>
    <s v="m"/>
    <n v="4800"/>
  </r>
  <r>
    <x v="14"/>
    <x v="0"/>
    <x v="0"/>
    <x v="0"/>
    <x v="3"/>
    <s v="m"/>
    <n v="2210"/>
  </r>
  <r>
    <x v="15"/>
    <x v="0"/>
    <x v="0"/>
    <x v="0"/>
    <x v="3"/>
    <s v="m"/>
    <n v="3331"/>
  </r>
  <r>
    <x v="16"/>
    <x v="0"/>
    <x v="0"/>
    <x v="0"/>
    <x v="3"/>
    <s v="m"/>
    <n v="900"/>
  </r>
  <r>
    <x v="0"/>
    <x v="1"/>
    <x v="1"/>
    <x v="1"/>
    <x v="3"/>
    <s v="m"/>
    <n v="0"/>
  </r>
  <r>
    <x v="1"/>
    <x v="1"/>
    <x v="1"/>
    <x v="1"/>
    <x v="3"/>
    <s v="m"/>
    <n v="0"/>
  </r>
  <r>
    <x v="2"/>
    <x v="1"/>
    <x v="1"/>
    <x v="1"/>
    <x v="3"/>
    <s v="m"/>
    <n v="3260"/>
  </r>
  <r>
    <x v="3"/>
    <x v="1"/>
    <x v="1"/>
    <x v="1"/>
    <x v="3"/>
    <s v="m"/>
    <n v="1170"/>
  </r>
  <r>
    <x v="4"/>
    <x v="1"/>
    <x v="1"/>
    <x v="1"/>
    <x v="3"/>
    <s v="m"/>
    <n v="2000"/>
  </r>
  <r>
    <x v="5"/>
    <x v="1"/>
    <x v="1"/>
    <x v="1"/>
    <x v="3"/>
    <s v="m"/>
    <n v="500"/>
  </r>
  <r>
    <x v="6"/>
    <x v="1"/>
    <x v="1"/>
    <x v="1"/>
    <x v="3"/>
    <s v="m"/>
    <n v="750"/>
  </r>
  <r>
    <x v="7"/>
    <x v="1"/>
    <x v="1"/>
    <x v="1"/>
    <x v="3"/>
    <s v="m"/>
    <n v="1500"/>
  </r>
  <r>
    <x v="8"/>
    <x v="1"/>
    <x v="1"/>
    <x v="1"/>
    <x v="3"/>
    <s v="m"/>
    <n v="2000"/>
  </r>
  <r>
    <x v="9"/>
    <x v="1"/>
    <x v="1"/>
    <x v="1"/>
    <x v="3"/>
    <s v="m"/>
    <n v="4260"/>
  </r>
  <r>
    <x v="10"/>
    <x v="1"/>
    <x v="1"/>
    <x v="1"/>
    <x v="3"/>
    <s v="m"/>
    <n v="100"/>
  </r>
  <r>
    <x v="11"/>
    <x v="1"/>
    <x v="1"/>
    <x v="1"/>
    <x v="3"/>
    <s v="m"/>
    <n v="350"/>
  </r>
  <r>
    <x v="12"/>
    <x v="1"/>
    <x v="1"/>
    <x v="1"/>
    <x v="3"/>
    <s v="m"/>
    <n v="0"/>
  </r>
  <r>
    <x v="13"/>
    <x v="1"/>
    <x v="1"/>
    <x v="1"/>
    <x v="3"/>
    <s v="m"/>
    <n v="0"/>
  </r>
  <r>
    <x v="14"/>
    <x v="1"/>
    <x v="1"/>
    <x v="1"/>
    <x v="3"/>
    <s v="m"/>
    <n v="0"/>
  </r>
  <r>
    <x v="15"/>
    <x v="1"/>
    <x v="1"/>
    <x v="1"/>
    <x v="3"/>
    <s v="m"/>
    <n v="0"/>
  </r>
  <r>
    <x v="16"/>
    <x v="1"/>
    <x v="1"/>
    <x v="1"/>
    <x v="3"/>
    <s v="m"/>
    <n v="1900"/>
  </r>
  <r>
    <x v="0"/>
    <x v="2"/>
    <x v="2"/>
    <x v="2"/>
    <x v="3"/>
    <s v="m"/>
    <n v="0"/>
  </r>
  <r>
    <x v="1"/>
    <x v="2"/>
    <x v="2"/>
    <x v="2"/>
    <x v="3"/>
    <s v="m"/>
    <n v="0"/>
  </r>
  <r>
    <x v="2"/>
    <x v="2"/>
    <x v="2"/>
    <x v="2"/>
    <x v="3"/>
    <s v="m"/>
    <n v="0"/>
  </r>
  <r>
    <x v="3"/>
    <x v="2"/>
    <x v="2"/>
    <x v="2"/>
    <x v="3"/>
    <s v="m"/>
    <n v="0"/>
  </r>
  <r>
    <x v="4"/>
    <x v="2"/>
    <x v="2"/>
    <x v="2"/>
    <x v="3"/>
    <s v="m"/>
    <n v="0"/>
  </r>
  <r>
    <x v="5"/>
    <x v="2"/>
    <x v="2"/>
    <x v="2"/>
    <x v="3"/>
    <s v="m"/>
    <n v="0"/>
  </r>
  <r>
    <x v="6"/>
    <x v="2"/>
    <x v="2"/>
    <x v="2"/>
    <x v="3"/>
    <s v="m"/>
    <n v="0"/>
  </r>
  <r>
    <x v="7"/>
    <x v="2"/>
    <x v="2"/>
    <x v="2"/>
    <x v="3"/>
    <s v="m"/>
    <n v="0"/>
  </r>
  <r>
    <x v="8"/>
    <x v="2"/>
    <x v="2"/>
    <x v="2"/>
    <x v="3"/>
    <s v="m"/>
    <n v="0"/>
  </r>
  <r>
    <x v="9"/>
    <x v="2"/>
    <x v="2"/>
    <x v="2"/>
    <x v="3"/>
    <s v="m"/>
    <n v="0"/>
  </r>
  <r>
    <x v="10"/>
    <x v="2"/>
    <x v="2"/>
    <x v="2"/>
    <x v="3"/>
    <s v="m"/>
    <n v="0"/>
  </r>
  <r>
    <x v="11"/>
    <x v="2"/>
    <x v="2"/>
    <x v="2"/>
    <x v="3"/>
    <s v="m"/>
    <n v="0"/>
  </r>
  <r>
    <x v="12"/>
    <x v="2"/>
    <x v="2"/>
    <x v="2"/>
    <x v="3"/>
    <s v="m"/>
    <n v="2690"/>
  </r>
  <r>
    <x v="13"/>
    <x v="2"/>
    <x v="2"/>
    <x v="2"/>
    <x v="3"/>
    <s v="m"/>
    <n v="220"/>
  </r>
  <r>
    <x v="14"/>
    <x v="2"/>
    <x v="2"/>
    <x v="2"/>
    <x v="3"/>
    <s v="m"/>
    <n v="0"/>
  </r>
  <r>
    <x v="15"/>
    <x v="2"/>
    <x v="2"/>
    <x v="2"/>
    <x v="3"/>
    <s v="m"/>
    <n v="1260"/>
  </r>
  <r>
    <x v="16"/>
    <x v="2"/>
    <x v="2"/>
    <x v="2"/>
    <x v="3"/>
    <s v="m"/>
    <n v="0"/>
  </r>
  <r>
    <x v="0"/>
    <x v="2"/>
    <x v="3"/>
    <x v="3"/>
    <x v="3"/>
    <s v="m"/>
    <n v="0"/>
  </r>
  <r>
    <x v="1"/>
    <x v="2"/>
    <x v="3"/>
    <x v="3"/>
    <x v="3"/>
    <s v="m"/>
    <n v="1250"/>
  </r>
  <r>
    <x v="2"/>
    <x v="2"/>
    <x v="3"/>
    <x v="3"/>
    <x v="3"/>
    <s v="m"/>
    <n v="2400"/>
  </r>
  <r>
    <x v="3"/>
    <x v="2"/>
    <x v="3"/>
    <x v="3"/>
    <x v="3"/>
    <s v="m"/>
    <n v="977"/>
  </r>
  <r>
    <x v="4"/>
    <x v="2"/>
    <x v="3"/>
    <x v="3"/>
    <x v="3"/>
    <s v="m"/>
    <n v="90"/>
  </r>
  <r>
    <x v="5"/>
    <x v="2"/>
    <x v="3"/>
    <x v="3"/>
    <x v="3"/>
    <s v="m"/>
    <n v="700"/>
  </r>
  <r>
    <x v="6"/>
    <x v="2"/>
    <x v="3"/>
    <x v="3"/>
    <x v="3"/>
    <s v="m"/>
    <n v="670"/>
  </r>
  <r>
    <x v="7"/>
    <x v="2"/>
    <x v="3"/>
    <x v="3"/>
    <x v="3"/>
    <s v="m"/>
    <n v="750"/>
  </r>
  <r>
    <x v="8"/>
    <x v="2"/>
    <x v="3"/>
    <x v="3"/>
    <x v="3"/>
    <s v="m"/>
    <n v="0"/>
  </r>
  <r>
    <x v="9"/>
    <x v="2"/>
    <x v="3"/>
    <x v="3"/>
    <x v="3"/>
    <s v="m"/>
    <n v="1800"/>
  </r>
  <r>
    <x v="10"/>
    <x v="2"/>
    <x v="3"/>
    <x v="3"/>
    <x v="3"/>
    <s v="m"/>
    <n v="0"/>
  </r>
  <r>
    <x v="11"/>
    <x v="2"/>
    <x v="3"/>
    <x v="3"/>
    <x v="3"/>
    <s v="m"/>
    <n v="0"/>
  </r>
  <r>
    <x v="12"/>
    <x v="2"/>
    <x v="3"/>
    <x v="3"/>
    <x v="3"/>
    <s v="m"/>
    <n v="440"/>
  </r>
  <r>
    <x v="13"/>
    <x v="2"/>
    <x v="3"/>
    <x v="3"/>
    <x v="3"/>
    <s v="m"/>
    <n v="264"/>
  </r>
  <r>
    <x v="14"/>
    <x v="2"/>
    <x v="3"/>
    <x v="3"/>
    <x v="3"/>
    <s v="m"/>
    <n v="2150"/>
  </r>
  <r>
    <x v="15"/>
    <x v="2"/>
    <x v="3"/>
    <x v="3"/>
    <x v="3"/>
    <s v="m"/>
    <n v="640"/>
  </r>
  <r>
    <x v="16"/>
    <x v="2"/>
    <x v="3"/>
    <x v="3"/>
    <x v="3"/>
    <s v="m"/>
    <n v="1500"/>
  </r>
  <r>
    <x v="0"/>
    <x v="0"/>
    <x v="4"/>
    <x v="4"/>
    <x v="3"/>
    <s v="m"/>
    <n v="0"/>
  </r>
  <r>
    <x v="1"/>
    <x v="0"/>
    <x v="4"/>
    <x v="4"/>
    <x v="3"/>
    <s v="m"/>
    <n v="0"/>
  </r>
  <r>
    <x v="2"/>
    <x v="0"/>
    <x v="4"/>
    <x v="4"/>
    <x v="3"/>
    <s v="m"/>
    <n v="0"/>
  </r>
  <r>
    <x v="3"/>
    <x v="0"/>
    <x v="4"/>
    <x v="4"/>
    <x v="3"/>
    <s v="m"/>
    <n v="0"/>
  </r>
  <r>
    <x v="4"/>
    <x v="0"/>
    <x v="4"/>
    <x v="4"/>
    <x v="3"/>
    <s v="m"/>
    <n v="0"/>
  </r>
  <r>
    <x v="5"/>
    <x v="0"/>
    <x v="4"/>
    <x v="4"/>
    <x v="3"/>
    <s v="m"/>
    <n v="0"/>
  </r>
  <r>
    <x v="6"/>
    <x v="0"/>
    <x v="4"/>
    <x v="4"/>
    <x v="3"/>
    <s v="m"/>
    <n v="0"/>
  </r>
  <r>
    <x v="7"/>
    <x v="0"/>
    <x v="4"/>
    <x v="4"/>
    <x v="3"/>
    <s v="m"/>
    <n v="0"/>
  </r>
  <r>
    <x v="8"/>
    <x v="0"/>
    <x v="4"/>
    <x v="4"/>
    <x v="3"/>
    <s v="m"/>
    <n v="0"/>
  </r>
  <r>
    <x v="9"/>
    <x v="0"/>
    <x v="4"/>
    <x v="4"/>
    <x v="3"/>
    <s v="m"/>
    <n v="0"/>
  </r>
  <r>
    <x v="10"/>
    <x v="0"/>
    <x v="4"/>
    <x v="4"/>
    <x v="3"/>
    <s v="m"/>
    <n v="0"/>
  </r>
  <r>
    <x v="11"/>
    <x v="0"/>
    <x v="4"/>
    <x v="4"/>
    <x v="3"/>
    <s v="m"/>
    <n v="0"/>
  </r>
  <r>
    <x v="12"/>
    <x v="0"/>
    <x v="4"/>
    <x v="4"/>
    <x v="3"/>
    <s v="m"/>
    <n v="0"/>
  </r>
  <r>
    <x v="13"/>
    <x v="0"/>
    <x v="4"/>
    <x v="4"/>
    <x v="3"/>
    <s v="m"/>
    <n v="0"/>
  </r>
  <r>
    <x v="14"/>
    <x v="0"/>
    <x v="4"/>
    <x v="4"/>
    <x v="3"/>
    <s v="m"/>
    <n v="0"/>
  </r>
  <r>
    <x v="15"/>
    <x v="0"/>
    <x v="4"/>
    <x v="4"/>
    <x v="3"/>
    <s v="m"/>
    <n v="0"/>
  </r>
  <r>
    <x v="16"/>
    <x v="0"/>
    <x v="4"/>
    <x v="4"/>
    <x v="3"/>
    <s v="m"/>
    <n v="0"/>
  </r>
  <r>
    <x v="0"/>
    <x v="0"/>
    <x v="5"/>
    <x v="5"/>
    <x v="3"/>
    <s v="m"/>
    <n v="0"/>
  </r>
  <r>
    <x v="1"/>
    <x v="0"/>
    <x v="5"/>
    <x v="5"/>
    <x v="3"/>
    <s v="m"/>
    <n v="970"/>
  </r>
  <r>
    <x v="2"/>
    <x v="0"/>
    <x v="5"/>
    <x v="5"/>
    <x v="3"/>
    <s v="m"/>
    <n v="6555"/>
  </r>
  <r>
    <x v="3"/>
    <x v="0"/>
    <x v="5"/>
    <x v="5"/>
    <x v="3"/>
    <s v="m"/>
    <n v="355"/>
  </r>
  <r>
    <x v="4"/>
    <x v="0"/>
    <x v="5"/>
    <x v="5"/>
    <x v="3"/>
    <s v="m"/>
    <n v="3400"/>
  </r>
  <r>
    <x v="5"/>
    <x v="0"/>
    <x v="5"/>
    <x v="5"/>
    <x v="3"/>
    <s v="m"/>
    <n v="1100"/>
  </r>
  <r>
    <x v="6"/>
    <x v="0"/>
    <x v="5"/>
    <x v="5"/>
    <x v="3"/>
    <s v="m"/>
    <n v="0"/>
  </r>
  <r>
    <x v="7"/>
    <x v="0"/>
    <x v="5"/>
    <x v="5"/>
    <x v="3"/>
    <s v="m"/>
    <n v="7385"/>
  </r>
  <r>
    <x v="8"/>
    <x v="0"/>
    <x v="5"/>
    <x v="5"/>
    <x v="3"/>
    <s v="m"/>
    <n v="2050"/>
  </r>
  <r>
    <x v="9"/>
    <x v="0"/>
    <x v="5"/>
    <x v="5"/>
    <x v="3"/>
    <s v="m"/>
    <n v="430"/>
  </r>
  <r>
    <x v="10"/>
    <x v="0"/>
    <x v="5"/>
    <x v="5"/>
    <x v="3"/>
    <s v="m"/>
    <n v="0"/>
  </r>
  <r>
    <x v="11"/>
    <x v="0"/>
    <x v="5"/>
    <x v="5"/>
    <x v="3"/>
    <s v="m"/>
    <n v="0"/>
  </r>
  <r>
    <x v="12"/>
    <x v="0"/>
    <x v="5"/>
    <x v="5"/>
    <x v="3"/>
    <s v="m"/>
    <n v="2790"/>
  </r>
  <r>
    <x v="13"/>
    <x v="0"/>
    <x v="5"/>
    <x v="5"/>
    <x v="3"/>
    <s v="m"/>
    <n v="810"/>
  </r>
  <r>
    <x v="14"/>
    <x v="0"/>
    <x v="5"/>
    <x v="5"/>
    <x v="3"/>
    <s v="m"/>
    <n v="2320"/>
  </r>
  <r>
    <x v="15"/>
    <x v="0"/>
    <x v="5"/>
    <x v="5"/>
    <x v="3"/>
    <s v="m"/>
    <n v="0"/>
  </r>
  <r>
    <x v="16"/>
    <x v="0"/>
    <x v="5"/>
    <x v="5"/>
    <x v="3"/>
    <s v="m"/>
    <n v="10876"/>
  </r>
  <r>
    <x v="0"/>
    <x v="0"/>
    <x v="6"/>
    <x v="6"/>
    <x v="3"/>
    <s v="m"/>
    <n v="0"/>
  </r>
  <r>
    <x v="1"/>
    <x v="0"/>
    <x v="6"/>
    <x v="6"/>
    <x v="3"/>
    <s v="m"/>
    <n v="980"/>
  </r>
  <r>
    <x v="2"/>
    <x v="0"/>
    <x v="6"/>
    <x v="6"/>
    <x v="3"/>
    <s v="m"/>
    <n v="900"/>
  </r>
  <r>
    <x v="3"/>
    <x v="0"/>
    <x v="6"/>
    <x v="6"/>
    <x v="3"/>
    <s v="m"/>
    <n v="0"/>
  </r>
  <r>
    <x v="4"/>
    <x v="0"/>
    <x v="6"/>
    <x v="6"/>
    <x v="3"/>
    <s v="m"/>
    <n v="0"/>
  </r>
  <r>
    <x v="5"/>
    <x v="0"/>
    <x v="6"/>
    <x v="6"/>
    <x v="3"/>
    <s v="m"/>
    <n v="0"/>
  </r>
  <r>
    <x v="6"/>
    <x v="0"/>
    <x v="6"/>
    <x v="6"/>
    <x v="3"/>
    <s v="m"/>
    <n v="0"/>
  </r>
  <r>
    <x v="7"/>
    <x v="0"/>
    <x v="6"/>
    <x v="6"/>
    <x v="3"/>
    <s v="m"/>
    <n v="150"/>
  </r>
  <r>
    <x v="8"/>
    <x v="0"/>
    <x v="6"/>
    <x v="6"/>
    <x v="3"/>
    <s v="m"/>
    <n v="0"/>
  </r>
  <r>
    <x v="9"/>
    <x v="0"/>
    <x v="6"/>
    <x v="6"/>
    <x v="3"/>
    <s v="m"/>
    <n v="0"/>
  </r>
  <r>
    <x v="10"/>
    <x v="0"/>
    <x v="6"/>
    <x v="6"/>
    <x v="3"/>
    <s v="m"/>
    <n v="0"/>
  </r>
  <r>
    <x v="11"/>
    <x v="0"/>
    <x v="6"/>
    <x v="6"/>
    <x v="3"/>
    <s v="m"/>
    <n v="0"/>
  </r>
  <r>
    <x v="12"/>
    <x v="0"/>
    <x v="6"/>
    <x v="6"/>
    <x v="3"/>
    <s v="m"/>
    <n v="0"/>
  </r>
  <r>
    <x v="13"/>
    <x v="0"/>
    <x v="6"/>
    <x v="6"/>
    <x v="3"/>
    <s v="m"/>
    <n v="60"/>
  </r>
  <r>
    <x v="14"/>
    <x v="0"/>
    <x v="6"/>
    <x v="6"/>
    <x v="3"/>
    <s v="m"/>
    <n v="451"/>
  </r>
  <r>
    <x v="15"/>
    <x v="0"/>
    <x v="6"/>
    <x v="6"/>
    <x v="3"/>
    <s v="m"/>
    <n v="0"/>
  </r>
  <r>
    <x v="16"/>
    <x v="0"/>
    <x v="6"/>
    <x v="6"/>
    <x v="3"/>
    <s v="m"/>
    <n v="1150"/>
  </r>
  <r>
    <x v="0"/>
    <x v="1"/>
    <x v="1"/>
    <x v="1"/>
    <x v="3"/>
    <s v="m"/>
    <n v="2800"/>
  </r>
  <r>
    <x v="1"/>
    <x v="1"/>
    <x v="1"/>
    <x v="1"/>
    <x v="3"/>
    <s v="m"/>
    <n v="0"/>
  </r>
  <r>
    <x v="2"/>
    <x v="1"/>
    <x v="1"/>
    <x v="1"/>
    <x v="3"/>
    <s v="m"/>
    <n v="7040"/>
  </r>
  <r>
    <x v="3"/>
    <x v="1"/>
    <x v="1"/>
    <x v="1"/>
    <x v="3"/>
    <s v="m"/>
    <n v="6240"/>
  </r>
  <r>
    <x v="4"/>
    <x v="1"/>
    <x v="1"/>
    <x v="1"/>
    <x v="3"/>
    <s v="m"/>
    <n v="0"/>
  </r>
  <r>
    <x v="5"/>
    <x v="1"/>
    <x v="1"/>
    <x v="1"/>
    <x v="3"/>
    <s v="m"/>
    <n v="3710"/>
  </r>
  <r>
    <x v="6"/>
    <x v="1"/>
    <x v="1"/>
    <x v="1"/>
    <x v="3"/>
    <s v="m"/>
    <n v="5200"/>
  </r>
  <r>
    <x v="7"/>
    <x v="1"/>
    <x v="1"/>
    <x v="1"/>
    <x v="3"/>
    <s v="m"/>
    <n v="2416"/>
  </r>
  <r>
    <x v="8"/>
    <x v="1"/>
    <x v="1"/>
    <x v="1"/>
    <x v="3"/>
    <s v="m"/>
    <n v="500"/>
  </r>
  <r>
    <x v="9"/>
    <x v="1"/>
    <x v="1"/>
    <x v="1"/>
    <x v="3"/>
    <s v="m"/>
    <n v="0"/>
  </r>
  <r>
    <x v="10"/>
    <x v="1"/>
    <x v="1"/>
    <x v="1"/>
    <x v="3"/>
    <s v="m"/>
    <n v="0"/>
  </r>
  <r>
    <x v="11"/>
    <x v="1"/>
    <x v="1"/>
    <x v="1"/>
    <x v="3"/>
    <s v="m"/>
    <n v="0"/>
  </r>
  <r>
    <x v="12"/>
    <x v="1"/>
    <x v="1"/>
    <x v="1"/>
    <x v="3"/>
    <s v="m"/>
    <n v="0"/>
  </r>
  <r>
    <x v="13"/>
    <x v="1"/>
    <x v="1"/>
    <x v="1"/>
    <x v="3"/>
    <s v="m"/>
    <n v="0"/>
  </r>
  <r>
    <x v="14"/>
    <x v="1"/>
    <x v="1"/>
    <x v="1"/>
    <x v="3"/>
    <s v="m"/>
    <n v="0"/>
  </r>
  <r>
    <x v="15"/>
    <x v="1"/>
    <x v="1"/>
    <x v="1"/>
    <x v="3"/>
    <s v="m"/>
    <n v="512"/>
  </r>
  <r>
    <x v="16"/>
    <x v="1"/>
    <x v="1"/>
    <x v="1"/>
    <x v="3"/>
    <s v="m"/>
    <n v="0"/>
  </r>
  <r>
    <x v="0"/>
    <x v="0"/>
    <x v="7"/>
    <x v="7"/>
    <x v="3"/>
    <s v="m"/>
    <n v="10788"/>
  </r>
  <r>
    <x v="1"/>
    <x v="0"/>
    <x v="7"/>
    <x v="7"/>
    <x v="3"/>
    <s v="m"/>
    <n v="101"/>
  </r>
  <r>
    <x v="2"/>
    <x v="0"/>
    <x v="7"/>
    <x v="7"/>
    <x v="3"/>
    <s v="m"/>
    <n v="1300"/>
  </r>
  <r>
    <x v="3"/>
    <x v="0"/>
    <x v="7"/>
    <x v="7"/>
    <x v="3"/>
    <s v="m"/>
    <n v="10440"/>
  </r>
  <r>
    <x v="4"/>
    <x v="0"/>
    <x v="7"/>
    <x v="7"/>
    <x v="3"/>
    <s v="m"/>
    <n v="3110"/>
  </r>
  <r>
    <x v="5"/>
    <x v="0"/>
    <x v="7"/>
    <x v="7"/>
    <x v="3"/>
    <s v="m"/>
    <n v="1100"/>
  </r>
  <r>
    <x v="6"/>
    <x v="0"/>
    <x v="7"/>
    <x v="7"/>
    <x v="3"/>
    <s v="m"/>
    <n v="0"/>
  </r>
  <r>
    <x v="7"/>
    <x v="0"/>
    <x v="7"/>
    <x v="7"/>
    <x v="3"/>
    <s v="m"/>
    <n v="1620"/>
  </r>
  <r>
    <x v="8"/>
    <x v="0"/>
    <x v="7"/>
    <x v="7"/>
    <x v="3"/>
    <s v="m"/>
    <n v="280"/>
  </r>
  <r>
    <x v="9"/>
    <x v="0"/>
    <x v="7"/>
    <x v="7"/>
    <x v="3"/>
    <s v="m"/>
    <n v="60"/>
  </r>
  <r>
    <x v="10"/>
    <x v="0"/>
    <x v="7"/>
    <x v="7"/>
    <x v="3"/>
    <s v="m"/>
    <n v="3500"/>
  </r>
  <r>
    <x v="11"/>
    <x v="0"/>
    <x v="7"/>
    <x v="7"/>
    <x v="3"/>
    <s v="m"/>
    <n v="4020"/>
  </r>
  <r>
    <x v="12"/>
    <x v="0"/>
    <x v="7"/>
    <x v="7"/>
    <x v="3"/>
    <s v="m"/>
    <n v="900"/>
  </r>
  <r>
    <x v="13"/>
    <x v="0"/>
    <x v="7"/>
    <x v="7"/>
    <x v="3"/>
    <s v="m"/>
    <n v="0"/>
  </r>
  <r>
    <x v="14"/>
    <x v="0"/>
    <x v="7"/>
    <x v="7"/>
    <x v="3"/>
    <s v="m"/>
    <n v="2700"/>
  </r>
  <r>
    <x v="15"/>
    <x v="0"/>
    <x v="7"/>
    <x v="7"/>
    <x v="3"/>
    <s v="m"/>
    <n v="3330"/>
  </r>
  <r>
    <x v="16"/>
    <x v="0"/>
    <x v="7"/>
    <x v="7"/>
    <x v="3"/>
    <s v="m"/>
    <n v="930"/>
  </r>
  <r>
    <x v="0"/>
    <x v="1"/>
    <x v="8"/>
    <x v="8"/>
    <x v="3"/>
    <s v="m"/>
    <n v="20605"/>
  </r>
  <r>
    <x v="1"/>
    <x v="1"/>
    <x v="8"/>
    <x v="8"/>
    <x v="3"/>
    <s v="m"/>
    <n v="11940"/>
  </r>
  <r>
    <x v="2"/>
    <x v="1"/>
    <x v="8"/>
    <x v="8"/>
    <x v="3"/>
    <s v="m"/>
    <n v="14500"/>
  </r>
  <r>
    <x v="3"/>
    <x v="1"/>
    <x v="8"/>
    <x v="8"/>
    <x v="3"/>
    <s v="m"/>
    <n v="2280"/>
  </r>
  <r>
    <x v="4"/>
    <x v="1"/>
    <x v="8"/>
    <x v="8"/>
    <x v="3"/>
    <s v="m"/>
    <n v="3300"/>
  </r>
  <r>
    <x v="5"/>
    <x v="1"/>
    <x v="8"/>
    <x v="8"/>
    <x v="3"/>
    <s v="m"/>
    <n v="0"/>
  </r>
  <r>
    <x v="6"/>
    <x v="1"/>
    <x v="8"/>
    <x v="8"/>
    <x v="3"/>
    <s v="m"/>
    <n v="0"/>
  </r>
  <r>
    <x v="7"/>
    <x v="1"/>
    <x v="8"/>
    <x v="8"/>
    <x v="3"/>
    <s v="m"/>
    <n v="0"/>
  </r>
  <r>
    <x v="8"/>
    <x v="1"/>
    <x v="8"/>
    <x v="8"/>
    <x v="3"/>
    <s v="m"/>
    <n v="0"/>
  </r>
  <r>
    <x v="9"/>
    <x v="1"/>
    <x v="8"/>
    <x v="8"/>
    <x v="3"/>
    <s v="m"/>
    <n v="0"/>
  </r>
  <r>
    <x v="10"/>
    <x v="1"/>
    <x v="8"/>
    <x v="8"/>
    <x v="3"/>
    <s v="m"/>
    <n v="4100"/>
  </r>
  <r>
    <x v="11"/>
    <x v="1"/>
    <x v="8"/>
    <x v="8"/>
    <x v="3"/>
    <s v="m"/>
    <n v="11700"/>
  </r>
  <r>
    <x v="12"/>
    <x v="1"/>
    <x v="8"/>
    <x v="8"/>
    <x v="3"/>
    <s v="m"/>
    <n v="0"/>
  </r>
  <r>
    <x v="13"/>
    <x v="1"/>
    <x v="8"/>
    <x v="8"/>
    <x v="3"/>
    <s v="m"/>
    <n v="2700"/>
  </r>
  <r>
    <x v="14"/>
    <x v="1"/>
    <x v="8"/>
    <x v="8"/>
    <x v="3"/>
    <s v="m"/>
    <n v="5230"/>
  </r>
  <r>
    <x v="15"/>
    <x v="1"/>
    <x v="8"/>
    <x v="8"/>
    <x v="3"/>
    <s v="m"/>
    <n v="0"/>
  </r>
  <r>
    <x v="16"/>
    <x v="1"/>
    <x v="8"/>
    <x v="8"/>
    <x v="3"/>
    <s v="m"/>
    <n v="10000"/>
  </r>
  <r>
    <x v="0"/>
    <x v="1"/>
    <x v="9"/>
    <x v="9"/>
    <x v="3"/>
    <s v="m"/>
    <n v="0"/>
  </r>
  <r>
    <x v="1"/>
    <x v="1"/>
    <x v="9"/>
    <x v="9"/>
    <x v="3"/>
    <s v="m"/>
    <n v="0"/>
  </r>
  <r>
    <x v="2"/>
    <x v="1"/>
    <x v="9"/>
    <x v="9"/>
    <x v="3"/>
    <s v="m"/>
    <n v="980"/>
  </r>
  <r>
    <x v="3"/>
    <x v="1"/>
    <x v="9"/>
    <x v="9"/>
    <x v="3"/>
    <s v="m"/>
    <n v="0"/>
  </r>
  <r>
    <x v="4"/>
    <x v="1"/>
    <x v="9"/>
    <x v="9"/>
    <x v="3"/>
    <s v="m"/>
    <n v="1810"/>
  </r>
  <r>
    <x v="5"/>
    <x v="1"/>
    <x v="9"/>
    <x v="9"/>
    <x v="3"/>
    <s v="m"/>
    <n v="0"/>
  </r>
  <r>
    <x v="6"/>
    <x v="1"/>
    <x v="9"/>
    <x v="9"/>
    <x v="3"/>
    <s v="m"/>
    <n v="0"/>
  </r>
  <r>
    <x v="7"/>
    <x v="1"/>
    <x v="9"/>
    <x v="9"/>
    <x v="3"/>
    <s v="m"/>
    <n v="0"/>
  </r>
  <r>
    <x v="8"/>
    <x v="1"/>
    <x v="9"/>
    <x v="9"/>
    <x v="3"/>
    <s v="m"/>
    <n v="0"/>
  </r>
  <r>
    <x v="9"/>
    <x v="1"/>
    <x v="9"/>
    <x v="9"/>
    <x v="3"/>
    <s v="m"/>
    <n v="0"/>
  </r>
  <r>
    <x v="10"/>
    <x v="1"/>
    <x v="9"/>
    <x v="9"/>
    <x v="3"/>
    <s v="m"/>
    <n v="0"/>
  </r>
  <r>
    <x v="11"/>
    <x v="1"/>
    <x v="9"/>
    <x v="9"/>
    <x v="3"/>
    <s v="m"/>
    <n v="0"/>
  </r>
  <r>
    <x v="12"/>
    <x v="1"/>
    <x v="9"/>
    <x v="9"/>
    <x v="3"/>
    <s v="m"/>
    <n v="0"/>
  </r>
  <r>
    <x v="13"/>
    <x v="1"/>
    <x v="9"/>
    <x v="9"/>
    <x v="3"/>
    <s v="m"/>
    <n v="7020"/>
  </r>
  <r>
    <x v="14"/>
    <x v="1"/>
    <x v="9"/>
    <x v="9"/>
    <x v="3"/>
    <s v="m"/>
    <n v="0"/>
  </r>
  <r>
    <x v="15"/>
    <x v="1"/>
    <x v="9"/>
    <x v="9"/>
    <x v="3"/>
    <s v="m"/>
    <n v="3400"/>
  </r>
  <r>
    <x v="16"/>
    <x v="1"/>
    <x v="9"/>
    <x v="9"/>
    <x v="3"/>
    <s v="m"/>
    <n v="0"/>
  </r>
  <r>
    <x v="0"/>
    <x v="1"/>
    <x v="10"/>
    <x v="10"/>
    <x v="3"/>
    <s v="m"/>
    <n v="0"/>
  </r>
  <r>
    <x v="1"/>
    <x v="1"/>
    <x v="10"/>
    <x v="10"/>
    <x v="3"/>
    <s v="m"/>
    <n v="0"/>
  </r>
  <r>
    <x v="2"/>
    <x v="1"/>
    <x v="10"/>
    <x v="10"/>
    <x v="3"/>
    <s v="m"/>
    <n v="0"/>
  </r>
  <r>
    <x v="3"/>
    <x v="1"/>
    <x v="10"/>
    <x v="10"/>
    <x v="3"/>
    <s v="m"/>
    <n v="10"/>
  </r>
  <r>
    <x v="4"/>
    <x v="1"/>
    <x v="10"/>
    <x v="10"/>
    <x v="3"/>
    <s v="m"/>
    <n v="0"/>
  </r>
  <r>
    <x v="5"/>
    <x v="1"/>
    <x v="10"/>
    <x v="10"/>
    <x v="3"/>
    <s v="m"/>
    <n v="0"/>
  </r>
  <r>
    <x v="6"/>
    <x v="1"/>
    <x v="10"/>
    <x v="10"/>
    <x v="3"/>
    <s v="m"/>
    <n v="0"/>
  </r>
  <r>
    <x v="7"/>
    <x v="1"/>
    <x v="10"/>
    <x v="10"/>
    <x v="3"/>
    <s v="m"/>
    <n v="0"/>
  </r>
  <r>
    <x v="8"/>
    <x v="1"/>
    <x v="10"/>
    <x v="10"/>
    <x v="3"/>
    <s v="m"/>
    <n v="0"/>
  </r>
  <r>
    <x v="9"/>
    <x v="1"/>
    <x v="10"/>
    <x v="10"/>
    <x v="3"/>
    <s v="m"/>
    <n v="70"/>
  </r>
  <r>
    <x v="10"/>
    <x v="1"/>
    <x v="10"/>
    <x v="10"/>
    <x v="3"/>
    <s v="m"/>
    <n v="0"/>
  </r>
  <r>
    <x v="11"/>
    <x v="1"/>
    <x v="10"/>
    <x v="10"/>
    <x v="3"/>
    <s v="m"/>
    <n v="0"/>
  </r>
  <r>
    <x v="12"/>
    <x v="1"/>
    <x v="10"/>
    <x v="10"/>
    <x v="3"/>
    <s v="m"/>
    <n v="0"/>
  </r>
  <r>
    <x v="13"/>
    <x v="1"/>
    <x v="10"/>
    <x v="10"/>
    <x v="3"/>
    <s v="m"/>
    <n v="0"/>
  </r>
  <r>
    <x v="14"/>
    <x v="1"/>
    <x v="10"/>
    <x v="10"/>
    <x v="3"/>
    <s v="m"/>
    <n v="0"/>
  </r>
  <r>
    <x v="15"/>
    <x v="1"/>
    <x v="10"/>
    <x v="10"/>
    <x v="3"/>
    <s v="m"/>
    <n v="500"/>
  </r>
  <r>
    <x v="16"/>
    <x v="1"/>
    <x v="10"/>
    <x v="10"/>
    <x v="3"/>
    <s v="m"/>
    <n v="0"/>
  </r>
  <r>
    <x v="0"/>
    <x v="1"/>
    <x v="11"/>
    <x v="11"/>
    <x v="3"/>
    <s v="m"/>
    <n v="2200"/>
  </r>
  <r>
    <x v="1"/>
    <x v="1"/>
    <x v="11"/>
    <x v="11"/>
    <x v="3"/>
    <s v="m"/>
    <n v="650"/>
  </r>
  <r>
    <x v="2"/>
    <x v="1"/>
    <x v="11"/>
    <x v="11"/>
    <x v="3"/>
    <s v="m"/>
    <n v="2331"/>
  </r>
  <r>
    <x v="3"/>
    <x v="1"/>
    <x v="11"/>
    <x v="11"/>
    <x v="3"/>
    <s v="m"/>
    <n v="0"/>
  </r>
  <r>
    <x v="4"/>
    <x v="1"/>
    <x v="11"/>
    <x v="11"/>
    <x v="3"/>
    <s v="m"/>
    <n v="0"/>
  </r>
  <r>
    <x v="5"/>
    <x v="1"/>
    <x v="11"/>
    <x v="11"/>
    <x v="3"/>
    <s v="m"/>
    <n v="910"/>
  </r>
  <r>
    <x v="6"/>
    <x v="1"/>
    <x v="11"/>
    <x v="11"/>
    <x v="3"/>
    <s v="m"/>
    <n v="3750"/>
  </r>
  <r>
    <x v="7"/>
    <x v="1"/>
    <x v="11"/>
    <x v="11"/>
    <x v="3"/>
    <s v="m"/>
    <n v="1"/>
  </r>
  <r>
    <x v="8"/>
    <x v="1"/>
    <x v="11"/>
    <x v="11"/>
    <x v="3"/>
    <s v="m"/>
    <n v="0"/>
  </r>
  <r>
    <x v="9"/>
    <x v="1"/>
    <x v="11"/>
    <x v="11"/>
    <x v="3"/>
    <s v="m"/>
    <n v="1550"/>
  </r>
  <r>
    <x v="10"/>
    <x v="1"/>
    <x v="11"/>
    <x v="11"/>
    <x v="3"/>
    <s v="m"/>
    <n v="0"/>
  </r>
  <r>
    <x v="11"/>
    <x v="1"/>
    <x v="11"/>
    <x v="11"/>
    <x v="3"/>
    <s v="m"/>
    <n v="0"/>
  </r>
  <r>
    <x v="12"/>
    <x v="1"/>
    <x v="11"/>
    <x v="11"/>
    <x v="3"/>
    <s v="m"/>
    <n v="1040"/>
  </r>
  <r>
    <x v="13"/>
    <x v="1"/>
    <x v="11"/>
    <x v="11"/>
    <x v="3"/>
    <s v="m"/>
    <n v="3600"/>
  </r>
  <r>
    <x v="14"/>
    <x v="1"/>
    <x v="11"/>
    <x v="11"/>
    <x v="3"/>
    <s v="m"/>
    <n v="2000"/>
  </r>
  <r>
    <x v="15"/>
    <x v="1"/>
    <x v="11"/>
    <x v="11"/>
    <x v="3"/>
    <s v="m"/>
    <n v="11001"/>
  </r>
  <r>
    <x v="16"/>
    <x v="1"/>
    <x v="11"/>
    <x v="11"/>
    <x v="3"/>
    <s v="m"/>
    <n v="2403"/>
  </r>
  <r>
    <x v="0"/>
    <x v="1"/>
    <x v="12"/>
    <x v="12"/>
    <x v="3"/>
    <s v="m"/>
    <n v="0"/>
  </r>
  <r>
    <x v="1"/>
    <x v="1"/>
    <x v="12"/>
    <x v="12"/>
    <x v="3"/>
    <s v="m"/>
    <n v="6590"/>
  </r>
  <r>
    <x v="2"/>
    <x v="1"/>
    <x v="12"/>
    <x v="12"/>
    <x v="3"/>
    <s v="m"/>
    <n v="6100"/>
  </r>
  <r>
    <x v="3"/>
    <x v="1"/>
    <x v="12"/>
    <x v="12"/>
    <x v="3"/>
    <s v="m"/>
    <n v="7221"/>
  </r>
  <r>
    <x v="4"/>
    <x v="1"/>
    <x v="12"/>
    <x v="12"/>
    <x v="3"/>
    <s v="m"/>
    <n v="1300"/>
  </r>
  <r>
    <x v="5"/>
    <x v="1"/>
    <x v="12"/>
    <x v="12"/>
    <x v="3"/>
    <s v="m"/>
    <n v="1843"/>
  </r>
  <r>
    <x v="6"/>
    <x v="1"/>
    <x v="12"/>
    <x v="12"/>
    <x v="3"/>
    <s v="m"/>
    <n v="0"/>
  </r>
  <r>
    <x v="7"/>
    <x v="1"/>
    <x v="12"/>
    <x v="12"/>
    <x v="3"/>
    <s v="m"/>
    <n v="0"/>
  </r>
  <r>
    <x v="8"/>
    <x v="1"/>
    <x v="12"/>
    <x v="12"/>
    <x v="3"/>
    <s v="m"/>
    <n v="2280"/>
  </r>
  <r>
    <x v="9"/>
    <x v="1"/>
    <x v="12"/>
    <x v="12"/>
    <x v="3"/>
    <s v="m"/>
    <n v="40"/>
  </r>
  <r>
    <x v="10"/>
    <x v="1"/>
    <x v="12"/>
    <x v="12"/>
    <x v="3"/>
    <s v="m"/>
    <n v="0"/>
  </r>
  <r>
    <x v="11"/>
    <x v="1"/>
    <x v="12"/>
    <x v="12"/>
    <x v="3"/>
    <s v="m"/>
    <n v="4750"/>
  </r>
  <r>
    <x v="12"/>
    <x v="1"/>
    <x v="12"/>
    <x v="12"/>
    <x v="3"/>
    <s v="m"/>
    <n v="0"/>
  </r>
  <r>
    <x v="13"/>
    <x v="1"/>
    <x v="12"/>
    <x v="12"/>
    <x v="3"/>
    <s v="m"/>
    <n v="0"/>
  </r>
  <r>
    <x v="14"/>
    <x v="1"/>
    <x v="12"/>
    <x v="12"/>
    <x v="3"/>
    <s v="m"/>
    <n v="0"/>
  </r>
  <r>
    <x v="15"/>
    <x v="1"/>
    <x v="12"/>
    <x v="12"/>
    <x v="3"/>
    <s v="m"/>
    <n v="0"/>
  </r>
  <r>
    <x v="16"/>
    <x v="1"/>
    <x v="12"/>
    <x v="12"/>
    <x v="3"/>
    <s v="m"/>
    <n v="640"/>
  </r>
  <r>
    <x v="0"/>
    <x v="1"/>
    <x v="13"/>
    <x v="13"/>
    <x v="3"/>
    <s v="m"/>
    <n v="1350"/>
  </r>
  <r>
    <x v="1"/>
    <x v="1"/>
    <x v="13"/>
    <x v="13"/>
    <x v="3"/>
    <s v="m"/>
    <n v="0"/>
  </r>
  <r>
    <x v="2"/>
    <x v="1"/>
    <x v="13"/>
    <x v="13"/>
    <x v="3"/>
    <s v="m"/>
    <n v="0"/>
  </r>
  <r>
    <x v="3"/>
    <x v="1"/>
    <x v="13"/>
    <x v="13"/>
    <x v="3"/>
    <s v="m"/>
    <n v="2100"/>
  </r>
  <r>
    <x v="4"/>
    <x v="1"/>
    <x v="13"/>
    <x v="13"/>
    <x v="3"/>
    <s v="m"/>
    <n v="0"/>
  </r>
  <r>
    <x v="5"/>
    <x v="1"/>
    <x v="13"/>
    <x v="13"/>
    <x v="3"/>
    <s v="m"/>
    <n v="2600"/>
  </r>
  <r>
    <x v="6"/>
    <x v="1"/>
    <x v="13"/>
    <x v="13"/>
    <x v="3"/>
    <s v="m"/>
    <n v="0"/>
  </r>
  <r>
    <x v="7"/>
    <x v="1"/>
    <x v="13"/>
    <x v="13"/>
    <x v="3"/>
    <s v="m"/>
    <n v="1500"/>
  </r>
  <r>
    <x v="8"/>
    <x v="1"/>
    <x v="13"/>
    <x v="13"/>
    <x v="3"/>
    <s v="m"/>
    <n v="0"/>
  </r>
  <r>
    <x v="9"/>
    <x v="1"/>
    <x v="13"/>
    <x v="13"/>
    <x v="3"/>
    <s v="m"/>
    <n v="0"/>
  </r>
  <r>
    <x v="10"/>
    <x v="1"/>
    <x v="13"/>
    <x v="13"/>
    <x v="3"/>
    <s v="m"/>
    <n v="0"/>
  </r>
  <r>
    <x v="11"/>
    <x v="1"/>
    <x v="13"/>
    <x v="13"/>
    <x v="3"/>
    <s v="m"/>
    <n v="0"/>
  </r>
  <r>
    <x v="12"/>
    <x v="1"/>
    <x v="13"/>
    <x v="13"/>
    <x v="3"/>
    <s v="m"/>
    <n v="0"/>
  </r>
  <r>
    <x v="13"/>
    <x v="1"/>
    <x v="13"/>
    <x v="13"/>
    <x v="3"/>
    <s v="m"/>
    <n v="50"/>
  </r>
  <r>
    <x v="14"/>
    <x v="1"/>
    <x v="13"/>
    <x v="13"/>
    <x v="3"/>
    <s v="m"/>
    <n v="10"/>
  </r>
  <r>
    <x v="15"/>
    <x v="1"/>
    <x v="13"/>
    <x v="13"/>
    <x v="3"/>
    <s v="m"/>
    <n v="0"/>
  </r>
  <r>
    <x v="16"/>
    <x v="1"/>
    <x v="13"/>
    <x v="13"/>
    <x v="3"/>
    <s v="m"/>
    <n v="50"/>
  </r>
  <r>
    <x v="0"/>
    <x v="1"/>
    <x v="1"/>
    <x v="1"/>
    <x v="3"/>
    <s v="m"/>
    <n v="0"/>
  </r>
  <r>
    <x v="1"/>
    <x v="1"/>
    <x v="1"/>
    <x v="1"/>
    <x v="3"/>
    <s v="m"/>
    <n v="0"/>
  </r>
  <r>
    <x v="2"/>
    <x v="1"/>
    <x v="1"/>
    <x v="1"/>
    <x v="3"/>
    <s v="m"/>
    <n v="0"/>
  </r>
  <r>
    <x v="3"/>
    <x v="1"/>
    <x v="1"/>
    <x v="1"/>
    <x v="3"/>
    <s v="m"/>
    <n v="0"/>
  </r>
  <r>
    <x v="4"/>
    <x v="1"/>
    <x v="1"/>
    <x v="1"/>
    <x v="3"/>
    <s v="m"/>
    <n v="0"/>
  </r>
  <r>
    <x v="5"/>
    <x v="1"/>
    <x v="1"/>
    <x v="1"/>
    <x v="3"/>
    <s v="m"/>
    <n v="0"/>
  </r>
  <r>
    <x v="6"/>
    <x v="1"/>
    <x v="1"/>
    <x v="1"/>
    <x v="3"/>
    <s v="m"/>
    <n v="0"/>
  </r>
  <r>
    <x v="7"/>
    <x v="1"/>
    <x v="1"/>
    <x v="1"/>
    <x v="3"/>
    <s v="m"/>
    <n v="0"/>
  </r>
  <r>
    <x v="8"/>
    <x v="1"/>
    <x v="1"/>
    <x v="1"/>
    <x v="3"/>
    <s v="m"/>
    <n v="0"/>
  </r>
  <r>
    <x v="9"/>
    <x v="1"/>
    <x v="1"/>
    <x v="1"/>
    <x v="3"/>
    <s v="m"/>
    <n v="0"/>
  </r>
  <r>
    <x v="10"/>
    <x v="1"/>
    <x v="1"/>
    <x v="1"/>
    <x v="3"/>
    <s v="m"/>
    <n v="0"/>
  </r>
  <r>
    <x v="11"/>
    <x v="1"/>
    <x v="1"/>
    <x v="1"/>
    <x v="3"/>
    <s v="m"/>
    <n v="0"/>
  </r>
  <r>
    <x v="12"/>
    <x v="1"/>
    <x v="1"/>
    <x v="1"/>
    <x v="3"/>
    <s v="m"/>
    <n v="0"/>
  </r>
  <r>
    <x v="13"/>
    <x v="1"/>
    <x v="1"/>
    <x v="1"/>
    <x v="3"/>
    <s v="m"/>
    <n v="0"/>
  </r>
  <r>
    <x v="14"/>
    <x v="1"/>
    <x v="1"/>
    <x v="1"/>
    <x v="3"/>
    <s v="m"/>
    <n v="0"/>
  </r>
  <r>
    <x v="15"/>
    <x v="1"/>
    <x v="1"/>
    <x v="1"/>
    <x v="3"/>
    <s v="m"/>
    <n v="0"/>
  </r>
  <r>
    <x v="16"/>
    <x v="1"/>
    <x v="1"/>
    <x v="1"/>
    <x v="3"/>
    <s v="m"/>
    <n v="0"/>
  </r>
  <r>
    <x v="0"/>
    <x v="1"/>
    <x v="14"/>
    <x v="14"/>
    <x v="3"/>
    <s v="m"/>
    <n v="700"/>
  </r>
  <r>
    <x v="1"/>
    <x v="1"/>
    <x v="14"/>
    <x v="14"/>
    <x v="3"/>
    <s v="m"/>
    <n v="1000"/>
  </r>
  <r>
    <x v="2"/>
    <x v="1"/>
    <x v="14"/>
    <x v="14"/>
    <x v="3"/>
    <s v="m"/>
    <n v="2800"/>
  </r>
  <r>
    <x v="3"/>
    <x v="1"/>
    <x v="14"/>
    <x v="14"/>
    <x v="3"/>
    <s v="m"/>
    <n v="900"/>
  </r>
  <r>
    <x v="4"/>
    <x v="1"/>
    <x v="14"/>
    <x v="14"/>
    <x v="3"/>
    <s v="m"/>
    <n v="0"/>
  </r>
  <r>
    <x v="5"/>
    <x v="1"/>
    <x v="14"/>
    <x v="14"/>
    <x v="3"/>
    <s v="m"/>
    <n v="0"/>
  </r>
  <r>
    <x v="6"/>
    <x v="1"/>
    <x v="14"/>
    <x v="14"/>
    <x v="3"/>
    <s v="m"/>
    <n v="0"/>
  </r>
  <r>
    <x v="7"/>
    <x v="1"/>
    <x v="14"/>
    <x v="14"/>
    <x v="3"/>
    <s v="m"/>
    <n v="0"/>
  </r>
  <r>
    <x v="8"/>
    <x v="1"/>
    <x v="14"/>
    <x v="14"/>
    <x v="3"/>
    <s v="m"/>
    <n v="600"/>
  </r>
  <r>
    <x v="9"/>
    <x v="1"/>
    <x v="14"/>
    <x v="14"/>
    <x v="3"/>
    <s v="m"/>
    <n v="0"/>
  </r>
  <r>
    <x v="10"/>
    <x v="1"/>
    <x v="14"/>
    <x v="14"/>
    <x v="3"/>
    <s v="m"/>
    <n v="0"/>
  </r>
  <r>
    <x v="11"/>
    <x v="1"/>
    <x v="14"/>
    <x v="14"/>
    <x v="3"/>
    <s v="m"/>
    <n v="0"/>
  </r>
  <r>
    <x v="12"/>
    <x v="1"/>
    <x v="14"/>
    <x v="14"/>
    <x v="3"/>
    <s v="m"/>
    <n v="0"/>
  </r>
  <r>
    <x v="13"/>
    <x v="1"/>
    <x v="14"/>
    <x v="14"/>
    <x v="3"/>
    <s v="m"/>
    <n v="0"/>
  </r>
  <r>
    <x v="14"/>
    <x v="1"/>
    <x v="14"/>
    <x v="14"/>
    <x v="3"/>
    <s v="m"/>
    <n v="0"/>
  </r>
  <r>
    <x v="15"/>
    <x v="1"/>
    <x v="14"/>
    <x v="14"/>
    <x v="3"/>
    <s v="m"/>
    <n v="0"/>
  </r>
  <r>
    <x v="16"/>
    <x v="1"/>
    <x v="14"/>
    <x v="14"/>
    <x v="3"/>
    <s v="m"/>
    <n v="0"/>
  </r>
  <r>
    <x v="0"/>
    <x v="1"/>
    <x v="15"/>
    <x v="15"/>
    <x v="3"/>
    <s v="m"/>
    <n v="0"/>
  </r>
  <r>
    <x v="1"/>
    <x v="1"/>
    <x v="15"/>
    <x v="15"/>
    <x v="3"/>
    <s v="m"/>
    <n v="0"/>
  </r>
  <r>
    <x v="2"/>
    <x v="1"/>
    <x v="15"/>
    <x v="15"/>
    <x v="3"/>
    <s v="m"/>
    <n v="350"/>
  </r>
  <r>
    <x v="3"/>
    <x v="1"/>
    <x v="15"/>
    <x v="15"/>
    <x v="3"/>
    <s v="m"/>
    <n v="0"/>
  </r>
  <r>
    <x v="4"/>
    <x v="1"/>
    <x v="15"/>
    <x v="15"/>
    <x v="3"/>
    <s v="m"/>
    <n v="0"/>
  </r>
  <r>
    <x v="5"/>
    <x v="1"/>
    <x v="15"/>
    <x v="15"/>
    <x v="3"/>
    <s v="m"/>
    <n v="0"/>
  </r>
  <r>
    <x v="6"/>
    <x v="1"/>
    <x v="15"/>
    <x v="15"/>
    <x v="3"/>
    <s v="m"/>
    <n v="75"/>
  </r>
  <r>
    <x v="7"/>
    <x v="1"/>
    <x v="15"/>
    <x v="15"/>
    <x v="3"/>
    <s v="m"/>
    <n v="0"/>
  </r>
  <r>
    <x v="8"/>
    <x v="1"/>
    <x v="15"/>
    <x v="15"/>
    <x v="3"/>
    <s v="m"/>
    <n v="0"/>
  </r>
  <r>
    <x v="9"/>
    <x v="1"/>
    <x v="15"/>
    <x v="15"/>
    <x v="3"/>
    <s v="m"/>
    <n v="0"/>
  </r>
  <r>
    <x v="10"/>
    <x v="1"/>
    <x v="15"/>
    <x v="15"/>
    <x v="3"/>
    <s v="m"/>
    <n v="0"/>
  </r>
  <r>
    <x v="11"/>
    <x v="1"/>
    <x v="15"/>
    <x v="15"/>
    <x v="3"/>
    <s v="m"/>
    <n v="0"/>
  </r>
  <r>
    <x v="12"/>
    <x v="1"/>
    <x v="15"/>
    <x v="15"/>
    <x v="3"/>
    <s v="m"/>
    <n v="0"/>
  </r>
  <r>
    <x v="13"/>
    <x v="1"/>
    <x v="15"/>
    <x v="15"/>
    <x v="3"/>
    <s v="m"/>
    <n v="0"/>
  </r>
  <r>
    <x v="14"/>
    <x v="1"/>
    <x v="15"/>
    <x v="15"/>
    <x v="3"/>
    <s v="m"/>
    <n v="0"/>
  </r>
  <r>
    <x v="15"/>
    <x v="1"/>
    <x v="15"/>
    <x v="15"/>
    <x v="3"/>
    <s v="m"/>
    <n v="0"/>
  </r>
  <r>
    <x v="16"/>
    <x v="1"/>
    <x v="15"/>
    <x v="15"/>
    <x v="3"/>
    <s v="m"/>
    <n v="0"/>
  </r>
  <r>
    <x v="0"/>
    <x v="1"/>
    <x v="16"/>
    <x v="16"/>
    <x v="3"/>
    <s v="m"/>
    <n v="0"/>
  </r>
  <r>
    <x v="1"/>
    <x v="1"/>
    <x v="16"/>
    <x v="16"/>
    <x v="3"/>
    <s v="m"/>
    <n v="0"/>
  </r>
  <r>
    <x v="2"/>
    <x v="1"/>
    <x v="16"/>
    <x v="16"/>
    <x v="3"/>
    <s v="m"/>
    <n v="0"/>
  </r>
  <r>
    <x v="3"/>
    <x v="1"/>
    <x v="16"/>
    <x v="16"/>
    <x v="3"/>
    <s v="m"/>
    <n v="0"/>
  </r>
  <r>
    <x v="4"/>
    <x v="1"/>
    <x v="16"/>
    <x v="16"/>
    <x v="3"/>
    <s v="m"/>
    <n v="0"/>
  </r>
  <r>
    <x v="5"/>
    <x v="1"/>
    <x v="16"/>
    <x v="16"/>
    <x v="3"/>
    <s v="m"/>
    <n v="0"/>
  </r>
  <r>
    <x v="6"/>
    <x v="1"/>
    <x v="16"/>
    <x v="16"/>
    <x v="3"/>
    <s v="m"/>
    <n v="0"/>
  </r>
  <r>
    <x v="7"/>
    <x v="1"/>
    <x v="16"/>
    <x v="16"/>
    <x v="3"/>
    <s v="m"/>
    <n v="0"/>
  </r>
  <r>
    <x v="8"/>
    <x v="1"/>
    <x v="16"/>
    <x v="16"/>
    <x v="3"/>
    <s v="m"/>
    <n v="0"/>
  </r>
  <r>
    <x v="9"/>
    <x v="1"/>
    <x v="16"/>
    <x v="16"/>
    <x v="3"/>
    <s v="m"/>
    <n v="0"/>
  </r>
  <r>
    <x v="10"/>
    <x v="1"/>
    <x v="16"/>
    <x v="16"/>
    <x v="3"/>
    <s v="m"/>
    <n v="0"/>
  </r>
  <r>
    <x v="11"/>
    <x v="1"/>
    <x v="16"/>
    <x v="16"/>
    <x v="3"/>
    <s v="m"/>
    <n v="0"/>
  </r>
  <r>
    <x v="12"/>
    <x v="1"/>
    <x v="16"/>
    <x v="16"/>
    <x v="3"/>
    <s v="m"/>
    <n v="0"/>
  </r>
  <r>
    <x v="13"/>
    <x v="1"/>
    <x v="16"/>
    <x v="16"/>
    <x v="3"/>
    <s v="m"/>
    <n v="0"/>
  </r>
  <r>
    <x v="14"/>
    <x v="1"/>
    <x v="16"/>
    <x v="16"/>
    <x v="3"/>
    <s v="m"/>
    <n v="0"/>
  </r>
  <r>
    <x v="15"/>
    <x v="1"/>
    <x v="16"/>
    <x v="16"/>
    <x v="3"/>
    <s v="m"/>
    <n v="0"/>
  </r>
  <r>
    <x v="16"/>
    <x v="1"/>
    <x v="16"/>
    <x v="16"/>
    <x v="3"/>
    <s v="m"/>
    <n v="0"/>
  </r>
  <r>
    <x v="0"/>
    <x v="0"/>
    <x v="17"/>
    <x v="17"/>
    <x v="3"/>
    <s v="m"/>
    <n v="580"/>
  </r>
  <r>
    <x v="1"/>
    <x v="0"/>
    <x v="17"/>
    <x v="17"/>
    <x v="3"/>
    <s v="m"/>
    <n v="700"/>
  </r>
  <r>
    <x v="2"/>
    <x v="0"/>
    <x v="17"/>
    <x v="17"/>
    <x v="3"/>
    <s v="m"/>
    <n v="450"/>
  </r>
  <r>
    <x v="3"/>
    <x v="0"/>
    <x v="17"/>
    <x v="17"/>
    <x v="3"/>
    <s v="m"/>
    <n v="3820"/>
  </r>
  <r>
    <x v="4"/>
    <x v="0"/>
    <x v="17"/>
    <x v="17"/>
    <x v="3"/>
    <s v="m"/>
    <n v="1500"/>
  </r>
  <r>
    <x v="5"/>
    <x v="0"/>
    <x v="17"/>
    <x v="17"/>
    <x v="3"/>
    <s v="m"/>
    <n v="0"/>
  </r>
  <r>
    <x v="6"/>
    <x v="0"/>
    <x v="17"/>
    <x v="17"/>
    <x v="3"/>
    <s v="m"/>
    <n v="4200"/>
  </r>
  <r>
    <x v="7"/>
    <x v="0"/>
    <x v="17"/>
    <x v="17"/>
    <x v="3"/>
    <s v="m"/>
    <n v="1020"/>
  </r>
  <r>
    <x v="8"/>
    <x v="0"/>
    <x v="17"/>
    <x v="17"/>
    <x v="3"/>
    <s v="m"/>
    <n v="160"/>
  </r>
  <r>
    <x v="9"/>
    <x v="0"/>
    <x v="17"/>
    <x v="17"/>
    <x v="3"/>
    <s v="m"/>
    <n v="2700"/>
  </r>
  <r>
    <x v="10"/>
    <x v="0"/>
    <x v="17"/>
    <x v="17"/>
    <x v="3"/>
    <s v="m"/>
    <n v="4700"/>
  </r>
  <r>
    <x v="11"/>
    <x v="0"/>
    <x v="17"/>
    <x v="17"/>
    <x v="3"/>
    <s v="m"/>
    <n v="0"/>
  </r>
  <r>
    <x v="12"/>
    <x v="0"/>
    <x v="17"/>
    <x v="17"/>
    <x v="3"/>
    <s v="m"/>
    <n v="1100"/>
  </r>
  <r>
    <x v="12"/>
    <x v="0"/>
    <x v="17"/>
    <x v="17"/>
    <x v="3"/>
    <s v="m"/>
    <n v="1100"/>
  </r>
  <r>
    <x v="13"/>
    <x v="0"/>
    <x v="17"/>
    <x v="17"/>
    <x v="3"/>
    <s v="m"/>
    <n v="0"/>
  </r>
  <r>
    <x v="14"/>
    <x v="0"/>
    <x v="17"/>
    <x v="17"/>
    <x v="3"/>
    <s v="m"/>
    <n v="0"/>
  </r>
  <r>
    <x v="15"/>
    <x v="0"/>
    <x v="17"/>
    <x v="17"/>
    <x v="3"/>
    <s v="m"/>
    <n v="0"/>
  </r>
  <r>
    <x v="16"/>
    <x v="0"/>
    <x v="17"/>
    <x v="17"/>
    <x v="3"/>
    <s v="m"/>
    <n v="2200"/>
  </r>
  <r>
    <x v="0"/>
    <x v="3"/>
    <x v="18"/>
    <x v="18"/>
    <x v="3"/>
    <s v="m"/>
    <n v="0"/>
  </r>
  <r>
    <x v="1"/>
    <x v="3"/>
    <x v="18"/>
    <x v="18"/>
    <x v="3"/>
    <s v="m"/>
    <n v="2415"/>
  </r>
  <r>
    <x v="2"/>
    <x v="3"/>
    <x v="18"/>
    <x v="18"/>
    <x v="3"/>
    <s v="m"/>
    <n v="0"/>
  </r>
  <r>
    <x v="3"/>
    <x v="3"/>
    <x v="18"/>
    <x v="18"/>
    <x v="3"/>
    <s v="m"/>
    <n v="360"/>
  </r>
  <r>
    <x v="4"/>
    <x v="3"/>
    <x v="18"/>
    <x v="18"/>
    <x v="3"/>
    <s v="m"/>
    <n v="0"/>
  </r>
  <r>
    <x v="5"/>
    <x v="3"/>
    <x v="18"/>
    <x v="18"/>
    <x v="3"/>
    <s v="m"/>
    <n v="0"/>
  </r>
  <r>
    <x v="6"/>
    <x v="3"/>
    <x v="18"/>
    <x v="18"/>
    <x v="3"/>
    <s v="m"/>
    <n v="0"/>
  </r>
  <r>
    <x v="7"/>
    <x v="3"/>
    <x v="18"/>
    <x v="18"/>
    <x v="3"/>
    <s v="m"/>
    <n v="0"/>
  </r>
  <r>
    <x v="8"/>
    <x v="3"/>
    <x v="18"/>
    <x v="18"/>
    <x v="3"/>
    <s v="m"/>
    <n v="300"/>
  </r>
  <r>
    <x v="9"/>
    <x v="3"/>
    <x v="18"/>
    <x v="18"/>
    <x v="3"/>
    <s v="m"/>
    <n v="0"/>
  </r>
  <r>
    <x v="10"/>
    <x v="3"/>
    <x v="18"/>
    <x v="18"/>
    <x v="3"/>
    <s v="m"/>
    <n v="0"/>
  </r>
  <r>
    <x v="11"/>
    <x v="3"/>
    <x v="18"/>
    <x v="18"/>
    <x v="3"/>
    <s v="m"/>
    <n v="0"/>
  </r>
  <r>
    <x v="12"/>
    <x v="3"/>
    <x v="18"/>
    <x v="18"/>
    <x v="3"/>
    <s v="m"/>
    <n v="0"/>
  </r>
  <r>
    <x v="13"/>
    <x v="3"/>
    <x v="18"/>
    <x v="18"/>
    <x v="3"/>
    <s v="m"/>
    <n v="0"/>
  </r>
  <r>
    <x v="14"/>
    <x v="3"/>
    <x v="18"/>
    <x v="18"/>
    <x v="3"/>
    <s v="m"/>
    <n v="1600"/>
  </r>
  <r>
    <x v="15"/>
    <x v="3"/>
    <x v="18"/>
    <x v="18"/>
    <x v="3"/>
    <s v="m"/>
    <n v="0"/>
  </r>
  <r>
    <x v="16"/>
    <x v="3"/>
    <x v="18"/>
    <x v="18"/>
    <x v="3"/>
    <s v="m"/>
    <n v="0"/>
  </r>
  <r>
    <x v="0"/>
    <x v="2"/>
    <x v="19"/>
    <x v="19"/>
    <x v="4"/>
    <s v="m3"/>
    <n v="15675"/>
  </r>
  <r>
    <x v="1"/>
    <x v="2"/>
    <x v="19"/>
    <x v="19"/>
    <x v="4"/>
    <s v="m3"/>
    <n v="16088"/>
  </r>
  <r>
    <x v="2"/>
    <x v="2"/>
    <x v="19"/>
    <x v="19"/>
    <x v="4"/>
    <s v="m3"/>
    <n v="12987"/>
  </r>
  <r>
    <x v="3"/>
    <x v="2"/>
    <x v="19"/>
    <x v="19"/>
    <x v="4"/>
    <s v="m3"/>
    <n v="14503"/>
  </r>
  <r>
    <x v="4"/>
    <x v="2"/>
    <x v="19"/>
    <x v="19"/>
    <x v="4"/>
    <s v="m3"/>
    <n v="9988"/>
  </r>
  <r>
    <x v="5"/>
    <x v="2"/>
    <x v="19"/>
    <x v="19"/>
    <x v="4"/>
    <s v="m3"/>
    <n v="13400"/>
  </r>
  <r>
    <x v="6"/>
    <x v="2"/>
    <x v="19"/>
    <x v="19"/>
    <x v="4"/>
    <s v="m3"/>
    <n v="9239"/>
  </r>
  <r>
    <x v="7"/>
    <x v="2"/>
    <x v="19"/>
    <x v="19"/>
    <x v="4"/>
    <s v="m3"/>
    <n v="17713"/>
  </r>
  <r>
    <x v="8"/>
    <x v="2"/>
    <x v="19"/>
    <x v="19"/>
    <x v="4"/>
    <s v="m3"/>
    <n v="11752"/>
  </r>
  <r>
    <x v="9"/>
    <x v="2"/>
    <x v="19"/>
    <x v="19"/>
    <x v="4"/>
    <s v="m3"/>
    <n v="8598"/>
  </r>
  <r>
    <x v="10"/>
    <x v="2"/>
    <x v="19"/>
    <x v="19"/>
    <x v="4"/>
    <s v="m3"/>
    <n v="13865"/>
  </r>
  <r>
    <x v="11"/>
    <x v="2"/>
    <x v="19"/>
    <x v="19"/>
    <x v="4"/>
    <s v="m3"/>
    <n v="12361"/>
  </r>
  <r>
    <x v="12"/>
    <x v="2"/>
    <x v="19"/>
    <x v="19"/>
    <x v="4"/>
    <s v="m3"/>
    <n v="28899"/>
  </r>
  <r>
    <x v="13"/>
    <x v="2"/>
    <x v="19"/>
    <x v="19"/>
    <x v="4"/>
    <s v="m3"/>
    <n v="17692"/>
  </r>
  <r>
    <x v="14"/>
    <x v="2"/>
    <x v="19"/>
    <x v="19"/>
    <x v="4"/>
    <s v="m3"/>
    <n v="32008"/>
  </r>
  <r>
    <x v="15"/>
    <x v="2"/>
    <x v="19"/>
    <x v="19"/>
    <x v="4"/>
    <s v="m3"/>
    <n v="14337"/>
  </r>
  <r>
    <x v="16"/>
    <x v="2"/>
    <x v="19"/>
    <x v="19"/>
    <x v="4"/>
    <s v="m3"/>
    <n v="14734"/>
  </r>
  <r>
    <x v="0"/>
    <x v="0"/>
    <x v="0"/>
    <x v="0"/>
    <x v="4"/>
    <s v="m3"/>
    <n v="73865"/>
  </r>
  <r>
    <x v="1"/>
    <x v="0"/>
    <x v="0"/>
    <x v="0"/>
    <x v="4"/>
    <s v="m3"/>
    <n v="71810"/>
  </r>
  <r>
    <x v="2"/>
    <x v="0"/>
    <x v="0"/>
    <x v="0"/>
    <x v="4"/>
    <s v="m3"/>
    <n v="67584"/>
  </r>
  <r>
    <x v="3"/>
    <x v="0"/>
    <x v="0"/>
    <x v="0"/>
    <x v="4"/>
    <s v="m3"/>
    <n v="56368"/>
  </r>
  <r>
    <x v="4"/>
    <x v="0"/>
    <x v="0"/>
    <x v="0"/>
    <x v="4"/>
    <s v="m3"/>
    <n v="74816"/>
  </r>
  <r>
    <x v="5"/>
    <x v="0"/>
    <x v="0"/>
    <x v="0"/>
    <x v="4"/>
    <s v="m3"/>
    <n v="73628"/>
  </r>
  <r>
    <x v="6"/>
    <x v="0"/>
    <x v="0"/>
    <x v="0"/>
    <x v="4"/>
    <s v="m3"/>
    <n v="90367"/>
  </r>
  <r>
    <x v="7"/>
    <x v="0"/>
    <x v="0"/>
    <x v="0"/>
    <x v="4"/>
    <s v="m3"/>
    <n v="73633"/>
  </r>
  <r>
    <x v="8"/>
    <x v="0"/>
    <x v="0"/>
    <x v="0"/>
    <x v="4"/>
    <s v="m3"/>
    <n v="88450"/>
  </r>
  <r>
    <x v="9"/>
    <x v="0"/>
    <x v="0"/>
    <x v="0"/>
    <x v="4"/>
    <s v="m3"/>
    <n v="76540"/>
  </r>
  <r>
    <x v="10"/>
    <x v="0"/>
    <x v="0"/>
    <x v="0"/>
    <x v="4"/>
    <s v="m3"/>
    <n v="91389"/>
  </r>
  <r>
    <x v="11"/>
    <x v="0"/>
    <x v="0"/>
    <x v="0"/>
    <x v="4"/>
    <s v="m3"/>
    <n v="74623"/>
  </r>
  <r>
    <x v="12"/>
    <x v="0"/>
    <x v="0"/>
    <x v="0"/>
    <x v="4"/>
    <s v="m3"/>
    <n v="60315"/>
  </r>
  <r>
    <x v="13"/>
    <x v="0"/>
    <x v="0"/>
    <x v="0"/>
    <x v="4"/>
    <s v="m3"/>
    <n v="90884"/>
  </r>
  <r>
    <x v="14"/>
    <x v="0"/>
    <x v="0"/>
    <x v="0"/>
    <x v="4"/>
    <s v="m3"/>
    <n v="103428"/>
  </r>
  <r>
    <x v="15"/>
    <x v="0"/>
    <x v="0"/>
    <x v="0"/>
    <x v="4"/>
    <s v="m3"/>
    <n v="91811"/>
  </r>
  <r>
    <x v="16"/>
    <x v="0"/>
    <x v="0"/>
    <x v="0"/>
    <x v="4"/>
    <s v="m3"/>
    <n v="105532"/>
  </r>
  <r>
    <x v="0"/>
    <x v="1"/>
    <x v="1"/>
    <x v="1"/>
    <x v="4"/>
    <s v="m3"/>
    <n v="11977"/>
  </r>
  <r>
    <x v="1"/>
    <x v="1"/>
    <x v="1"/>
    <x v="1"/>
    <x v="4"/>
    <s v="m3"/>
    <n v="11918"/>
  </r>
  <r>
    <x v="2"/>
    <x v="1"/>
    <x v="1"/>
    <x v="1"/>
    <x v="4"/>
    <s v="m3"/>
    <n v="8999"/>
  </r>
  <r>
    <x v="3"/>
    <x v="1"/>
    <x v="1"/>
    <x v="1"/>
    <x v="4"/>
    <s v="m3"/>
    <n v="11893"/>
  </r>
  <r>
    <x v="4"/>
    <x v="1"/>
    <x v="1"/>
    <x v="1"/>
    <x v="4"/>
    <s v="m3"/>
    <n v="11671"/>
  </r>
  <r>
    <x v="5"/>
    <x v="1"/>
    <x v="1"/>
    <x v="1"/>
    <x v="4"/>
    <s v="m3"/>
    <n v="9154"/>
  </r>
  <r>
    <x v="6"/>
    <x v="1"/>
    <x v="1"/>
    <x v="1"/>
    <x v="4"/>
    <s v="m3"/>
    <n v="13023"/>
  </r>
  <r>
    <x v="7"/>
    <x v="1"/>
    <x v="1"/>
    <x v="1"/>
    <x v="4"/>
    <s v="m3"/>
    <n v="13703"/>
  </r>
  <r>
    <x v="8"/>
    <x v="1"/>
    <x v="1"/>
    <x v="1"/>
    <x v="4"/>
    <s v="m3"/>
    <n v="17950"/>
  </r>
  <r>
    <x v="9"/>
    <x v="1"/>
    <x v="1"/>
    <x v="1"/>
    <x v="4"/>
    <s v="m3"/>
    <n v="15941"/>
  </r>
  <r>
    <x v="10"/>
    <x v="1"/>
    <x v="1"/>
    <x v="1"/>
    <x v="4"/>
    <s v="m3"/>
    <n v="18737"/>
  </r>
  <r>
    <x v="11"/>
    <x v="1"/>
    <x v="1"/>
    <x v="1"/>
    <x v="4"/>
    <s v="m3"/>
    <n v="21188"/>
  </r>
  <r>
    <x v="12"/>
    <x v="1"/>
    <x v="1"/>
    <x v="1"/>
    <x v="4"/>
    <s v="m3"/>
    <n v="12430"/>
  </r>
  <r>
    <x v="13"/>
    <x v="1"/>
    <x v="1"/>
    <x v="1"/>
    <x v="4"/>
    <s v="m3"/>
    <n v="18069"/>
  </r>
  <r>
    <x v="14"/>
    <x v="1"/>
    <x v="1"/>
    <x v="1"/>
    <x v="4"/>
    <s v="m3"/>
    <n v="26051"/>
  </r>
  <r>
    <x v="15"/>
    <x v="1"/>
    <x v="1"/>
    <x v="1"/>
    <x v="4"/>
    <s v="m3"/>
    <n v="22044"/>
  </r>
  <r>
    <x v="16"/>
    <x v="1"/>
    <x v="1"/>
    <x v="1"/>
    <x v="4"/>
    <s v="m3"/>
    <n v="14215"/>
  </r>
  <r>
    <x v="0"/>
    <x v="4"/>
    <x v="20"/>
    <x v="20"/>
    <x v="4"/>
    <s v="m3"/>
    <n v="4044"/>
  </r>
  <r>
    <x v="1"/>
    <x v="4"/>
    <x v="20"/>
    <x v="20"/>
    <x v="4"/>
    <s v="m3"/>
    <n v="6889"/>
  </r>
  <r>
    <x v="2"/>
    <x v="4"/>
    <x v="20"/>
    <x v="20"/>
    <x v="4"/>
    <s v="m3"/>
    <n v="1728"/>
  </r>
  <r>
    <x v="3"/>
    <x v="4"/>
    <x v="20"/>
    <x v="20"/>
    <x v="4"/>
    <s v="m3"/>
    <n v="1744"/>
  </r>
  <r>
    <x v="4"/>
    <x v="4"/>
    <x v="20"/>
    <x v="20"/>
    <x v="4"/>
    <s v="m3"/>
    <n v="4281"/>
  </r>
  <r>
    <x v="5"/>
    <x v="4"/>
    <x v="20"/>
    <x v="20"/>
    <x v="4"/>
    <s v="m3"/>
    <n v="3757"/>
  </r>
  <r>
    <x v="6"/>
    <x v="4"/>
    <x v="20"/>
    <x v="20"/>
    <x v="4"/>
    <s v="m3"/>
    <n v="4420"/>
  </r>
  <r>
    <x v="7"/>
    <x v="4"/>
    <x v="20"/>
    <x v="20"/>
    <x v="4"/>
    <s v="m3"/>
    <n v="6487"/>
  </r>
  <r>
    <x v="8"/>
    <x v="4"/>
    <x v="20"/>
    <x v="20"/>
    <x v="4"/>
    <s v="m3"/>
    <n v="7315"/>
  </r>
  <r>
    <x v="9"/>
    <x v="4"/>
    <x v="20"/>
    <x v="20"/>
    <x v="4"/>
    <s v="m3"/>
    <n v="5039"/>
  </r>
  <r>
    <x v="10"/>
    <x v="4"/>
    <x v="20"/>
    <x v="20"/>
    <x v="4"/>
    <s v="m3"/>
    <n v="5412"/>
  </r>
  <r>
    <x v="11"/>
    <x v="4"/>
    <x v="20"/>
    <x v="20"/>
    <x v="4"/>
    <s v="m3"/>
    <n v="3844"/>
  </r>
  <r>
    <x v="12"/>
    <x v="4"/>
    <x v="20"/>
    <x v="20"/>
    <x v="4"/>
    <s v="m3"/>
    <n v="2609"/>
  </r>
  <r>
    <x v="13"/>
    <x v="4"/>
    <x v="20"/>
    <x v="20"/>
    <x v="4"/>
    <s v="m3"/>
    <n v="6258"/>
  </r>
  <r>
    <x v="14"/>
    <x v="4"/>
    <x v="20"/>
    <x v="20"/>
    <x v="4"/>
    <s v="m3"/>
    <n v="3207"/>
  </r>
  <r>
    <x v="15"/>
    <x v="4"/>
    <x v="20"/>
    <x v="20"/>
    <x v="4"/>
    <s v="m3"/>
    <n v="4205"/>
  </r>
  <r>
    <x v="16"/>
    <x v="4"/>
    <x v="20"/>
    <x v="20"/>
    <x v="4"/>
    <s v="m3"/>
    <n v="11557"/>
  </r>
  <r>
    <x v="0"/>
    <x v="4"/>
    <x v="21"/>
    <x v="21"/>
    <x v="4"/>
    <s v="m3"/>
    <n v="1866"/>
  </r>
  <r>
    <x v="1"/>
    <x v="4"/>
    <x v="21"/>
    <x v="21"/>
    <x v="4"/>
    <s v="m3"/>
    <n v="1658"/>
  </r>
  <r>
    <x v="2"/>
    <x v="4"/>
    <x v="21"/>
    <x v="21"/>
    <x v="4"/>
    <s v="m3"/>
    <n v="3264"/>
  </r>
  <r>
    <x v="3"/>
    <x v="4"/>
    <x v="21"/>
    <x v="21"/>
    <x v="4"/>
    <s v="m3"/>
    <n v="1053"/>
  </r>
  <r>
    <x v="4"/>
    <x v="4"/>
    <x v="21"/>
    <x v="21"/>
    <x v="4"/>
    <s v="m3"/>
    <n v="918"/>
  </r>
  <r>
    <x v="5"/>
    <x v="4"/>
    <x v="21"/>
    <x v="21"/>
    <x v="4"/>
    <s v="m3"/>
    <n v="357"/>
  </r>
  <r>
    <x v="6"/>
    <x v="4"/>
    <x v="21"/>
    <x v="21"/>
    <x v="4"/>
    <s v="m3"/>
    <n v="1250"/>
  </r>
  <r>
    <x v="7"/>
    <x v="4"/>
    <x v="21"/>
    <x v="21"/>
    <x v="4"/>
    <s v="m3"/>
    <n v="1142"/>
  </r>
  <r>
    <x v="8"/>
    <x v="4"/>
    <x v="21"/>
    <x v="21"/>
    <x v="4"/>
    <s v="m3"/>
    <n v="1285"/>
  </r>
  <r>
    <x v="9"/>
    <x v="4"/>
    <x v="21"/>
    <x v="21"/>
    <x v="4"/>
    <s v="m3"/>
    <n v="690"/>
  </r>
  <r>
    <x v="10"/>
    <x v="4"/>
    <x v="21"/>
    <x v="21"/>
    <x v="4"/>
    <s v="m3"/>
    <n v="4373"/>
  </r>
  <r>
    <x v="11"/>
    <x v="4"/>
    <x v="21"/>
    <x v="21"/>
    <x v="4"/>
    <s v="m3"/>
    <n v="3068"/>
  </r>
  <r>
    <x v="12"/>
    <x v="4"/>
    <x v="21"/>
    <x v="21"/>
    <x v="4"/>
    <s v="m3"/>
    <n v="1442"/>
  </r>
  <r>
    <x v="13"/>
    <x v="4"/>
    <x v="21"/>
    <x v="21"/>
    <x v="4"/>
    <s v="m3"/>
    <n v="2017"/>
  </r>
  <r>
    <x v="14"/>
    <x v="4"/>
    <x v="21"/>
    <x v="21"/>
    <x v="4"/>
    <s v="m3"/>
    <n v="1024"/>
  </r>
  <r>
    <x v="15"/>
    <x v="4"/>
    <x v="21"/>
    <x v="21"/>
    <x v="4"/>
    <s v="m3"/>
    <n v="2230"/>
  </r>
  <r>
    <x v="16"/>
    <x v="4"/>
    <x v="21"/>
    <x v="21"/>
    <x v="4"/>
    <s v="m3"/>
    <n v="4120"/>
  </r>
  <r>
    <x v="0"/>
    <x v="4"/>
    <x v="36"/>
    <x v="36"/>
    <x v="4"/>
    <s v="m3"/>
    <n v="13"/>
  </r>
  <r>
    <x v="1"/>
    <x v="4"/>
    <x v="36"/>
    <x v="36"/>
    <x v="4"/>
    <s v="m3"/>
    <n v="74"/>
  </r>
  <r>
    <x v="2"/>
    <x v="4"/>
    <x v="36"/>
    <x v="36"/>
    <x v="4"/>
    <s v="m3"/>
    <n v="47"/>
  </r>
  <r>
    <x v="3"/>
    <x v="4"/>
    <x v="36"/>
    <x v="36"/>
    <x v="4"/>
    <s v="m3"/>
    <n v="107"/>
  </r>
  <r>
    <x v="4"/>
    <x v="4"/>
    <x v="36"/>
    <x v="36"/>
    <x v="4"/>
    <s v="m3"/>
    <n v="310"/>
  </r>
  <r>
    <x v="5"/>
    <x v="4"/>
    <x v="36"/>
    <x v="36"/>
    <x v="4"/>
    <s v="m3"/>
    <n v="114"/>
  </r>
  <r>
    <x v="6"/>
    <x v="4"/>
    <x v="36"/>
    <x v="36"/>
    <x v="4"/>
    <s v="m3"/>
    <n v="1271"/>
  </r>
  <r>
    <x v="7"/>
    <x v="4"/>
    <x v="36"/>
    <x v="36"/>
    <x v="4"/>
    <s v="m3"/>
    <n v="170"/>
  </r>
  <r>
    <x v="8"/>
    <x v="4"/>
    <x v="36"/>
    <x v="36"/>
    <x v="4"/>
    <s v="m3"/>
    <n v="640"/>
  </r>
  <r>
    <x v="9"/>
    <x v="4"/>
    <x v="36"/>
    <x v="36"/>
    <x v="4"/>
    <s v="m3"/>
    <n v="111"/>
  </r>
  <r>
    <x v="10"/>
    <x v="4"/>
    <x v="36"/>
    <x v="36"/>
    <x v="4"/>
    <s v="m3"/>
    <n v="150"/>
  </r>
  <r>
    <x v="11"/>
    <x v="4"/>
    <x v="36"/>
    <x v="36"/>
    <x v="4"/>
    <s v="m3"/>
    <n v="2314"/>
  </r>
  <r>
    <x v="12"/>
    <x v="4"/>
    <x v="36"/>
    <x v="36"/>
    <x v="4"/>
    <s v="m3"/>
    <n v="32"/>
  </r>
  <r>
    <x v="13"/>
    <x v="4"/>
    <x v="36"/>
    <x v="36"/>
    <x v="4"/>
    <s v="m3"/>
    <n v="87"/>
  </r>
  <r>
    <x v="14"/>
    <x v="4"/>
    <x v="36"/>
    <x v="36"/>
    <x v="4"/>
    <s v="m3"/>
    <n v="117"/>
  </r>
  <r>
    <x v="15"/>
    <x v="4"/>
    <x v="36"/>
    <x v="36"/>
    <x v="4"/>
    <s v="m3"/>
    <n v="0"/>
  </r>
  <r>
    <x v="16"/>
    <x v="4"/>
    <x v="36"/>
    <x v="36"/>
    <x v="4"/>
    <s v="m3"/>
    <n v="35"/>
  </r>
  <r>
    <x v="14"/>
    <x v="4"/>
    <x v="37"/>
    <x v="37"/>
    <x v="4"/>
    <s v="m3"/>
    <n v="80"/>
  </r>
  <r>
    <x v="15"/>
    <x v="3"/>
    <x v="22"/>
    <x v="22"/>
    <x v="4"/>
    <s v="m3"/>
    <n v="345"/>
  </r>
  <r>
    <x v="0"/>
    <x v="4"/>
    <x v="23"/>
    <x v="23"/>
    <x v="4"/>
    <s v="m3"/>
    <n v="1945"/>
  </r>
  <r>
    <x v="1"/>
    <x v="4"/>
    <x v="23"/>
    <x v="23"/>
    <x v="4"/>
    <s v="m3"/>
    <n v="2099"/>
  </r>
  <r>
    <x v="2"/>
    <x v="4"/>
    <x v="23"/>
    <x v="23"/>
    <x v="4"/>
    <s v="m3"/>
    <n v="1366"/>
  </r>
  <r>
    <x v="3"/>
    <x v="4"/>
    <x v="23"/>
    <x v="23"/>
    <x v="4"/>
    <s v="m3"/>
    <n v="723"/>
  </r>
  <r>
    <x v="4"/>
    <x v="4"/>
    <x v="23"/>
    <x v="23"/>
    <x v="4"/>
    <s v="m3"/>
    <n v="700"/>
  </r>
  <r>
    <x v="5"/>
    <x v="4"/>
    <x v="23"/>
    <x v="23"/>
    <x v="4"/>
    <s v="m3"/>
    <n v="571"/>
  </r>
  <r>
    <x v="6"/>
    <x v="4"/>
    <x v="23"/>
    <x v="23"/>
    <x v="4"/>
    <s v="m3"/>
    <n v="1380"/>
  </r>
  <r>
    <x v="7"/>
    <x v="4"/>
    <x v="23"/>
    <x v="23"/>
    <x v="4"/>
    <s v="m3"/>
    <n v="1128"/>
  </r>
  <r>
    <x v="8"/>
    <x v="4"/>
    <x v="23"/>
    <x v="23"/>
    <x v="4"/>
    <s v="m3"/>
    <n v="1468"/>
  </r>
  <r>
    <x v="9"/>
    <x v="4"/>
    <x v="23"/>
    <x v="23"/>
    <x v="4"/>
    <s v="m3"/>
    <n v="2114"/>
  </r>
  <r>
    <x v="10"/>
    <x v="4"/>
    <x v="23"/>
    <x v="23"/>
    <x v="4"/>
    <s v="m3"/>
    <n v="1021"/>
  </r>
  <r>
    <x v="11"/>
    <x v="4"/>
    <x v="23"/>
    <x v="23"/>
    <x v="4"/>
    <s v="m3"/>
    <n v="1222"/>
  </r>
  <r>
    <x v="12"/>
    <x v="4"/>
    <x v="23"/>
    <x v="23"/>
    <x v="4"/>
    <s v="m3"/>
    <n v="885"/>
  </r>
  <r>
    <x v="13"/>
    <x v="4"/>
    <x v="23"/>
    <x v="23"/>
    <x v="4"/>
    <s v="m3"/>
    <n v="3713"/>
  </r>
  <r>
    <x v="14"/>
    <x v="4"/>
    <x v="23"/>
    <x v="23"/>
    <x v="4"/>
    <s v="m3"/>
    <n v="2558"/>
  </r>
  <r>
    <x v="15"/>
    <x v="4"/>
    <x v="23"/>
    <x v="23"/>
    <x v="4"/>
    <s v="m3"/>
    <n v="3138"/>
  </r>
  <r>
    <x v="16"/>
    <x v="4"/>
    <x v="23"/>
    <x v="23"/>
    <x v="4"/>
    <s v="m3"/>
    <n v="2285"/>
  </r>
  <r>
    <x v="0"/>
    <x v="3"/>
    <x v="22"/>
    <x v="22"/>
    <x v="4"/>
    <s v="m3"/>
    <n v="228"/>
  </r>
  <r>
    <x v="1"/>
    <x v="3"/>
    <x v="22"/>
    <x v="22"/>
    <x v="4"/>
    <s v="m3"/>
    <n v="195"/>
  </r>
  <r>
    <x v="2"/>
    <x v="3"/>
    <x v="22"/>
    <x v="22"/>
    <x v="4"/>
    <s v="m3"/>
    <n v="402"/>
  </r>
  <r>
    <x v="3"/>
    <x v="3"/>
    <x v="22"/>
    <x v="22"/>
    <x v="4"/>
    <s v="m3"/>
    <n v="1048"/>
  </r>
  <r>
    <x v="4"/>
    <x v="3"/>
    <x v="22"/>
    <x v="22"/>
    <x v="4"/>
    <s v="m3"/>
    <n v="246"/>
  </r>
  <r>
    <x v="5"/>
    <x v="3"/>
    <x v="22"/>
    <x v="22"/>
    <x v="4"/>
    <s v="m3"/>
    <n v="304"/>
  </r>
  <r>
    <x v="6"/>
    <x v="3"/>
    <x v="22"/>
    <x v="22"/>
    <x v="4"/>
    <s v="m3"/>
    <n v="859"/>
  </r>
  <r>
    <x v="7"/>
    <x v="3"/>
    <x v="22"/>
    <x v="22"/>
    <x v="4"/>
    <s v="m3"/>
    <n v="1046"/>
  </r>
  <r>
    <x v="8"/>
    <x v="3"/>
    <x v="22"/>
    <x v="22"/>
    <x v="4"/>
    <s v="m3"/>
    <n v="6292"/>
  </r>
  <r>
    <x v="9"/>
    <x v="3"/>
    <x v="22"/>
    <x v="22"/>
    <x v="4"/>
    <s v="m3"/>
    <n v="1145"/>
  </r>
  <r>
    <x v="10"/>
    <x v="3"/>
    <x v="22"/>
    <x v="22"/>
    <x v="4"/>
    <s v="m3"/>
    <n v="944"/>
  </r>
  <r>
    <x v="11"/>
    <x v="3"/>
    <x v="22"/>
    <x v="22"/>
    <x v="4"/>
    <s v="m3"/>
    <n v="1966"/>
  </r>
  <r>
    <x v="12"/>
    <x v="3"/>
    <x v="22"/>
    <x v="22"/>
    <x v="4"/>
    <s v="m3"/>
    <n v="938"/>
  </r>
  <r>
    <x v="13"/>
    <x v="3"/>
    <x v="22"/>
    <x v="22"/>
    <x v="4"/>
    <s v="m3"/>
    <n v="430"/>
  </r>
  <r>
    <x v="14"/>
    <x v="3"/>
    <x v="22"/>
    <x v="22"/>
    <x v="4"/>
    <s v="m3"/>
    <n v="214"/>
  </r>
  <r>
    <x v="15"/>
    <x v="3"/>
    <x v="22"/>
    <x v="22"/>
    <x v="4"/>
    <s v="m3"/>
    <n v="3682"/>
  </r>
  <r>
    <x v="16"/>
    <x v="3"/>
    <x v="22"/>
    <x v="22"/>
    <x v="4"/>
    <s v="m3"/>
    <n v="2349"/>
  </r>
  <r>
    <x v="0"/>
    <x v="3"/>
    <x v="24"/>
    <x v="24"/>
    <x v="4"/>
    <s v="m3"/>
    <n v="6176"/>
  </r>
  <r>
    <x v="1"/>
    <x v="3"/>
    <x v="24"/>
    <x v="24"/>
    <x v="4"/>
    <s v="m3"/>
    <n v="8624"/>
  </r>
  <r>
    <x v="2"/>
    <x v="3"/>
    <x v="24"/>
    <x v="24"/>
    <x v="4"/>
    <s v="m3"/>
    <n v="4199"/>
  </r>
  <r>
    <x v="3"/>
    <x v="3"/>
    <x v="24"/>
    <x v="24"/>
    <x v="4"/>
    <s v="m3"/>
    <n v="5653"/>
  </r>
  <r>
    <x v="4"/>
    <x v="3"/>
    <x v="24"/>
    <x v="24"/>
    <x v="4"/>
    <s v="m3"/>
    <n v="7569"/>
  </r>
  <r>
    <x v="5"/>
    <x v="3"/>
    <x v="24"/>
    <x v="24"/>
    <x v="4"/>
    <s v="m3"/>
    <n v="8024"/>
  </r>
  <r>
    <x v="6"/>
    <x v="3"/>
    <x v="24"/>
    <x v="24"/>
    <x v="4"/>
    <s v="m3"/>
    <n v="8145"/>
  </r>
  <r>
    <x v="7"/>
    <x v="3"/>
    <x v="24"/>
    <x v="24"/>
    <x v="4"/>
    <s v="m3"/>
    <n v="5120"/>
  </r>
  <r>
    <x v="8"/>
    <x v="3"/>
    <x v="24"/>
    <x v="24"/>
    <x v="4"/>
    <s v="m3"/>
    <n v="2204"/>
  </r>
  <r>
    <x v="9"/>
    <x v="3"/>
    <x v="24"/>
    <x v="24"/>
    <x v="4"/>
    <s v="m3"/>
    <n v="2338"/>
  </r>
  <r>
    <x v="10"/>
    <x v="3"/>
    <x v="24"/>
    <x v="24"/>
    <x v="4"/>
    <s v="m3"/>
    <n v="4766"/>
  </r>
  <r>
    <x v="11"/>
    <x v="3"/>
    <x v="24"/>
    <x v="24"/>
    <x v="4"/>
    <s v="m3"/>
    <n v="8137"/>
  </r>
  <r>
    <x v="12"/>
    <x v="3"/>
    <x v="24"/>
    <x v="24"/>
    <x v="4"/>
    <s v="m3"/>
    <n v="4862"/>
  </r>
  <r>
    <x v="13"/>
    <x v="3"/>
    <x v="24"/>
    <x v="24"/>
    <x v="4"/>
    <s v="m3"/>
    <n v="3737"/>
  </r>
  <r>
    <x v="14"/>
    <x v="3"/>
    <x v="24"/>
    <x v="24"/>
    <x v="4"/>
    <s v="m3"/>
    <n v="7650"/>
  </r>
  <r>
    <x v="15"/>
    <x v="3"/>
    <x v="24"/>
    <x v="24"/>
    <x v="4"/>
    <s v="m3"/>
    <n v="2977"/>
  </r>
  <r>
    <x v="16"/>
    <x v="3"/>
    <x v="24"/>
    <x v="24"/>
    <x v="4"/>
    <s v="m3"/>
    <n v="11486"/>
  </r>
  <r>
    <x v="0"/>
    <x v="3"/>
    <x v="24"/>
    <x v="24"/>
    <x v="4"/>
    <s v="m3"/>
    <n v="408"/>
  </r>
  <r>
    <x v="1"/>
    <x v="3"/>
    <x v="24"/>
    <x v="24"/>
    <x v="4"/>
    <s v="m3"/>
    <n v="252"/>
  </r>
  <r>
    <x v="2"/>
    <x v="3"/>
    <x v="24"/>
    <x v="24"/>
    <x v="4"/>
    <s v="m3"/>
    <n v="258"/>
  </r>
  <r>
    <x v="3"/>
    <x v="3"/>
    <x v="24"/>
    <x v="24"/>
    <x v="4"/>
    <s v="m3"/>
    <n v="215"/>
  </r>
  <r>
    <x v="4"/>
    <x v="3"/>
    <x v="24"/>
    <x v="24"/>
    <x v="4"/>
    <s v="m3"/>
    <n v="705"/>
  </r>
  <r>
    <x v="5"/>
    <x v="3"/>
    <x v="24"/>
    <x v="24"/>
    <x v="4"/>
    <s v="m3"/>
    <n v="94"/>
  </r>
  <r>
    <x v="6"/>
    <x v="3"/>
    <x v="24"/>
    <x v="24"/>
    <x v="4"/>
    <s v="m3"/>
    <n v="268"/>
  </r>
  <r>
    <x v="7"/>
    <x v="3"/>
    <x v="24"/>
    <x v="24"/>
    <x v="4"/>
    <s v="m3"/>
    <n v="342"/>
  </r>
  <r>
    <x v="8"/>
    <x v="3"/>
    <x v="24"/>
    <x v="24"/>
    <x v="4"/>
    <s v="m3"/>
    <n v="536"/>
  </r>
  <r>
    <x v="9"/>
    <x v="3"/>
    <x v="24"/>
    <x v="24"/>
    <x v="4"/>
    <s v="m3"/>
    <n v="481"/>
  </r>
  <r>
    <x v="10"/>
    <x v="3"/>
    <x v="24"/>
    <x v="24"/>
    <x v="4"/>
    <s v="m3"/>
    <n v="415"/>
  </r>
  <r>
    <x v="11"/>
    <x v="3"/>
    <x v="24"/>
    <x v="24"/>
    <x v="4"/>
    <s v="m3"/>
    <n v="394"/>
  </r>
  <r>
    <x v="12"/>
    <x v="3"/>
    <x v="24"/>
    <x v="24"/>
    <x v="4"/>
    <s v="m3"/>
    <n v="0"/>
  </r>
  <r>
    <x v="13"/>
    <x v="3"/>
    <x v="24"/>
    <x v="24"/>
    <x v="4"/>
    <s v="m3"/>
    <n v="0"/>
  </r>
  <r>
    <x v="14"/>
    <x v="3"/>
    <x v="24"/>
    <x v="24"/>
    <x v="4"/>
    <s v="m3"/>
    <n v="20"/>
  </r>
  <r>
    <x v="15"/>
    <x v="3"/>
    <x v="24"/>
    <x v="24"/>
    <x v="4"/>
    <s v="m3"/>
    <n v="564"/>
  </r>
  <r>
    <x v="16"/>
    <x v="3"/>
    <x v="24"/>
    <x v="24"/>
    <x v="4"/>
    <s v="m3"/>
    <n v="639"/>
  </r>
  <r>
    <x v="0"/>
    <x v="3"/>
    <x v="25"/>
    <x v="25"/>
    <x v="4"/>
    <s v="m3"/>
    <n v="1954"/>
  </r>
  <r>
    <x v="1"/>
    <x v="3"/>
    <x v="25"/>
    <x v="25"/>
    <x v="4"/>
    <s v="m3"/>
    <n v="566"/>
  </r>
  <r>
    <x v="2"/>
    <x v="3"/>
    <x v="25"/>
    <x v="25"/>
    <x v="4"/>
    <s v="m3"/>
    <n v="701"/>
  </r>
  <r>
    <x v="3"/>
    <x v="3"/>
    <x v="25"/>
    <x v="25"/>
    <x v="4"/>
    <s v="m3"/>
    <n v="1341"/>
  </r>
  <r>
    <x v="4"/>
    <x v="3"/>
    <x v="25"/>
    <x v="25"/>
    <x v="4"/>
    <s v="m3"/>
    <n v="332"/>
  </r>
  <r>
    <x v="5"/>
    <x v="3"/>
    <x v="25"/>
    <x v="25"/>
    <x v="4"/>
    <s v="m3"/>
    <n v="426"/>
  </r>
  <r>
    <x v="6"/>
    <x v="3"/>
    <x v="25"/>
    <x v="25"/>
    <x v="4"/>
    <s v="m3"/>
    <n v="4737"/>
  </r>
  <r>
    <x v="7"/>
    <x v="3"/>
    <x v="25"/>
    <x v="25"/>
    <x v="4"/>
    <s v="m3"/>
    <n v="1120"/>
  </r>
  <r>
    <x v="8"/>
    <x v="3"/>
    <x v="25"/>
    <x v="25"/>
    <x v="4"/>
    <s v="m3"/>
    <n v="2592"/>
  </r>
  <r>
    <x v="9"/>
    <x v="3"/>
    <x v="25"/>
    <x v="25"/>
    <x v="4"/>
    <s v="m3"/>
    <n v="2564"/>
  </r>
  <r>
    <x v="10"/>
    <x v="3"/>
    <x v="25"/>
    <x v="25"/>
    <x v="4"/>
    <s v="m3"/>
    <n v="204"/>
  </r>
  <r>
    <x v="11"/>
    <x v="3"/>
    <x v="25"/>
    <x v="25"/>
    <x v="4"/>
    <s v="m3"/>
    <n v="1812"/>
  </r>
  <r>
    <x v="12"/>
    <x v="3"/>
    <x v="25"/>
    <x v="25"/>
    <x v="4"/>
    <s v="m3"/>
    <n v="1091"/>
  </r>
  <r>
    <x v="13"/>
    <x v="3"/>
    <x v="25"/>
    <x v="25"/>
    <x v="4"/>
    <s v="m3"/>
    <n v="5718"/>
  </r>
  <r>
    <x v="14"/>
    <x v="3"/>
    <x v="25"/>
    <x v="25"/>
    <x v="4"/>
    <s v="m3"/>
    <n v="3012"/>
  </r>
  <r>
    <x v="15"/>
    <x v="3"/>
    <x v="25"/>
    <x v="25"/>
    <x v="4"/>
    <s v="m3"/>
    <n v="123"/>
  </r>
  <r>
    <x v="16"/>
    <x v="3"/>
    <x v="25"/>
    <x v="25"/>
    <x v="4"/>
    <s v="m3"/>
    <n v="779"/>
  </r>
  <r>
    <x v="0"/>
    <x v="5"/>
    <x v="26"/>
    <x v="26"/>
    <x v="4"/>
    <s v="m3"/>
    <n v="1073"/>
  </r>
  <r>
    <x v="1"/>
    <x v="5"/>
    <x v="26"/>
    <x v="26"/>
    <x v="4"/>
    <s v="m3"/>
    <n v="1249"/>
  </r>
  <r>
    <x v="2"/>
    <x v="5"/>
    <x v="26"/>
    <x v="26"/>
    <x v="4"/>
    <s v="m3"/>
    <n v="595"/>
  </r>
  <r>
    <x v="3"/>
    <x v="5"/>
    <x v="26"/>
    <x v="26"/>
    <x v="4"/>
    <s v="m3"/>
    <n v="1101"/>
  </r>
  <r>
    <x v="4"/>
    <x v="5"/>
    <x v="26"/>
    <x v="26"/>
    <x v="4"/>
    <s v="m3"/>
    <n v="4014"/>
  </r>
  <r>
    <x v="5"/>
    <x v="5"/>
    <x v="26"/>
    <x v="26"/>
    <x v="4"/>
    <s v="m3"/>
    <n v="762"/>
  </r>
  <r>
    <x v="6"/>
    <x v="5"/>
    <x v="26"/>
    <x v="26"/>
    <x v="4"/>
    <s v="m3"/>
    <n v="1293"/>
  </r>
  <r>
    <x v="7"/>
    <x v="5"/>
    <x v="26"/>
    <x v="26"/>
    <x v="4"/>
    <s v="m3"/>
    <n v="7173"/>
  </r>
  <r>
    <x v="8"/>
    <x v="5"/>
    <x v="26"/>
    <x v="26"/>
    <x v="4"/>
    <s v="m3"/>
    <n v="11158"/>
  </r>
  <r>
    <x v="9"/>
    <x v="5"/>
    <x v="26"/>
    <x v="26"/>
    <x v="4"/>
    <s v="m3"/>
    <n v="8035"/>
  </r>
  <r>
    <x v="10"/>
    <x v="5"/>
    <x v="26"/>
    <x v="26"/>
    <x v="4"/>
    <s v="m3"/>
    <n v="5627"/>
  </r>
  <r>
    <x v="11"/>
    <x v="5"/>
    <x v="26"/>
    <x v="26"/>
    <x v="4"/>
    <s v="m3"/>
    <n v="2246"/>
  </r>
  <r>
    <x v="12"/>
    <x v="5"/>
    <x v="26"/>
    <x v="26"/>
    <x v="4"/>
    <s v="m3"/>
    <n v="8825"/>
  </r>
  <r>
    <x v="13"/>
    <x v="5"/>
    <x v="26"/>
    <x v="26"/>
    <x v="4"/>
    <s v="m3"/>
    <n v="5823"/>
  </r>
  <r>
    <x v="14"/>
    <x v="5"/>
    <x v="26"/>
    <x v="26"/>
    <x v="4"/>
    <s v="m3"/>
    <n v="9716"/>
  </r>
  <r>
    <x v="15"/>
    <x v="5"/>
    <x v="26"/>
    <x v="26"/>
    <x v="4"/>
    <s v="m3"/>
    <n v="11223"/>
  </r>
  <r>
    <x v="16"/>
    <x v="5"/>
    <x v="26"/>
    <x v="26"/>
    <x v="4"/>
    <s v="m3"/>
    <n v="3756"/>
  </r>
  <r>
    <x v="0"/>
    <x v="5"/>
    <x v="27"/>
    <x v="27"/>
    <x v="4"/>
    <s v="m3"/>
    <n v="9236"/>
  </r>
  <r>
    <x v="1"/>
    <x v="5"/>
    <x v="27"/>
    <x v="27"/>
    <x v="4"/>
    <s v="m3"/>
    <n v="12594"/>
  </r>
  <r>
    <x v="2"/>
    <x v="5"/>
    <x v="27"/>
    <x v="27"/>
    <x v="4"/>
    <s v="m3"/>
    <n v="10151"/>
  </r>
  <r>
    <x v="3"/>
    <x v="5"/>
    <x v="27"/>
    <x v="27"/>
    <x v="4"/>
    <s v="m3"/>
    <n v="14260"/>
  </r>
  <r>
    <x v="4"/>
    <x v="5"/>
    <x v="27"/>
    <x v="27"/>
    <x v="4"/>
    <s v="m3"/>
    <n v="15758"/>
  </r>
  <r>
    <x v="5"/>
    <x v="5"/>
    <x v="27"/>
    <x v="27"/>
    <x v="4"/>
    <s v="m3"/>
    <n v="10937"/>
  </r>
  <r>
    <x v="6"/>
    <x v="5"/>
    <x v="27"/>
    <x v="27"/>
    <x v="4"/>
    <s v="m3"/>
    <n v="20182"/>
  </r>
  <r>
    <x v="7"/>
    <x v="5"/>
    <x v="27"/>
    <x v="27"/>
    <x v="4"/>
    <s v="m3"/>
    <n v="19135"/>
  </r>
  <r>
    <x v="8"/>
    <x v="5"/>
    <x v="27"/>
    <x v="27"/>
    <x v="4"/>
    <s v="m3"/>
    <n v="17005"/>
  </r>
  <r>
    <x v="9"/>
    <x v="5"/>
    <x v="27"/>
    <x v="27"/>
    <x v="4"/>
    <s v="m3"/>
    <n v="6692"/>
  </r>
  <r>
    <x v="10"/>
    <x v="5"/>
    <x v="27"/>
    <x v="27"/>
    <x v="4"/>
    <s v="m3"/>
    <n v="19940"/>
  </r>
  <r>
    <x v="11"/>
    <x v="5"/>
    <x v="27"/>
    <x v="27"/>
    <x v="4"/>
    <s v="m3"/>
    <n v="20374"/>
  </r>
  <r>
    <x v="12"/>
    <x v="5"/>
    <x v="27"/>
    <x v="27"/>
    <x v="4"/>
    <s v="m3"/>
    <n v="27153"/>
  </r>
  <r>
    <x v="13"/>
    <x v="5"/>
    <x v="27"/>
    <x v="27"/>
    <x v="4"/>
    <s v="m3"/>
    <n v="21560"/>
  </r>
  <r>
    <x v="14"/>
    <x v="5"/>
    <x v="27"/>
    <x v="27"/>
    <x v="4"/>
    <s v="m3"/>
    <n v="28042"/>
  </r>
  <r>
    <x v="15"/>
    <x v="5"/>
    <x v="27"/>
    <x v="27"/>
    <x v="4"/>
    <s v="m3"/>
    <n v="31545"/>
  </r>
  <r>
    <x v="16"/>
    <x v="5"/>
    <x v="27"/>
    <x v="27"/>
    <x v="4"/>
    <s v="m3"/>
    <n v="45358"/>
  </r>
  <r>
    <x v="0"/>
    <x v="4"/>
    <x v="23"/>
    <x v="23"/>
    <x v="4"/>
    <s v="m3"/>
    <n v="14032"/>
  </r>
  <r>
    <x v="1"/>
    <x v="4"/>
    <x v="23"/>
    <x v="23"/>
    <x v="4"/>
    <s v="m3"/>
    <n v="15380"/>
  </r>
  <r>
    <x v="2"/>
    <x v="4"/>
    <x v="23"/>
    <x v="23"/>
    <x v="4"/>
    <s v="m3"/>
    <n v="15639"/>
  </r>
  <r>
    <x v="3"/>
    <x v="4"/>
    <x v="23"/>
    <x v="23"/>
    <x v="4"/>
    <s v="m3"/>
    <n v="9035"/>
  </r>
  <r>
    <x v="4"/>
    <x v="4"/>
    <x v="23"/>
    <x v="23"/>
    <x v="4"/>
    <s v="m3"/>
    <n v="12295"/>
  </r>
  <r>
    <x v="5"/>
    <x v="4"/>
    <x v="23"/>
    <x v="23"/>
    <x v="4"/>
    <s v="m3"/>
    <n v="17853"/>
  </r>
  <r>
    <x v="6"/>
    <x v="4"/>
    <x v="23"/>
    <x v="23"/>
    <x v="4"/>
    <s v="m3"/>
    <n v="21204"/>
  </r>
  <r>
    <x v="7"/>
    <x v="4"/>
    <x v="23"/>
    <x v="23"/>
    <x v="4"/>
    <s v="m3"/>
    <n v="17231"/>
  </r>
  <r>
    <x v="8"/>
    <x v="4"/>
    <x v="23"/>
    <x v="23"/>
    <x v="4"/>
    <s v="m3"/>
    <n v="16787"/>
  </r>
  <r>
    <x v="9"/>
    <x v="4"/>
    <x v="23"/>
    <x v="23"/>
    <x v="4"/>
    <s v="m3"/>
    <n v="9782"/>
  </r>
  <r>
    <x v="10"/>
    <x v="4"/>
    <x v="23"/>
    <x v="23"/>
    <x v="4"/>
    <s v="m3"/>
    <n v="10469"/>
  </r>
  <r>
    <x v="11"/>
    <x v="4"/>
    <x v="23"/>
    <x v="23"/>
    <x v="4"/>
    <s v="m3"/>
    <n v="21617"/>
  </r>
  <r>
    <x v="12"/>
    <x v="4"/>
    <x v="23"/>
    <x v="23"/>
    <x v="4"/>
    <s v="m3"/>
    <n v="21111"/>
  </r>
  <r>
    <x v="13"/>
    <x v="4"/>
    <x v="23"/>
    <x v="23"/>
    <x v="4"/>
    <s v="m3"/>
    <n v="24266"/>
  </r>
  <r>
    <x v="14"/>
    <x v="4"/>
    <x v="23"/>
    <x v="23"/>
    <x v="4"/>
    <s v="m3"/>
    <n v="21665"/>
  </r>
  <r>
    <x v="15"/>
    <x v="4"/>
    <x v="23"/>
    <x v="23"/>
    <x v="4"/>
    <s v="m3"/>
    <n v="32876"/>
  </r>
  <r>
    <x v="16"/>
    <x v="4"/>
    <x v="23"/>
    <x v="23"/>
    <x v="4"/>
    <s v="m3"/>
    <n v="27851"/>
  </r>
  <r>
    <x v="0"/>
    <x v="4"/>
    <x v="23"/>
    <x v="23"/>
    <x v="4"/>
    <s v="m3"/>
    <n v="22164"/>
  </r>
  <r>
    <x v="1"/>
    <x v="4"/>
    <x v="23"/>
    <x v="23"/>
    <x v="4"/>
    <s v="m3"/>
    <n v="25376"/>
  </r>
  <r>
    <x v="2"/>
    <x v="4"/>
    <x v="23"/>
    <x v="23"/>
    <x v="4"/>
    <s v="m3"/>
    <n v="13691"/>
  </r>
  <r>
    <x v="3"/>
    <x v="4"/>
    <x v="23"/>
    <x v="23"/>
    <x v="4"/>
    <s v="m3"/>
    <n v="16554"/>
  </r>
  <r>
    <x v="4"/>
    <x v="4"/>
    <x v="23"/>
    <x v="23"/>
    <x v="4"/>
    <s v="m3"/>
    <n v="14617"/>
  </r>
  <r>
    <x v="5"/>
    <x v="4"/>
    <x v="23"/>
    <x v="23"/>
    <x v="4"/>
    <s v="m3"/>
    <n v="23651"/>
  </r>
  <r>
    <x v="6"/>
    <x v="4"/>
    <x v="23"/>
    <x v="23"/>
    <x v="4"/>
    <s v="m3"/>
    <n v="16165"/>
  </r>
  <r>
    <x v="7"/>
    <x v="4"/>
    <x v="23"/>
    <x v="23"/>
    <x v="4"/>
    <s v="m3"/>
    <n v="33526"/>
  </r>
  <r>
    <x v="8"/>
    <x v="4"/>
    <x v="23"/>
    <x v="23"/>
    <x v="4"/>
    <s v="m3"/>
    <n v="35407"/>
  </r>
  <r>
    <x v="9"/>
    <x v="4"/>
    <x v="23"/>
    <x v="23"/>
    <x v="4"/>
    <s v="m3"/>
    <n v="19392"/>
  </r>
  <r>
    <x v="10"/>
    <x v="4"/>
    <x v="23"/>
    <x v="23"/>
    <x v="4"/>
    <s v="m3"/>
    <n v="34541"/>
  </r>
  <r>
    <x v="11"/>
    <x v="4"/>
    <x v="23"/>
    <x v="23"/>
    <x v="4"/>
    <s v="m3"/>
    <n v="12763"/>
  </r>
  <r>
    <x v="12"/>
    <x v="4"/>
    <x v="23"/>
    <x v="23"/>
    <x v="4"/>
    <s v="m3"/>
    <n v="34955"/>
  </r>
  <r>
    <x v="13"/>
    <x v="4"/>
    <x v="23"/>
    <x v="23"/>
    <x v="4"/>
    <s v="m3"/>
    <n v="37205"/>
  </r>
  <r>
    <x v="14"/>
    <x v="4"/>
    <x v="23"/>
    <x v="23"/>
    <x v="4"/>
    <s v="m3"/>
    <n v="63405"/>
  </r>
  <r>
    <x v="15"/>
    <x v="4"/>
    <x v="23"/>
    <x v="23"/>
    <x v="4"/>
    <s v="m3"/>
    <n v="47250"/>
  </r>
  <r>
    <x v="16"/>
    <x v="4"/>
    <x v="23"/>
    <x v="23"/>
    <x v="4"/>
    <s v="m3"/>
    <n v="37850"/>
  </r>
  <r>
    <x v="0"/>
    <x v="5"/>
    <x v="28"/>
    <x v="28"/>
    <x v="4"/>
    <s v="m3"/>
    <n v="159"/>
  </r>
  <r>
    <x v="1"/>
    <x v="5"/>
    <x v="28"/>
    <x v="28"/>
    <x v="4"/>
    <s v="m3"/>
    <n v="371"/>
  </r>
  <r>
    <x v="2"/>
    <x v="5"/>
    <x v="28"/>
    <x v="28"/>
    <x v="4"/>
    <s v="m3"/>
    <n v="554"/>
  </r>
  <r>
    <x v="3"/>
    <x v="5"/>
    <x v="28"/>
    <x v="28"/>
    <x v="4"/>
    <s v="m3"/>
    <n v="1242"/>
  </r>
  <r>
    <x v="4"/>
    <x v="5"/>
    <x v="28"/>
    <x v="28"/>
    <x v="4"/>
    <s v="m3"/>
    <n v="225"/>
  </r>
  <r>
    <x v="5"/>
    <x v="5"/>
    <x v="28"/>
    <x v="28"/>
    <x v="4"/>
    <s v="m3"/>
    <n v="650"/>
  </r>
  <r>
    <x v="6"/>
    <x v="5"/>
    <x v="28"/>
    <x v="28"/>
    <x v="4"/>
    <s v="m3"/>
    <n v="278"/>
  </r>
  <r>
    <x v="7"/>
    <x v="5"/>
    <x v="28"/>
    <x v="28"/>
    <x v="4"/>
    <s v="m3"/>
    <n v="262"/>
  </r>
  <r>
    <x v="8"/>
    <x v="5"/>
    <x v="28"/>
    <x v="28"/>
    <x v="4"/>
    <s v="m3"/>
    <n v="565"/>
  </r>
  <r>
    <x v="9"/>
    <x v="5"/>
    <x v="28"/>
    <x v="28"/>
    <x v="4"/>
    <s v="m3"/>
    <n v="1541"/>
  </r>
  <r>
    <x v="10"/>
    <x v="5"/>
    <x v="28"/>
    <x v="28"/>
    <x v="4"/>
    <s v="m3"/>
    <n v="1609"/>
  </r>
  <r>
    <x v="11"/>
    <x v="5"/>
    <x v="28"/>
    <x v="28"/>
    <x v="4"/>
    <s v="m3"/>
    <n v="1760"/>
  </r>
  <r>
    <x v="12"/>
    <x v="5"/>
    <x v="28"/>
    <x v="28"/>
    <x v="4"/>
    <s v="m3"/>
    <n v="806"/>
  </r>
  <r>
    <x v="13"/>
    <x v="5"/>
    <x v="28"/>
    <x v="28"/>
    <x v="4"/>
    <s v="m3"/>
    <n v="1972"/>
  </r>
  <r>
    <x v="14"/>
    <x v="5"/>
    <x v="28"/>
    <x v="28"/>
    <x v="4"/>
    <s v="m3"/>
    <n v="1177"/>
  </r>
  <r>
    <x v="15"/>
    <x v="5"/>
    <x v="28"/>
    <x v="28"/>
    <x v="4"/>
    <s v="m3"/>
    <n v="444"/>
  </r>
  <r>
    <x v="16"/>
    <x v="5"/>
    <x v="28"/>
    <x v="28"/>
    <x v="4"/>
    <s v="m3"/>
    <n v="1360"/>
  </r>
  <r>
    <x v="0"/>
    <x v="5"/>
    <x v="29"/>
    <x v="29"/>
    <x v="4"/>
    <s v="m3"/>
    <n v="3340"/>
  </r>
  <r>
    <x v="1"/>
    <x v="5"/>
    <x v="29"/>
    <x v="29"/>
    <x v="4"/>
    <s v="m3"/>
    <n v="2226"/>
  </r>
  <r>
    <x v="2"/>
    <x v="5"/>
    <x v="29"/>
    <x v="29"/>
    <x v="4"/>
    <s v="m3"/>
    <n v="4922"/>
  </r>
  <r>
    <x v="3"/>
    <x v="5"/>
    <x v="29"/>
    <x v="29"/>
    <x v="4"/>
    <s v="m3"/>
    <n v="6083"/>
  </r>
  <r>
    <x v="4"/>
    <x v="5"/>
    <x v="29"/>
    <x v="29"/>
    <x v="4"/>
    <s v="m3"/>
    <n v="6326"/>
  </r>
  <r>
    <x v="5"/>
    <x v="5"/>
    <x v="29"/>
    <x v="29"/>
    <x v="4"/>
    <s v="m3"/>
    <n v="5645"/>
  </r>
  <r>
    <x v="6"/>
    <x v="5"/>
    <x v="29"/>
    <x v="29"/>
    <x v="4"/>
    <s v="m3"/>
    <n v="4550"/>
  </r>
  <r>
    <x v="7"/>
    <x v="5"/>
    <x v="29"/>
    <x v="29"/>
    <x v="4"/>
    <s v="m3"/>
    <n v="11417"/>
  </r>
  <r>
    <x v="8"/>
    <x v="5"/>
    <x v="29"/>
    <x v="29"/>
    <x v="4"/>
    <s v="m3"/>
    <n v="5554"/>
  </r>
  <r>
    <x v="9"/>
    <x v="5"/>
    <x v="29"/>
    <x v="29"/>
    <x v="4"/>
    <s v="m3"/>
    <n v="5187"/>
  </r>
  <r>
    <x v="10"/>
    <x v="5"/>
    <x v="29"/>
    <x v="29"/>
    <x v="4"/>
    <s v="m3"/>
    <n v="7357"/>
  </r>
  <r>
    <x v="11"/>
    <x v="5"/>
    <x v="29"/>
    <x v="29"/>
    <x v="4"/>
    <s v="m3"/>
    <n v="12184"/>
  </r>
  <r>
    <x v="12"/>
    <x v="5"/>
    <x v="29"/>
    <x v="29"/>
    <x v="4"/>
    <s v="m3"/>
    <n v="8389"/>
  </r>
  <r>
    <x v="13"/>
    <x v="5"/>
    <x v="29"/>
    <x v="29"/>
    <x v="4"/>
    <s v="m3"/>
    <n v="13639"/>
  </r>
  <r>
    <x v="14"/>
    <x v="5"/>
    <x v="29"/>
    <x v="29"/>
    <x v="4"/>
    <s v="m3"/>
    <n v="4706"/>
  </r>
  <r>
    <x v="15"/>
    <x v="5"/>
    <x v="29"/>
    <x v="29"/>
    <x v="4"/>
    <s v="m3"/>
    <n v="18876"/>
  </r>
  <r>
    <x v="16"/>
    <x v="5"/>
    <x v="29"/>
    <x v="29"/>
    <x v="4"/>
    <s v="m3"/>
    <n v="15274"/>
  </r>
  <r>
    <x v="0"/>
    <x v="5"/>
    <x v="30"/>
    <x v="30"/>
    <x v="4"/>
    <s v="m3"/>
    <n v="29940"/>
  </r>
  <r>
    <x v="1"/>
    <x v="5"/>
    <x v="30"/>
    <x v="30"/>
    <x v="4"/>
    <s v="m3"/>
    <n v="34306"/>
  </r>
  <r>
    <x v="2"/>
    <x v="5"/>
    <x v="30"/>
    <x v="30"/>
    <x v="4"/>
    <s v="m3"/>
    <n v="27636"/>
  </r>
  <r>
    <x v="3"/>
    <x v="5"/>
    <x v="30"/>
    <x v="30"/>
    <x v="4"/>
    <s v="m3"/>
    <n v="29753"/>
  </r>
  <r>
    <x v="4"/>
    <x v="5"/>
    <x v="30"/>
    <x v="30"/>
    <x v="4"/>
    <s v="m3"/>
    <n v="32549"/>
  </r>
  <r>
    <x v="5"/>
    <x v="5"/>
    <x v="30"/>
    <x v="30"/>
    <x v="4"/>
    <s v="m3"/>
    <n v="38160"/>
  </r>
  <r>
    <x v="6"/>
    <x v="5"/>
    <x v="30"/>
    <x v="30"/>
    <x v="4"/>
    <s v="m3"/>
    <n v="36727"/>
  </r>
  <r>
    <x v="7"/>
    <x v="5"/>
    <x v="30"/>
    <x v="30"/>
    <x v="4"/>
    <s v="m3"/>
    <n v="35671"/>
  </r>
  <r>
    <x v="8"/>
    <x v="5"/>
    <x v="30"/>
    <x v="30"/>
    <x v="4"/>
    <s v="m3"/>
    <n v="31871"/>
  </r>
  <r>
    <x v="9"/>
    <x v="5"/>
    <x v="30"/>
    <x v="30"/>
    <x v="4"/>
    <s v="m3"/>
    <n v="30494"/>
  </r>
  <r>
    <x v="10"/>
    <x v="5"/>
    <x v="30"/>
    <x v="30"/>
    <x v="4"/>
    <s v="m3"/>
    <n v="41336"/>
  </r>
  <r>
    <x v="11"/>
    <x v="5"/>
    <x v="30"/>
    <x v="30"/>
    <x v="4"/>
    <s v="m3"/>
    <n v="34970"/>
  </r>
  <r>
    <x v="12"/>
    <x v="5"/>
    <x v="30"/>
    <x v="30"/>
    <x v="4"/>
    <s v="m3"/>
    <n v="37728"/>
  </r>
  <r>
    <x v="13"/>
    <x v="5"/>
    <x v="30"/>
    <x v="30"/>
    <x v="4"/>
    <s v="m3"/>
    <n v="52297"/>
  </r>
  <r>
    <x v="14"/>
    <x v="5"/>
    <x v="30"/>
    <x v="30"/>
    <x v="4"/>
    <s v="m3"/>
    <n v="50135"/>
  </r>
  <r>
    <x v="15"/>
    <x v="5"/>
    <x v="30"/>
    <x v="30"/>
    <x v="4"/>
    <s v="m3"/>
    <n v="46429"/>
  </r>
  <r>
    <x v="16"/>
    <x v="5"/>
    <x v="30"/>
    <x v="30"/>
    <x v="4"/>
    <s v="m3"/>
    <n v="43421"/>
  </r>
  <r>
    <x v="0"/>
    <x v="5"/>
    <x v="31"/>
    <x v="31"/>
    <x v="4"/>
    <s v="m3"/>
    <n v="27543"/>
  </r>
  <r>
    <x v="1"/>
    <x v="5"/>
    <x v="31"/>
    <x v="31"/>
    <x v="4"/>
    <s v="m3"/>
    <n v="25976"/>
  </r>
  <r>
    <x v="2"/>
    <x v="5"/>
    <x v="31"/>
    <x v="31"/>
    <x v="4"/>
    <s v="m3"/>
    <n v="27140"/>
  </r>
  <r>
    <x v="3"/>
    <x v="5"/>
    <x v="31"/>
    <x v="31"/>
    <x v="4"/>
    <s v="m3"/>
    <n v="21956"/>
  </r>
  <r>
    <x v="4"/>
    <x v="5"/>
    <x v="31"/>
    <x v="31"/>
    <x v="4"/>
    <s v="m3"/>
    <n v="17095"/>
  </r>
  <r>
    <x v="5"/>
    <x v="5"/>
    <x v="31"/>
    <x v="31"/>
    <x v="4"/>
    <s v="m3"/>
    <n v="23827"/>
  </r>
  <r>
    <x v="6"/>
    <x v="5"/>
    <x v="31"/>
    <x v="31"/>
    <x v="4"/>
    <s v="m3"/>
    <n v="37503"/>
  </r>
  <r>
    <x v="7"/>
    <x v="5"/>
    <x v="31"/>
    <x v="31"/>
    <x v="4"/>
    <s v="m3"/>
    <n v="36537"/>
  </r>
  <r>
    <x v="8"/>
    <x v="5"/>
    <x v="31"/>
    <x v="31"/>
    <x v="4"/>
    <s v="m3"/>
    <n v="36747"/>
  </r>
  <r>
    <x v="9"/>
    <x v="5"/>
    <x v="31"/>
    <x v="31"/>
    <x v="4"/>
    <s v="m3"/>
    <n v="26423"/>
  </r>
  <r>
    <x v="10"/>
    <x v="5"/>
    <x v="31"/>
    <x v="31"/>
    <x v="4"/>
    <s v="m3"/>
    <n v="26981"/>
  </r>
  <r>
    <x v="11"/>
    <x v="5"/>
    <x v="31"/>
    <x v="31"/>
    <x v="4"/>
    <s v="m3"/>
    <n v="24483"/>
  </r>
  <r>
    <x v="12"/>
    <x v="5"/>
    <x v="31"/>
    <x v="31"/>
    <x v="4"/>
    <s v="m3"/>
    <n v="29448"/>
  </r>
  <r>
    <x v="13"/>
    <x v="5"/>
    <x v="31"/>
    <x v="31"/>
    <x v="4"/>
    <s v="m3"/>
    <n v="40214"/>
  </r>
  <r>
    <x v="14"/>
    <x v="5"/>
    <x v="31"/>
    <x v="31"/>
    <x v="4"/>
    <s v="m3"/>
    <n v="34651"/>
  </r>
  <r>
    <x v="15"/>
    <x v="5"/>
    <x v="31"/>
    <x v="31"/>
    <x v="4"/>
    <s v="m3"/>
    <n v="82452"/>
  </r>
  <r>
    <x v="16"/>
    <x v="5"/>
    <x v="31"/>
    <x v="31"/>
    <x v="4"/>
    <s v="m3"/>
    <n v="59439"/>
  </r>
  <r>
    <x v="0"/>
    <x v="4"/>
    <x v="32"/>
    <x v="32"/>
    <x v="4"/>
    <s v="m3"/>
    <n v="19748"/>
  </r>
  <r>
    <x v="1"/>
    <x v="4"/>
    <x v="32"/>
    <x v="32"/>
    <x v="4"/>
    <s v="m3"/>
    <n v="19390"/>
  </r>
  <r>
    <x v="2"/>
    <x v="4"/>
    <x v="32"/>
    <x v="32"/>
    <x v="4"/>
    <s v="m3"/>
    <n v="12910"/>
  </r>
  <r>
    <x v="3"/>
    <x v="4"/>
    <x v="32"/>
    <x v="32"/>
    <x v="4"/>
    <s v="m3"/>
    <n v="14256"/>
  </r>
  <r>
    <x v="4"/>
    <x v="4"/>
    <x v="32"/>
    <x v="32"/>
    <x v="4"/>
    <s v="m3"/>
    <n v="12205"/>
  </r>
  <r>
    <x v="5"/>
    <x v="4"/>
    <x v="32"/>
    <x v="32"/>
    <x v="4"/>
    <s v="m3"/>
    <n v="18017"/>
  </r>
  <r>
    <x v="6"/>
    <x v="4"/>
    <x v="32"/>
    <x v="32"/>
    <x v="4"/>
    <s v="m3"/>
    <n v="22264"/>
  </r>
  <r>
    <x v="7"/>
    <x v="4"/>
    <x v="32"/>
    <x v="32"/>
    <x v="4"/>
    <s v="m3"/>
    <n v="19778"/>
  </r>
  <r>
    <x v="8"/>
    <x v="4"/>
    <x v="32"/>
    <x v="32"/>
    <x v="4"/>
    <s v="m3"/>
    <n v="20977"/>
  </r>
  <r>
    <x v="9"/>
    <x v="4"/>
    <x v="32"/>
    <x v="32"/>
    <x v="4"/>
    <s v="m3"/>
    <n v="18313"/>
  </r>
  <r>
    <x v="10"/>
    <x v="4"/>
    <x v="32"/>
    <x v="32"/>
    <x v="4"/>
    <s v="m3"/>
    <n v="13088"/>
  </r>
  <r>
    <x v="11"/>
    <x v="4"/>
    <x v="32"/>
    <x v="32"/>
    <x v="4"/>
    <s v="m3"/>
    <n v="22620"/>
  </r>
  <r>
    <x v="12"/>
    <x v="4"/>
    <x v="32"/>
    <x v="32"/>
    <x v="4"/>
    <s v="m3"/>
    <n v="18559"/>
  </r>
  <r>
    <x v="13"/>
    <x v="4"/>
    <x v="32"/>
    <x v="32"/>
    <x v="4"/>
    <s v="m3"/>
    <n v="20690"/>
  </r>
  <r>
    <x v="14"/>
    <x v="4"/>
    <x v="32"/>
    <x v="32"/>
    <x v="4"/>
    <s v="m3"/>
    <n v="33997"/>
  </r>
  <r>
    <x v="15"/>
    <x v="4"/>
    <x v="32"/>
    <x v="32"/>
    <x v="4"/>
    <s v="m3"/>
    <n v="12505"/>
  </r>
  <r>
    <x v="16"/>
    <x v="4"/>
    <x v="32"/>
    <x v="32"/>
    <x v="4"/>
    <s v="m3"/>
    <n v="20723"/>
  </r>
  <r>
    <x v="0"/>
    <x v="2"/>
    <x v="19"/>
    <x v="19"/>
    <x v="4"/>
    <s v="m3"/>
    <n v="5118"/>
  </r>
  <r>
    <x v="1"/>
    <x v="2"/>
    <x v="19"/>
    <x v="19"/>
    <x v="4"/>
    <s v="m3"/>
    <n v="7715"/>
  </r>
  <r>
    <x v="2"/>
    <x v="2"/>
    <x v="19"/>
    <x v="19"/>
    <x v="4"/>
    <s v="m3"/>
    <n v="8069"/>
  </r>
  <r>
    <x v="3"/>
    <x v="2"/>
    <x v="19"/>
    <x v="19"/>
    <x v="4"/>
    <s v="m3"/>
    <n v="8194"/>
  </r>
  <r>
    <x v="4"/>
    <x v="2"/>
    <x v="19"/>
    <x v="19"/>
    <x v="4"/>
    <s v="m3"/>
    <n v="9711"/>
  </r>
  <r>
    <x v="5"/>
    <x v="2"/>
    <x v="19"/>
    <x v="19"/>
    <x v="4"/>
    <s v="m3"/>
    <n v="12309"/>
  </r>
  <r>
    <x v="6"/>
    <x v="2"/>
    <x v="19"/>
    <x v="19"/>
    <x v="4"/>
    <s v="m3"/>
    <n v="7197"/>
  </r>
  <r>
    <x v="7"/>
    <x v="2"/>
    <x v="19"/>
    <x v="19"/>
    <x v="4"/>
    <s v="m3"/>
    <n v="6387"/>
  </r>
  <r>
    <x v="8"/>
    <x v="2"/>
    <x v="19"/>
    <x v="19"/>
    <x v="4"/>
    <s v="m3"/>
    <n v="9453"/>
  </r>
  <r>
    <x v="9"/>
    <x v="2"/>
    <x v="19"/>
    <x v="19"/>
    <x v="4"/>
    <s v="m3"/>
    <n v="6879"/>
  </r>
  <r>
    <x v="10"/>
    <x v="2"/>
    <x v="19"/>
    <x v="19"/>
    <x v="4"/>
    <s v="m3"/>
    <n v="7092"/>
  </r>
  <r>
    <x v="11"/>
    <x v="2"/>
    <x v="19"/>
    <x v="19"/>
    <x v="4"/>
    <s v="m3"/>
    <n v="6986"/>
  </r>
  <r>
    <x v="12"/>
    <x v="2"/>
    <x v="19"/>
    <x v="19"/>
    <x v="4"/>
    <s v="m3"/>
    <n v="8739"/>
  </r>
  <r>
    <x v="13"/>
    <x v="2"/>
    <x v="19"/>
    <x v="19"/>
    <x v="4"/>
    <s v="m3"/>
    <n v="12088"/>
  </r>
  <r>
    <x v="14"/>
    <x v="2"/>
    <x v="19"/>
    <x v="19"/>
    <x v="4"/>
    <s v="m3"/>
    <n v="11814"/>
  </r>
  <r>
    <x v="15"/>
    <x v="2"/>
    <x v="19"/>
    <x v="19"/>
    <x v="4"/>
    <s v="m3"/>
    <n v="9638"/>
  </r>
  <r>
    <x v="16"/>
    <x v="2"/>
    <x v="19"/>
    <x v="19"/>
    <x v="4"/>
    <s v="m3"/>
    <n v="10634"/>
  </r>
  <r>
    <x v="0"/>
    <x v="2"/>
    <x v="33"/>
    <x v="33"/>
    <x v="4"/>
    <s v="m3"/>
    <n v="15198"/>
  </r>
  <r>
    <x v="1"/>
    <x v="2"/>
    <x v="33"/>
    <x v="33"/>
    <x v="4"/>
    <s v="m3"/>
    <n v="13772"/>
  </r>
  <r>
    <x v="2"/>
    <x v="2"/>
    <x v="33"/>
    <x v="33"/>
    <x v="4"/>
    <s v="m3"/>
    <n v="11735"/>
  </r>
  <r>
    <x v="3"/>
    <x v="2"/>
    <x v="33"/>
    <x v="33"/>
    <x v="4"/>
    <s v="m3"/>
    <n v="7985"/>
  </r>
  <r>
    <x v="4"/>
    <x v="2"/>
    <x v="33"/>
    <x v="33"/>
    <x v="4"/>
    <s v="m3"/>
    <n v="16221"/>
  </r>
  <r>
    <x v="5"/>
    <x v="2"/>
    <x v="33"/>
    <x v="33"/>
    <x v="4"/>
    <s v="m3"/>
    <n v="14869"/>
  </r>
  <r>
    <x v="6"/>
    <x v="2"/>
    <x v="33"/>
    <x v="33"/>
    <x v="4"/>
    <s v="m3"/>
    <n v="13103"/>
  </r>
  <r>
    <x v="7"/>
    <x v="2"/>
    <x v="33"/>
    <x v="33"/>
    <x v="4"/>
    <s v="m3"/>
    <n v="13758"/>
  </r>
  <r>
    <x v="8"/>
    <x v="2"/>
    <x v="33"/>
    <x v="33"/>
    <x v="4"/>
    <s v="m3"/>
    <n v="8014"/>
  </r>
  <r>
    <x v="9"/>
    <x v="2"/>
    <x v="33"/>
    <x v="33"/>
    <x v="4"/>
    <s v="m3"/>
    <n v="6400"/>
  </r>
  <r>
    <x v="10"/>
    <x v="2"/>
    <x v="33"/>
    <x v="33"/>
    <x v="4"/>
    <s v="m3"/>
    <n v="14027"/>
  </r>
  <r>
    <x v="11"/>
    <x v="2"/>
    <x v="33"/>
    <x v="33"/>
    <x v="4"/>
    <s v="m3"/>
    <n v="12453"/>
  </r>
  <r>
    <x v="12"/>
    <x v="2"/>
    <x v="33"/>
    <x v="33"/>
    <x v="4"/>
    <s v="m3"/>
    <n v="15210"/>
  </r>
  <r>
    <x v="13"/>
    <x v="2"/>
    <x v="33"/>
    <x v="33"/>
    <x v="4"/>
    <s v="m3"/>
    <n v="12675"/>
  </r>
  <r>
    <x v="14"/>
    <x v="2"/>
    <x v="33"/>
    <x v="33"/>
    <x v="4"/>
    <s v="m3"/>
    <n v="41106"/>
  </r>
  <r>
    <x v="15"/>
    <x v="2"/>
    <x v="33"/>
    <x v="33"/>
    <x v="4"/>
    <s v="m3"/>
    <n v="21725"/>
  </r>
  <r>
    <x v="16"/>
    <x v="2"/>
    <x v="33"/>
    <x v="33"/>
    <x v="4"/>
    <s v="m3"/>
    <n v="12045"/>
  </r>
  <r>
    <x v="0"/>
    <x v="2"/>
    <x v="34"/>
    <x v="34"/>
    <x v="4"/>
    <s v="m3"/>
    <n v="50950"/>
  </r>
  <r>
    <x v="1"/>
    <x v="2"/>
    <x v="34"/>
    <x v="34"/>
    <x v="4"/>
    <s v="m3"/>
    <n v="46201"/>
  </r>
  <r>
    <x v="2"/>
    <x v="2"/>
    <x v="34"/>
    <x v="34"/>
    <x v="4"/>
    <s v="m3"/>
    <n v="40896"/>
  </r>
  <r>
    <x v="3"/>
    <x v="2"/>
    <x v="34"/>
    <x v="34"/>
    <x v="4"/>
    <s v="m3"/>
    <n v="60645"/>
  </r>
  <r>
    <x v="4"/>
    <x v="2"/>
    <x v="34"/>
    <x v="34"/>
    <x v="4"/>
    <s v="m3"/>
    <n v="41201"/>
  </r>
  <r>
    <x v="5"/>
    <x v="2"/>
    <x v="34"/>
    <x v="34"/>
    <x v="4"/>
    <s v="m3"/>
    <n v="40790"/>
  </r>
  <r>
    <x v="6"/>
    <x v="2"/>
    <x v="34"/>
    <x v="34"/>
    <x v="4"/>
    <s v="m3"/>
    <n v="54386"/>
  </r>
  <r>
    <x v="7"/>
    <x v="2"/>
    <x v="34"/>
    <x v="34"/>
    <x v="4"/>
    <s v="m3"/>
    <n v="39731"/>
  </r>
  <r>
    <x v="8"/>
    <x v="2"/>
    <x v="34"/>
    <x v="34"/>
    <x v="4"/>
    <s v="m3"/>
    <n v="40572"/>
  </r>
  <r>
    <x v="9"/>
    <x v="2"/>
    <x v="34"/>
    <x v="34"/>
    <x v="4"/>
    <s v="m3"/>
    <n v="35127"/>
  </r>
  <r>
    <x v="10"/>
    <x v="2"/>
    <x v="34"/>
    <x v="34"/>
    <x v="4"/>
    <s v="m3"/>
    <n v="51144"/>
  </r>
  <r>
    <x v="11"/>
    <x v="2"/>
    <x v="34"/>
    <x v="34"/>
    <x v="4"/>
    <s v="m3"/>
    <n v="34903"/>
  </r>
  <r>
    <x v="12"/>
    <x v="2"/>
    <x v="34"/>
    <x v="34"/>
    <x v="4"/>
    <s v="m3"/>
    <n v="22159"/>
  </r>
  <r>
    <x v="13"/>
    <x v="2"/>
    <x v="34"/>
    <x v="34"/>
    <x v="4"/>
    <s v="m3"/>
    <n v="40866"/>
  </r>
  <r>
    <x v="14"/>
    <x v="2"/>
    <x v="34"/>
    <x v="34"/>
    <x v="4"/>
    <s v="m3"/>
    <n v="68309"/>
  </r>
  <r>
    <x v="15"/>
    <x v="2"/>
    <x v="34"/>
    <x v="34"/>
    <x v="4"/>
    <s v="m3"/>
    <n v="63795"/>
  </r>
  <r>
    <x v="16"/>
    <x v="2"/>
    <x v="34"/>
    <x v="34"/>
    <x v="4"/>
    <s v="m3"/>
    <n v="38492"/>
  </r>
  <r>
    <x v="0"/>
    <x v="2"/>
    <x v="35"/>
    <x v="35"/>
    <x v="4"/>
    <s v="m3"/>
    <n v="14886"/>
  </r>
  <r>
    <x v="1"/>
    <x v="2"/>
    <x v="35"/>
    <x v="35"/>
    <x v="4"/>
    <s v="m3"/>
    <n v="12171"/>
  </r>
  <r>
    <x v="2"/>
    <x v="2"/>
    <x v="35"/>
    <x v="35"/>
    <x v="4"/>
    <s v="m3"/>
    <n v="6495"/>
  </r>
  <r>
    <x v="3"/>
    <x v="2"/>
    <x v="35"/>
    <x v="35"/>
    <x v="4"/>
    <s v="m3"/>
    <n v="8395"/>
  </r>
  <r>
    <x v="4"/>
    <x v="2"/>
    <x v="35"/>
    <x v="35"/>
    <x v="4"/>
    <s v="m3"/>
    <n v="9866"/>
  </r>
  <r>
    <x v="5"/>
    <x v="2"/>
    <x v="35"/>
    <x v="35"/>
    <x v="4"/>
    <s v="m3"/>
    <n v="7807"/>
  </r>
  <r>
    <x v="6"/>
    <x v="2"/>
    <x v="35"/>
    <x v="35"/>
    <x v="4"/>
    <s v="m3"/>
    <n v="8146"/>
  </r>
  <r>
    <x v="7"/>
    <x v="2"/>
    <x v="35"/>
    <x v="35"/>
    <x v="4"/>
    <s v="m3"/>
    <n v="24184"/>
  </r>
  <r>
    <x v="8"/>
    <x v="2"/>
    <x v="35"/>
    <x v="35"/>
    <x v="4"/>
    <s v="m3"/>
    <n v="10058"/>
  </r>
  <r>
    <x v="9"/>
    <x v="2"/>
    <x v="35"/>
    <x v="35"/>
    <x v="4"/>
    <s v="m3"/>
    <n v="12831"/>
  </r>
  <r>
    <x v="10"/>
    <x v="2"/>
    <x v="35"/>
    <x v="35"/>
    <x v="4"/>
    <s v="m3"/>
    <n v="5915"/>
  </r>
  <r>
    <x v="11"/>
    <x v="2"/>
    <x v="35"/>
    <x v="35"/>
    <x v="4"/>
    <s v="m3"/>
    <n v="19054"/>
  </r>
  <r>
    <x v="12"/>
    <x v="2"/>
    <x v="35"/>
    <x v="35"/>
    <x v="4"/>
    <s v="m3"/>
    <n v="10250"/>
  </r>
  <r>
    <x v="13"/>
    <x v="2"/>
    <x v="35"/>
    <x v="35"/>
    <x v="4"/>
    <s v="m3"/>
    <n v="7371"/>
  </r>
  <r>
    <x v="14"/>
    <x v="2"/>
    <x v="35"/>
    <x v="35"/>
    <x v="4"/>
    <s v="m3"/>
    <n v="8620"/>
  </r>
  <r>
    <x v="15"/>
    <x v="2"/>
    <x v="35"/>
    <x v="35"/>
    <x v="4"/>
    <s v="m3"/>
    <n v="12376"/>
  </r>
  <r>
    <x v="16"/>
    <x v="2"/>
    <x v="35"/>
    <x v="35"/>
    <x v="4"/>
    <s v="m3"/>
    <n v="20833"/>
  </r>
  <r>
    <x v="0"/>
    <x v="2"/>
    <x v="2"/>
    <x v="2"/>
    <x v="4"/>
    <s v="m3"/>
    <n v="19892"/>
  </r>
  <r>
    <x v="1"/>
    <x v="2"/>
    <x v="2"/>
    <x v="2"/>
    <x v="4"/>
    <s v="m3"/>
    <n v="15280"/>
  </r>
  <r>
    <x v="2"/>
    <x v="2"/>
    <x v="2"/>
    <x v="2"/>
    <x v="4"/>
    <s v="m3"/>
    <n v="13039"/>
  </r>
  <r>
    <x v="3"/>
    <x v="2"/>
    <x v="2"/>
    <x v="2"/>
    <x v="4"/>
    <s v="m3"/>
    <n v="10401"/>
  </r>
  <r>
    <x v="4"/>
    <x v="2"/>
    <x v="2"/>
    <x v="2"/>
    <x v="4"/>
    <s v="m3"/>
    <n v="8243"/>
  </r>
  <r>
    <x v="5"/>
    <x v="2"/>
    <x v="2"/>
    <x v="2"/>
    <x v="4"/>
    <s v="m3"/>
    <n v="13092"/>
  </r>
  <r>
    <x v="6"/>
    <x v="2"/>
    <x v="2"/>
    <x v="2"/>
    <x v="4"/>
    <s v="m3"/>
    <n v="13833"/>
  </r>
  <r>
    <x v="7"/>
    <x v="2"/>
    <x v="2"/>
    <x v="2"/>
    <x v="4"/>
    <s v="m3"/>
    <n v="13794"/>
  </r>
  <r>
    <x v="8"/>
    <x v="2"/>
    <x v="2"/>
    <x v="2"/>
    <x v="4"/>
    <s v="m3"/>
    <n v="11719"/>
  </r>
  <r>
    <x v="9"/>
    <x v="2"/>
    <x v="2"/>
    <x v="2"/>
    <x v="4"/>
    <s v="m3"/>
    <n v="9551"/>
  </r>
  <r>
    <x v="10"/>
    <x v="2"/>
    <x v="2"/>
    <x v="2"/>
    <x v="4"/>
    <s v="m3"/>
    <n v="15974"/>
  </r>
  <r>
    <x v="11"/>
    <x v="2"/>
    <x v="2"/>
    <x v="2"/>
    <x v="4"/>
    <s v="m3"/>
    <n v="12201"/>
  </r>
  <r>
    <x v="12"/>
    <x v="2"/>
    <x v="2"/>
    <x v="2"/>
    <x v="4"/>
    <s v="m3"/>
    <n v="10404"/>
  </r>
  <r>
    <x v="13"/>
    <x v="2"/>
    <x v="2"/>
    <x v="2"/>
    <x v="4"/>
    <s v="m3"/>
    <n v="13815"/>
  </r>
  <r>
    <x v="14"/>
    <x v="2"/>
    <x v="2"/>
    <x v="2"/>
    <x v="4"/>
    <s v="m3"/>
    <n v="17542"/>
  </r>
  <r>
    <x v="15"/>
    <x v="2"/>
    <x v="2"/>
    <x v="2"/>
    <x v="4"/>
    <s v="m3"/>
    <n v="16505"/>
  </r>
  <r>
    <x v="16"/>
    <x v="2"/>
    <x v="2"/>
    <x v="2"/>
    <x v="4"/>
    <s v="m3"/>
    <n v="16470"/>
  </r>
  <r>
    <x v="0"/>
    <x v="2"/>
    <x v="3"/>
    <x v="3"/>
    <x v="4"/>
    <s v="m3"/>
    <n v="53395"/>
  </r>
  <r>
    <x v="1"/>
    <x v="2"/>
    <x v="3"/>
    <x v="3"/>
    <x v="4"/>
    <s v="m3"/>
    <n v="56876"/>
  </r>
  <r>
    <x v="2"/>
    <x v="2"/>
    <x v="3"/>
    <x v="3"/>
    <x v="4"/>
    <s v="m3"/>
    <n v="44684"/>
  </r>
  <r>
    <x v="3"/>
    <x v="2"/>
    <x v="3"/>
    <x v="3"/>
    <x v="4"/>
    <s v="m3"/>
    <n v="31053"/>
  </r>
  <r>
    <x v="4"/>
    <x v="2"/>
    <x v="3"/>
    <x v="3"/>
    <x v="4"/>
    <s v="m3"/>
    <n v="32960"/>
  </r>
  <r>
    <x v="5"/>
    <x v="2"/>
    <x v="3"/>
    <x v="3"/>
    <x v="4"/>
    <s v="m3"/>
    <n v="38869"/>
  </r>
  <r>
    <x v="6"/>
    <x v="2"/>
    <x v="3"/>
    <x v="3"/>
    <x v="4"/>
    <s v="m3"/>
    <n v="41760"/>
  </r>
  <r>
    <x v="7"/>
    <x v="2"/>
    <x v="3"/>
    <x v="3"/>
    <x v="4"/>
    <s v="m3"/>
    <n v="43595"/>
  </r>
  <r>
    <x v="8"/>
    <x v="2"/>
    <x v="3"/>
    <x v="3"/>
    <x v="4"/>
    <s v="m3"/>
    <n v="38782"/>
  </r>
  <r>
    <x v="9"/>
    <x v="2"/>
    <x v="3"/>
    <x v="3"/>
    <x v="4"/>
    <s v="m3"/>
    <n v="22037"/>
  </r>
  <r>
    <x v="10"/>
    <x v="2"/>
    <x v="3"/>
    <x v="3"/>
    <x v="4"/>
    <s v="m3"/>
    <n v="37670"/>
  </r>
  <r>
    <x v="11"/>
    <x v="2"/>
    <x v="3"/>
    <x v="3"/>
    <x v="4"/>
    <s v="m3"/>
    <n v="25026"/>
  </r>
  <r>
    <x v="12"/>
    <x v="2"/>
    <x v="3"/>
    <x v="3"/>
    <x v="4"/>
    <s v="m3"/>
    <n v="29903"/>
  </r>
  <r>
    <x v="13"/>
    <x v="2"/>
    <x v="3"/>
    <x v="3"/>
    <x v="4"/>
    <s v="m3"/>
    <n v="61551"/>
  </r>
  <r>
    <x v="14"/>
    <x v="2"/>
    <x v="3"/>
    <x v="3"/>
    <x v="4"/>
    <s v="m3"/>
    <n v="53025"/>
  </r>
  <r>
    <x v="15"/>
    <x v="2"/>
    <x v="3"/>
    <x v="3"/>
    <x v="4"/>
    <s v="m3"/>
    <n v="46792"/>
  </r>
  <r>
    <x v="16"/>
    <x v="2"/>
    <x v="3"/>
    <x v="3"/>
    <x v="4"/>
    <s v="m3"/>
    <n v="55866"/>
  </r>
  <r>
    <x v="0"/>
    <x v="0"/>
    <x v="4"/>
    <x v="4"/>
    <x v="4"/>
    <s v="m3"/>
    <n v="7551"/>
  </r>
  <r>
    <x v="1"/>
    <x v="0"/>
    <x v="4"/>
    <x v="4"/>
    <x v="4"/>
    <s v="m3"/>
    <n v="3835"/>
  </r>
  <r>
    <x v="2"/>
    <x v="0"/>
    <x v="4"/>
    <x v="4"/>
    <x v="4"/>
    <s v="m3"/>
    <n v="1335"/>
  </r>
  <r>
    <x v="3"/>
    <x v="0"/>
    <x v="4"/>
    <x v="4"/>
    <x v="4"/>
    <s v="m3"/>
    <n v="3643"/>
  </r>
  <r>
    <x v="4"/>
    <x v="0"/>
    <x v="4"/>
    <x v="4"/>
    <x v="4"/>
    <s v="m3"/>
    <n v="969"/>
  </r>
  <r>
    <x v="5"/>
    <x v="0"/>
    <x v="4"/>
    <x v="4"/>
    <x v="4"/>
    <s v="m3"/>
    <n v="6105"/>
  </r>
  <r>
    <x v="6"/>
    <x v="0"/>
    <x v="4"/>
    <x v="4"/>
    <x v="4"/>
    <s v="m3"/>
    <n v="7082"/>
  </r>
  <r>
    <x v="7"/>
    <x v="0"/>
    <x v="4"/>
    <x v="4"/>
    <x v="4"/>
    <s v="m3"/>
    <n v="8066"/>
  </r>
  <r>
    <x v="8"/>
    <x v="0"/>
    <x v="4"/>
    <x v="4"/>
    <x v="4"/>
    <s v="m3"/>
    <n v="4930"/>
  </r>
  <r>
    <x v="9"/>
    <x v="0"/>
    <x v="4"/>
    <x v="4"/>
    <x v="4"/>
    <s v="m3"/>
    <n v="1697"/>
  </r>
  <r>
    <x v="10"/>
    <x v="0"/>
    <x v="4"/>
    <x v="4"/>
    <x v="4"/>
    <s v="m3"/>
    <n v="3086"/>
  </r>
  <r>
    <x v="11"/>
    <x v="0"/>
    <x v="4"/>
    <x v="4"/>
    <x v="4"/>
    <s v="m3"/>
    <n v="11192"/>
  </r>
  <r>
    <x v="12"/>
    <x v="0"/>
    <x v="4"/>
    <x v="4"/>
    <x v="4"/>
    <s v="m3"/>
    <n v="11459"/>
  </r>
  <r>
    <x v="13"/>
    <x v="0"/>
    <x v="4"/>
    <x v="4"/>
    <x v="4"/>
    <s v="m3"/>
    <n v="6986"/>
  </r>
  <r>
    <x v="14"/>
    <x v="0"/>
    <x v="4"/>
    <x v="4"/>
    <x v="4"/>
    <s v="m3"/>
    <n v="4164"/>
  </r>
  <r>
    <x v="15"/>
    <x v="0"/>
    <x v="4"/>
    <x v="4"/>
    <x v="4"/>
    <s v="m3"/>
    <n v="10254"/>
  </r>
  <r>
    <x v="16"/>
    <x v="0"/>
    <x v="4"/>
    <x v="4"/>
    <x v="4"/>
    <s v="m3"/>
    <n v="4386"/>
  </r>
  <r>
    <x v="0"/>
    <x v="0"/>
    <x v="5"/>
    <x v="5"/>
    <x v="4"/>
    <s v="m3"/>
    <n v="43298"/>
  </r>
  <r>
    <x v="1"/>
    <x v="0"/>
    <x v="5"/>
    <x v="5"/>
    <x v="4"/>
    <s v="m3"/>
    <n v="40799"/>
  </r>
  <r>
    <x v="2"/>
    <x v="0"/>
    <x v="5"/>
    <x v="5"/>
    <x v="4"/>
    <s v="m3"/>
    <n v="29735"/>
  </r>
  <r>
    <x v="3"/>
    <x v="0"/>
    <x v="5"/>
    <x v="5"/>
    <x v="4"/>
    <s v="m3"/>
    <n v="25809"/>
  </r>
  <r>
    <x v="4"/>
    <x v="0"/>
    <x v="5"/>
    <x v="5"/>
    <x v="4"/>
    <s v="m3"/>
    <n v="24387"/>
  </r>
  <r>
    <x v="5"/>
    <x v="0"/>
    <x v="5"/>
    <x v="5"/>
    <x v="4"/>
    <s v="m3"/>
    <n v="23936"/>
  </r>
  <r>
    <x v="6"/>
    <x v="0"/>
    <x v="5"/>
    <x v="5"/>
    <x v="4"/>
    <s v="m3"/>
    <n v="29589"/>
  </r>
  <r>
    <x v="7"/>
    <x v="0"/>
    <x v="5"/>
    <x v="5"/>
    <x v="4"/>
    <s v="m3"/>
    <n v="35704"/>
  </r>
  <r>
    <x v="8"/>
    <x v="0"/>
    <x v="5"/>
    <x v="5"/>
    <x v="4"/>
    <s v="m3"/>
    <n v="39403"/>
  </r>
  <r>
    <x v="9"/>
    <x v="0"/>
    <x v="5"/>
    <x v="5"/>
    <x v="4"/>
    <s v="m3"/>
    <n v="23751"/>
  </r>
  <r>
    <x v="10"/>
    <x v="0"/>
    <x v="5"/>
    <x v="5"/>
    <x v="4"/>
    <s v="m3"/>
    <n v="27436"/>
  </r>
  <r>
    <x v="11"/>
    <x v="0"/>
    <x v="5"/>
    <x v="5"/>
    <x v="4"/>
    <s v="m3"/>
    <n v="20584"/>
  </r>
  <r>
    <x v="12"/>
    <x v="0"/>
    <x v="5"/>
    <x v="5"/>
    <x v="4"/>
    <s v="m3"/>
    <n v="43255"/>
  </r>
  <r>
    <x v="13"/>
    <x v="0"/>
    <x v="5"/>
    <x v="5"/>
    <x v="4"/>
    <s v="m3"/>
    <n v="46781"/>
  </r>
  <r>
    <x v="14"/>
    <x v="0"/>
    <x v="5"/>
    <x v="5"/>
    <x v="4"/>
    <s v="m3"/>
    <n v="44819"/>
  </r>
  <r>
    <x v="15"/>
    <x v="0"/>
    <x v="5"/>
    <x v="5"/>
    <x v="4"/>
    <s v="m3"/>
    <n v="54446"/>
  </r>
  <r>
    <x v="16"/>
    <x v="0"/>
    <x v="5"/>
    <x v="5"/>
    <x v="4"/>
    <s v="m3"/>
    <n v="36292"/>
  </r>
  <r>
    <x v="0"/>
    <x v="0"/>
    <x v="6"/>
    <x v="6"/>
    <x v="4"/>
    <s v="m3"/>
    <n v="31388"/>
  </r>
  <r>
    <x v="1"/>
    <x v="0"/>
    <x v="6"/>
    <x v="6"/>
    <x v="4"/>
    <s v="m3"/>
    <n v="34078"/>
  </r>
  <r>
    <x v="2"/>
    <x v="0"/>
    <x v="6"/>
    <x v="6"/>
    <x v="4"/>
    <s v="m3"/>
    <n v="29645"/>
  </r>
  <r>
    <x v="3"/>
    <x v="0"/>
    <x v="6"/>
    <x v="6"/>
    <x v="4"/>
    <s v="m3"/>
    <n v="31299"/>
  </r>
  <r>
    <x v="4"/>
    <x v="0"/>
    <x v="6"/>
    <x v="6"/>
    <x v="4"/>
    <s v="m3"/>
    <n v="18992"/>
  </r>
  <r>
    <x v="5"/>
    <x v="0"/>
    <x v="6"/>
    <x v="6"/>
    <x v="4"/>
    <s v="m3"/>
    <n v="21305"/>
  </r>
  <r>
    <x v="6"/>
    <x v="0"/>
    <x v="6"/>
    <x v="6"/>
    <x v="4"/>
    <s v="m3"/>
    <n v="31814"/>
  </r>
  <r>
    <x v="7"/>
    <x v="0"/>
    <x v="6"/>
    <x v="6"/>
    <x v="4"/>
    <s v="m3"/>
    <n v="18300"/>
  </r>
  <r>
    <x v="8"/>
    <x v="0"/>
    <x v="6"/>
    <x v="6"/>
    <x v="4"/>
    <s v="m3"/>
    <n v="33633"/>
  </r>
  <r>
    <x v="9"/>
    <x v="0"/>
    <x v="6"/>
    <x v="6"/>
    <x v="4"/>
    <s v="m3"/>
    <n v="24605"/>
  </r>
  <r>
    <x v="10"/>
    <x v="0"/>
    <x v="6"/>
    <x v="6"/>
    <x v="4"/>
    <s v="m3"/>
    <n v="34963"/>
  </r>
  <r>
    <x v="11"/>
    <x v="0"/>
    <x v="6"/>
    <x v="6"/>
    <x v="4"/>
    <s v="m3"/>
    <n v="31111"/>
  </r>
  <r>
    <x v="12"/>
    <x v="0"/>
    <x v="6"/>
    <x v="6"/>
    <x v="4"/>
    <s v="m3"/>
    <n v="19581"/>
  </r>
  <r>
    <x v="13"/>
    <x v="0"/>
    <x v="6"/>
    <x v="6"/>
    <x v="4"/>
    <s v="m3"/>
    <n v="27680"/>
  </r>
  <r>
    <x v="14"/>
    <x v="0"/>
    <x v="6"/>
    <x v="6"/>
    <x v="4"/>
    <s v="m3"/>
    <n v="36705"/>
  </r>
  <r>
    <x v="15"/>
    <x v="0"/>
    <x v="6"/>
    <x v="6"/>
    <x v="4"/>
    <s v="m3"/>
    <n v="38509"/>
  </r>
  <r>
    <x v="16"/>
    <x v="0"/>
    <x v="6"/>
    <x v="6"/>
    <x v="4"/>
    <s v="m3"/>
    <n v="47847"/>
  </r>
  <r>
    <x v="0"/>
    <x v="1"/>
    <x v="1"/>
    <x v="1"/>
    <x v="4"/>
    <s v="m3"/>
    <n v="17435"/>
  </r>
  <r>
    <x v="1"/>
    <x v="1"/>
    <x v="1"/>
    <x v="1"/>
    <x v="4"/>
    <s v="m3"/>
    <n v="14187"/>
  </r>
  <r>
    <x v="2"/>
    <x v="1"/>
    <x v="1"/>
    <x v="1"/>
    <x v="4"/>
    <s v="m3"/>
    <n v="16487"/>
  </r>
  <r>
    <x v="3"/>
    <x v="1"/>
    <x v="1"/>
    <x v="1"/>
    <x v="4"/>
    <s v="m3"/>
    <n v="16164"/>
  </r>
  <r>
    <x v="4"/>
    <x v="1"/>
    <x v="1"/>
    <x v="1"/>
    <x v="4"/>
    <s v="m3"/>
    <n v="10790"/>
  </r>
  <r>
    <x v="5"/>
    <x v="1"/>
    <x v="1"/>
    <x v="1"/>
    <x v="4"/>
    <s v="m3"/>
    <n v="14474"/>
  </r>
  <r>
    <x v="6"/>
    <x v="1"/>
    <x v="1"/>
    <x v="1"/>
    <x v="4"/>
    <s v="m3"/>
    <n v="14053"/>
  </r>
  <r>
    <x v="7"/>
    <x v="1"/>
    <x v="1"/>
    <x v="1"/>
    <x v="4"/>
    <s v="m3"/>
    <n v="23215"/>
  </r>
  <r>
    <x v="8"/>
    <x v="1"/>
    <x v="1"/>
    <x v="1"/>
    <x v="4"/>
    <s v="m3"/>
    <n v="20287"/>
  </r>
  <r>
    <x v="9"/>
    <x v="1"/>
    <x v="1"/>
    <x v="1"/>
    <x v="4"/>
    <s v="m3"/>
    <n v="16600"/>
  </r>
  <r>
    <x v="10"/>
    <x v="1"/>
    <x v="1"/>
    <x v="1"/>
    <x v="4"/>
    <s v="m3"/>
    <n v="12646"/>
  </r>
  <r>
    <x v="11"/>
    <x v="1"/>
    <x v="1"/>
    <x v="1"/>
    <x v="4"/>
    <s v="m3"/>
    <n v="16577"/>
  </r>
  <r>
    <x v="12"/>
    <x v="1"/>
    <x v="1"/>
    <x v="1"/>
    <x v="4"/>
    <s v="m3"/>
    <n v="27941"/>
  </r>
  <r>
    <x v="13"/>
    <x v="1"/>
    <x v="1"/>
    <x v="1"/>
    <x v="4"/>
    <s v="m3"/>
    <n v="24105"/>
  </r>
  <r>
    <x v="14"/>
    <x v="1"/>
    <x v="1"/>
    <x v="1"/>
    <x v="4"/>
    <s v="m3"/>
    <n v="16754"/>
  </r>
  <r>
    <x v="15"/>
    <x v="1"/>
    <x v="1"/>
    <x v="1"/>
    <x v="4"/>
    <s v="m3"/>
    <n v="20889"/>
  </r>
  <r>
    <x v="16"/>
    <x v="1"/>
    <x v="1"/>
    <x v="1"/>
    <x v="4"/>
    <s v="m3"/>
    <n v="28825"/>
  </r>
  <r>
    <x v="0"/>
    <x v="0"/>
    <x v="7"/>
    <x v="7"/>
    <x v="4"/>
    <s v="m3"/>
    <n v="34598"/>
  </r>
  <r>
    <x v="1"/>
    <x v="0"/>
    <x v="7"/>
    <x v="7"/>
    <x v="4"/>
    <s v="m3"/>
    <n v="40251"/>
  </r>
  <r>
    <x v="2"/>
    <x v="0"/>
    <x v="7"/>
    <x v="7"/>
    <x v="4"/>
    <s v="m3"/>
    <n v="38497"/>
  </r>
  <r>
    <x v="3"/>
    <x v="0"/>
    <x v="7"/>
    <x v="7"/>
    <x v="4"/>
    <s v="m3"/>
    <n v="36841"/>
  </r>
  <r>
    <x v="4"/>
    <x v="0"/>
    <x v="7"/>
    <x v="7"/>
    <x v="4"/>
    <s v="m3"/>
    <n v="35784"/>
  </r>
  <r>
    <x v="5"/>
    <x v="0"/>
    <x v="7"/>
    <x v="7"/>
    <x v="4"/>
    <s v="m3"/>
    <n v="33821"/>
  </r>
  <r>
    <x v="6"/>
    <x v="0"/>
    <x v="7"/>
    <x v="7"/>
    <x v="4"/>
    <s v="m3"/>
    <n v="57807"/>
  </r>
  <r>
    <x v="7"/>
    <x v="0"/>
    <x v="7"/>
    <x v="7"/>
    <x v="4"/>
    <s v="m3"/>
    <n v="52415"/>
  </r>
  <r>
    <x v="8"/>
    <x v="0"/>
    <x v="7"/>
    <x v="7"/>
    <x v="4"/>
    <s v="m3"/>
    <n v="55990"/>
  </r>
  <r>
    <x v="9"/>
    <x v="0"/>
    <x v="7"/>
    <x v="7"/>
    <x v="4"/>
    <s v="m3"/>
    <n v="31258"/>
  </r>
  <r>
    <x v="10"/>
    <x v="0"/>
    <x v="7"/>
    <x v="7"/>
    <x v="4"/>
    <s v="m3"/>
    <n v="28539"/>
  </r>
  <r>
    <x v="11"/>
    <x v="0"/>
    <x v="7"/>
    <x v="7"/>
    <x v="4"/>
    <s v="m3"/>
    <n v="47756"/>
  </r>
  <r>
    <x v="12"/>
    <x v="0"/>
    <x v="7"/>
    <x v="7"/>
    <x v="4"/>
    <s v="m3"/>
    <n v="33932"/>
  </r>
  <r>
    <x v="13"/>
    <x v="0"/>
    <x v="7"/>
    <x v="7"/>
    <x v="4"/>
    <s v="m3"/>
    <n v="46196"/>
  </r>
  <r>
    <x v="14"/>
    <x v="0"/>
    <x v="7"/>
    <x v="7"/>
    <x v="4"/>
    <s v="m3"/>
    <n v="47511"/>
  </r>
  <r>
    <x v="15"/>
    <x v="0"/>
    <x v="7"/>
    <x v="7"/>
    <x v="4"/>
    <s v="m3"/>
    <n v="30514"/>
  </r>
  <r>
    <x v="16"/>
    <x v="0"/>
    <x v="7"/>
    <x v="7"/>
    <x v="4"/>
    <s v="m3"/>
    <n v="39563"/>
  </r>
  <r>
    <x v="0"/>
    <x v="1"/>
    <x v="8"/>
    <x v="8"/>
    <x v="4"/>
    <s v="m3"/>
    <n v="45108"/>
  </r>
  <r>
    <x v="1"/>
    <x v="1"/>
    <x v="8"/>
    <x v="8"/>
    <x v="4"/>
    <s v="m3"/>
    <n v="46899"/>
  </r>
  <r>
    <x v="2"/>
    <x v="1"/>
    <x v="8"/>
    <x v="8"/>
    <x v="4"/>
    <s v="m3"/>
    <n v="51979"/>
  </r>
  <r>
    <x v="3"/>
    <x v="1"/>
    <x v="8"/>
    <x v="8"/>
    <x v="4"/>
    <s v="m3"/>
    <n v="60439"/>
  </r>
  <r>
    <x v="4"/>
    <x v="1"/>
    <x v="8"/>
    <x v="8"/>
    <x v="4"/>
    <s v="m3"/>
    <n v="48276"/>
  </r>
  <r>
    <x v="5"/>
    <x v="1"/>
    <x v="8"/>
    <x v="8"/>
    <x v="4"/>
    <s v="m3"/>
    <n v="64231"/>
  </r>
  <r>
    <x v="6"/>
    <x v="1"/>
    <x v="8"/>
    <x v="8"/>
    <x v="4"/>
    <s v="m3"/>
    <n v="43700"/>
  </r>
  <r>
    <x v="7"/>
    <x v="1"/>
    <x v="8"/>
    <x v="8"/>
    <x v="4"/>
    <s v="m3"/>
    <n v="37612"/>
  </r>
  <r>
    <x v="8"/>
    <x v="1"/>
    <x v="8"/>
    <x v="8"/>
    <x v="4"/>
    <s v="m3"/>
    <n v="39371"/>
  </r>
  <r>
    <x v="9"/>
    <x v="1"/>
    <x v="8"/>
    <x v="8"/>
    <x v="4"/>
    <s v="m3"/>
    <n v="32935"/>
  </r>
  <r>
    <x v="10"/>
    <x v="1"/>
    <x v="8"/>
    <x v="8"/>
    <x v="4"/>
    <s v="m3"/>
    <n v="33695"/>
  </r>
  <r>
    <x v="11"/>
    <x v="1"/>
    <x v="8"/>
    <x v="8"/>
    <x v="4"/>
    <s v="m3"/>
    <n v="31371"/>
  </r>
  <r>
    <x v="12"/>
    <x v="1"/>
    <x v="8"/>
    <x v="8"/>
    <x v="4"/>
    <s v="m3"/>
    <n v="38704"/>
  </r>
  <r>
    <x v="13"/>
    <x v="1"/>
    <x v="8"/>
    <x v="8"/>
    <x v="4"/>
    <s v="m3"/>
    <n v="28440"/>
  </r>
  <r>
    <x v="14"/>
    <x v="1"/>
    <x v="8"/>
    <x v="8"/>
    <x v="4"/>
    <s v="m3"/>
    <n v="60313"/>
  </r>
  <r>
    <x v="15"/>
    <x v="1"/>
    <x v="8"/>
    <x v="8"/>
    <x v="4"/>
    <s v="m3"/>
    <n v="51677"/>
  </r>
  <r>
    <x v="16"/>
    <x v="1"/>
    <x v="8"/>
    <x v="8"/>
    <x v="4"/>
    <s v="m3"/>
    <n v="29162"/>
  </r>
  <r>
    <x v="0"/>
    <x v="1"/>
    <x v="9"/>
    <x v="9"/>
    <x v="4"/>
    <s v="m3"/>
    <n v="3152"/>
  </r>
  <r>
    <x v="1"/>
    <x v="1"/>
    <x v="9"/>
    <x v="9"/>
    <x v="4"/>
    <s v="m3"/>
    <n v="3628"/>
  </r>
  <r>
    <x v="2"/>
    <x v="1"/>
    <x v="9"/>
    <x v="9"/>
    <x v="4"/>
    <s v="m3"/>
    <n v="2052"/>
  </r>
  <r>
    <x v="3"/>
    <x v="1"/>
    <x v="9"/>
    <x v="9"/>
    <x v="4"/>
    <s v="m3"/>
    <n v="2842"/>
  </r>
  <r>
    <x v="4"/>
    <x v="1"/>
    <x v="9"/>
    <x v="9"/>
    <x v="4"/>
    <s v="m3"/>
    <n v="1569"/>
  </r>
  <r>
    <x v="5"/>
    <x v="1"/>
    <x v="9"/>
    <x v="9"/>
    <x v="4"/>
    <s v="m3"/>
    <n v="5767"/>
  </r>
  <r>
    <x v="6"/>
    <x v="1"/>
    <x v="9"/>
    <x v="9"/>
    <x v="4"/>
    <s v="m3"/>
    <n v="3920"/>
  </r>
  <r>
    <x v="7"/>
    <x v="1"/>
    <x v="9"/>
    <x v="9"/>
    <x v="4"/>
    <s v="m3"/>
    <n v="10615"/>
  </r>
  <r>
    <x v="8"/>
    <x v="1"/>
    <x v="9"/>
    <x v="9"/>
    <x v="4"/>
    <s v="m3"/>
    <n v="5854"/>
  </r>
  <r>
    <x v="9"/>
    <x v="1"/>
    <x v="9"/>
    <x v="9"/>
    <x v="4"/>
    <s v="m3"/>
    <n v="3609"/>
  </r>
  <r>
    <x v="10"/>
    <x v="1"/>
    <x v="9"/>
    <x v="9"/>
    <x v="4"/>
    <s v="m3"/>
    <n v="3454"/>
  </r>
  <r>
    <x v="11"/>
    <x v="1"/>
    <x v="9"/>
    <x v="9"/>
    <x v="4"/>
    <s v="m3"/>
    <n v="3838"/>
  </r>
  <r>
    <x v="12"/>
    <x v="1"/>
    <x v="9"/>
    <x v="9"/>
    <x v="4"/>
    <s v="m3"/>
    <n v="2713"/>
  </r>
  <r>
    <x v="13"/>
    <x v="1"/>
    <x v="9"/>
    <x v="9"/>
    <x v="4"/>
    <s v="m3"/>
    <n v="2412"/>
  </r>
  <r>
    <x v="14"/>
    <x v="1"/>
    <x v="9"/>
    <x v="9"/>
    <x v="4"/>
    <s v="m3"/>
    <n v="2370"/>
  </r>
  <r>
    <x v="15"/>
    <x v="1"/>
    <x v="9"/>
    <x v="9"/>
    <x v="4"/>
    <s v="m3"/>
    <n v="6555"/>
  </r>
  <r>
    <x v="16"/>
    <x v="1"/>
    <x v="9"/>
    <x v="9"/>
    <x v="4"/>
    <s v="m3"/>
    <n v="1014"/>
  </r>
  <r>
    <x v="0"/>
    <x v="1"/>
    <x v="10"/>
    <x v="10"/>
    <x v="4"/>
    <s v="m3"/>
    <n v="7365"/>
  </r>
  <r>
    <x v="1"/>
    <x v="1"/>
    <x v="10"/>
    <x v="10"/>
    <x v="4"/>
    <s v="m3"/>
    <n v="10347"/>
  </r>
  <r>
    <x v="2"/>
    <x v="1"/>
    <x v="10"/>
    <x v="10"/>
    <x v="4"/>
    <s v="m3"/>
    <n v="7929"/>
  </r>
  <r>
    <x v="3"/>
    <x v="1"/>
    <x v="10"/>
    <x v="10"/>
    <x v="4"/>
    <s v="m3"/>
    <n v="9553"/>
  </r>
  <r>
    <x v="4"/>
    <x v="1"/>
    <x v="10"/>
    <x v="10"/>
    <x v="4"/>
    <s v="m3"/>
    <n v="5574"/>
  </r>
  <r>
    <x v="5"/>
    <x v="1"/>
    <x v="10"/>
    <x v="10"/>
    <x v="4"/>
    <s v="m3"/>
    <n v="22167"/>
  </r>
  <r>
    <x v="6"/>
    <x v="1"/>
    <x v="10"/>
    <x v="10"/>
    <x v="4"/>
    <s v="m3"/>
    <n v="7567"/>
  </r>
  <r>
    <x v="7"/>
    <x v="1"/>
    <x v="10"/>
    <x v="10"/>
    <x v="4"/>
    <s v="m3"/>
    <n v="13259"/>
  </r>
  <r>
    <x v="8"/>
    <x v="1"/>
    <x v="10"/>
    <x v="10"/>
    <x v="4"/>
    <s v="m3"/>
    <n v="13703"/>
  </r>
  <r>
    <x v="9"/>
    <x v="1"/>
    <x v="10"/>
    <x v="10"/>
    <x v="4"/>
    <s v="m3"/>
    <n v="3051"/>
  </r>
  <r>
    <x v="10"/>
    <x v="1"/>
    <x v="10"/>
    <x v="10"/>
    <x v="4"/>
    <s v="m3"/>
    <n v="6690"/>
  </r>
  <r>
    <x v="11"/>
    <x v="1"/>
    <x v="10"/>
    <x v="10"/>
    <x v="4"/>
    <s v="m3"/>
    <n v="7081"/>
  </r>
  <r>
    <x v="12"/>
    <x v="1"/>
    <x v="10"/>
    <x v="10"/>
    <x v="4"/>
    <s v="m3"/>
    <n v="4103"/>
  </r>
  <r>
    <x v="13"/>
    <x v="1"/>
    <x v="10"/>
    <x v="10"/>
    <x v="4"/>
    <s v="m3"/>
    <n v="7788"/>
  </r>
  <r>
    <x v="14"/>
    <x v="1"/>
    <x v="10"/>
    <x v="10"/>
    <x v="4"/>
    <s v="m3"/>
    <n v="44930"/>
  </r>
  <r>
    <x v="15"/>
    <x v="1"/>
    <x v="10"/>
    <x v="10"/>
    <x v="4"/>
    <s v="m3"/>
    <n v="15667"/>
  </r>
  <r>
    <x v="16"/>
    <x v="1"/>
    <x v="10"/>
    <x v="10"/>
    <x v="4"/>
    <s v="m3"/>
    <n v="5284"/>
  </r>
  <r>
    <x v="0"/>
    <x v="1"/>
    <x v="11"/>
    <x v="11"/>
    <x v="4"/>
    <s v="m3"/>
    <n v="29578"/>
  </r>
  <r>
    <x v="1"/>
    <x v="1"/>
    <x v="11"/>
    <x v="11"/>
    <x v="4"/>
    <s v="m3"/>
    <n v="28263"/>
  </r>
  <r>
    <x v="2"/>
    <x v="1"/>
    <x v="11"/>
    <x v="11"/>
    <x v="4"/>
    <s v="m3"/>
    <n v="25697"/>
  </r>
  <r>
    <x v="3"/>
    <x v="1"/>
    <x v="11"/>
    <x v="11"/>
    <x v="4"/>
    <s v="m3"/>
    <n v="27468"/>
  </r>
  <r>
    <x v="4"/>
    <x v="1"/>
    <x v="11"/>
    <x v="11"/>
    <x v="4"/>
    <s v="m3"/>
    <n v="28540"/>
  </r>
  <r>
    <x v="5"/>
    <x v="1"/>
    <x v="11"/>
    <x v="11"/>
    <x v="4"/>
    <s v="m3"/>
    <n v="23284"/>
  </r>
  <r>
    <x v="6"/>
    <x v="1"/>
    <x v="11"/>
    <x v="11"/>
    <x v="4"/>
    <s v="m3"/>
    <n v="27280"/>
  </r>
  <r>
    <x v="7"/>
    <x v="1"/>
    <x v="11"/>
    <x v="11"/>
    <x v="4"/>
    <s v="m3"/>
    <n v="28637"/>
  </r>
  <r>
    <x v="8"/>
    <x v="1"/>
    <x v="11"/>
    <x v="11"/>
    <x v="4"/>
    <s v="m3"/>
    <n v="21039"/>
  </r>
  <r>
    <x v="9"/>
    <x v="1"/>
    <x v="11"/>
    <x v="11"/>
    <x v="4"/>
    <s v="m3"/>
    <n v="31729"/>
  </r>
  <r>
    <x v="10"/>
    <x v="1"/>
    <x v="11"/>
    <x v="11"/>
    <x v="4"/>
    <s v="m3"/>
    <n v="26258"/>
  </r>
  <r>
    <x v="11"/>
    <x v="1"/>
    <x v="11"/>
    <x v="11"/>
    <x v="4"/>
    <s v="m3"/>
    <n v="21379"/>
  </r>
  <r>
    <x v="12"/>
    <x v="1"/>
    <x v="11"/>
    <x v="11"/>
    <x v="4"/>
    <s v="m3"/>
    <n v="15906"/>
  </r>
  <r>
    <x v="13"/>
    <x v="1"/>
    <x v="11"/>
    <x v="11"/>
    <x v="4"/>
    <s v="m3"/>
    <n v="28620"/>
  </r>
  <r>
    <x v="14"/>
    <x v="1"/>
    <x v="11"/>
    <x v="11"/>
    <x v="4"/>
    <s v="m3"/>
    <n v="24121"/>
  </r>
  <r>
    <x v="15"/>
    <x v="1"/>
    <x v="11"/>
    <x v="11"/>
    <x v="4"/>
    <s v="m3"/>
    <n v="21040"/>
  </r>
  <r>
    <x v="16"/>
    <x v="1"/>
    <x v="11"/>
    <x v="11"/>
    <x v="4"/>
    <s v="m3"/>
    <n v="16797"/>
  </r>
  <r>
    <x v="0"/>
    <x v="1"/>
    <x v="12"/>
    <x v="12"/>
    <x v="4"/>
    <s v="m3"/>
    <n v="23543"/>
  </r>
  <r>
    <x v="1"/>
    <x v="1"/>
    <x v="12"/>
    <x v="12"/>
    <x v="4"/>
    <s v="m3"/>
    <n v="35204"/>
  </r>
  <r>
    <x v="2"/>
    <x v="1"/>
    <x v="12"/>
    <x v="12"/>
    <x v="4"/>
    <s v="m3"/>
    <n v="23471"/>
  </r>
  <r>
    <x v="3"/>
    <x v="1"/>
    <x v="12"/>
    <x v="12"/>
    <x v="4"/>
    <s v="m3"/>
    <n v="12483"/>
  </r>
  <r>
    <x v="4"/>
    <x v="1"/>
    <x v="12"/>
    <x v="12"/>
    <x v="4"/>
    <s v="m3"/>
    <n v="13323"/>
  </r>
  <r>
    <x v="5"/>
    <x v="1"/>
    <x v="12"/>
    <x v="12"/>
    <x v="4"/>
    <s v="m3"/>
    <n v="17924"/>
  </r>
  <r>
    <x v="6"/>
    <x v="1"/>
    <x v="12"/>
    <x v="12"/>
    <x v="4"/>
    <s v="m3"/>
    <n v="21936"/>
  </r>
  <r>
    <x v="7"/>
    <x v="1"/>
    <x v="12"/>
    <x v="12"/>
    <x v="4"/>
    <s v="m3"/>
    <n v="20505"/>
  </r>
  <r>
    <x v="8"/>
    <x v="1"/>
    <x v="12"/>
    <x v="12"/>
    <x v="4"/>
    <s v="m3"/>
    <n v="25103"/>
  </r>
  <r>
    <x v="9"/>
    <x v="1"/>
    <x v="12"/>
    <x v="12"/>
    <x v="4"/>
    <s v="m3"/>
    <n v="13032"/>
  </r>
  <r>
    <x v="10"/>
    <x v="1"/>
    <x v="12"/>
    <x v="12"/>
    <x v="4"/>
    <s v="m3"/>
    <n v="23780"/>
  </r>
  <r>
    <x v="11"/>
    <x v="1"/>
    <x v="12"/>
    <x v="12"/>
    <x v="4"/>
    <s v="m3"/>
    <n v="18010"/>
  </r>
  <r>
    <x v="12"/>
    <x v="1"/>
    <x v="12"/>
    <x v="12"/>
    <x v="4"/>
    <s v="m3"/>
    <n v="15513"/>
  </r>
  <r>
    <x v="13"/>
    <x v="1"/>
    <x v="12"/>
    <x v="12"/>
    <x v="4"/>
    <s v="m3"/>
    <n v="19320"/>
  </r>
  <r>
    <x v="14"/>
    <x v="1"/>
    <x v="12"/>
    <x v="12"/>
    <x v="4"/>
    <s v="m3"/>
    <n v="23484"/>
  </r>
  <r>
    <x v="15"/>
    <x v="1"/>
    <x v="12"/>
    <x v="12"/>
    <x v="4"/>
    <s v="m3"/>
    <n v="20301"/>
  </r>
  <r>
    <x v="16"/>
    <x v="1"/>
    <x v="12"/>
    <x v="12"/>
    <x v="4"/>
    <s v="m3"/>
    <n v="22956"/>
  </r>
  <r>
    <x v="0"/>
    <x v="1"/>
    <x v="13"/>
    <x v="13"/>
    <x v="4"/>
    <s v="m3"/>
    <n v="14797"/>
  </r>
  <r>
    <x v="1"/>
    <x v="1"/>
    <x v="13"/>
    <x v="13"/>
    <x v="4"/>
    <s v="m3"/>
    <n v="22015"/>
  </r>
  <r>
    <x v="2"/>
    <x v="1"/>
    <x v="13"/>
    <x v="13"/>
    <x v="4"/>
    <s v="m3"/>
    <n v="21085"/>
  </r>
  <r>
    <x v="3"/>
    <x v="1"/>
    <x v="13"/>
    <x v="13"/>
    <x v="4"/>
    <s v="m3"/>
    <n v="19413"/>
  </r>
  <r>
    <x v="4"/>
    <x v="1"/>
    <x v="13"/>
    <x v="13"/>
    <x v="4"/>
    <s v="m3"/>
    <n v="12611"/>
  </r>
  <r>
    <x v="5"/>
    <x v="1"/>
    <x v="13"/>
    <x v="13"/>
    <x v="4"/>
    <s v="m3"/>
    <n v="14633"/>
  </r>
  <r>
    <x v="6"/>
    <x v="1"/>
    <x v="13"/>
    <x v="13"/>
    <x v="4"/>
    <s v="m3"/>
    <n v="16839"/>
  </r>
  <r>
    <x v="7"/>
    <x v="1"/>
    <x v="13"/>
    <x v="13"/>
    <x v="4"/>
    <s v="m3"/>
    <n v="13953"/>
  </r>
  <r>
    <x v="8"/>
    <x v="1"/>
    <x v="13"/>
    <x v="13"/>
    <x v="4"/>
    <s v="m3"/>
    <n v="22467"/>
  </r>
  <r>
    <x v="9"/>
    <x v="1"/>
    <x v="13"/>
    <x v="13"/>
    <x v="4"/>
    <s v="m3"/>
    <n v="26673"/>
  </r>
  <r>
    <x v="10"/>
    <x v="1"/>
    <x v="13"/>
    <x v="13"/>
    <x v="4"/>
    <s v="m3"/>
    <n v="18243"/>
  </r>
  <r>
    <x v="11"/>
    <x v="1"/>
    <x v="13"/>
    <x v="13"/>
    <x v="4"/>
    <s v="m3"/>
    <n v="25905"/>
  </r>
  <r>
    <x v="12"/>
    <x v="1"/>
    <x v="13"/>
    <x v="13"/>
    <x v="4"/>
    <s v="m3"/>
    <n v="7430"/>
  </r>
  <r>
    <x v="13"/>
    <x v="1"/>
    <x v="13"/>
    <x v="13"/>
    <x v="4"/>
    <s v="m3"/>
    <n v="24544"/>
  </r>
  <r>
    <x v="14"/>
    <x v="1"/>
    <x v="13"/>
    <x v="13"/>
    <x v="4"/>
    <s v="m3"/>
    <n v="46278"/>
  </r>
  <r>
    <x v="15"/>
    <x v="1"/>
    <x v="13"/>
    <x v="13"/>
    <x v="4"/>
    <s v="m3"/>
    <n v="16689"/>
  </r>
  <r>
    <x v="16"/>
    <x v="1"/>
    <x v="13"/>
    <x v="13"/>
    <x v="4"/>
    <s v="m3"/>
    <n v="21129"/>
  </r>
  <r>
    <x v="0"/>
    <x v="1"/>
    <x v="1"/>
    <x v="1"/>
    <x v="4"/>
    <s v="m3"/>
    <n v="83"/>
  </r>
  <r>
    <x v="1"/>
    <x v="1"/>
    <x v="1"/>
    <x v="1"/>
    <x v="4"/>
    <s v="m3"/>
    <n v="879"/>
  </r>
  <r>
    <x v="2"/>
    <x v="1"/>
    <x v="1"/>
    <x v="1"/>
    <x v="4"/>
    <s v="m3"/>
    <n v="1986"/>
  </r>
  <r>
    <x v="3"/>
    <x v="1"/>
    <x v="1"/>
    <x v="1"/>
    <x v="4"/>
    <s v="m3"/>
    <n v="1320"/>
  </r>
  <r>
    <x v="4"/>
    <x v="1"/>
    <x v="1"/>
    <x v="1"/>
    <x v="4"/>
    <s v="m3"/>
    <n v="10"/>
  </r>
  <r>
    <x v="5"/>
    <x v="1"/>
    <x v="1"/>
    <x v="1"/>
    <x v="4"/>
    <s v="m3"/>
    <n v="49"/>
  </r>
  <r>
    <x v="6"/>
    <x v="1"/>
    <x v="1"/>
    <x v="1"/>
    <x v="4"/>
    <s v="m3"/>
    <n v="466"/>
  </r>
  <r>
    <x v="7"/>
    <x v="1"/>
    <x v="1"/>
    <x v="1"/>
    <x v="4"/>
    <s v="m3"/>
    <n v="1815"/>
  </r>
  <r>
    <x v="8"/>
    <x v="1"/>
    <x v="1"/>
    <x v="1"/>
    <x v="4"/>
    <s v="m3"/>
    <n v="112"/>
  </r>
  <r>
    <x v="9"/>
    <x v="1"/>
    <x v="1"/>
    <x v="1"/>
    <x v="4"/>
    <s v="m3"/>
    <n v="102"/>
  </r>
  <r>
    <x v="10"/>
    <x v="1"/>
    <x v="1"/>
    <x v="1"/>
    <x v="4"/>
    <s v="m3"/>
    <n v="2159"/>
  </r>
  <r>
    <x v="11"/>
    <x v="1"/>
    <x v="1"/>
    <x v="1"/>
    <x v="4"/>
    <s v="m3"/>
    <n v="1189"/>
  </r>
  <r>
    <x v="12"/>
    <x v="1"/>
    <x v="1"/>
    <x v="1"/>
    <x v="4"/>
    <s v="m3"/>
    <n v="1990"/>
  </r>
  <r>
    <x v="13"/>
    <x v="1"/>
    <x v="1"/>
    <x v="1"/>
    <x v="4"/>
    <s v="m3"/>
    <n v="6183"/>
  </r>
  <r>
    <x v="14"/>
    <x v="1"/>
    <x v="1"/>
    <x v="1"/>
    <x v="4"/>
    <s v="m3"/>
    <n v="0"/>
  </r>
  <r>
    <x v="15"/>
    <x v="1"/>
    <x v="1"/>
    <x v="1"/>
    <x v="4"/>
    <s v="m3"/>
    <n v="2474"/>
  </r>
  <r>
    <x v="16"/>
    <x v="1"/>
    <x v="1"/>
    <x v="1"/>
    <x v="4"/>
    <s v="m3"/>
    <n v="2452"/>
  </r>
  <r>
    <x v="0"/>
    <x v="1"/>
    <x v="14"/>
    <x v="14"/>
    <x v="4"/>
    <s v="m3"/>
    <n v="382"/>
  </r>
  <r>
    <x v="1"/>
    <x v="1"/>
    <x v="14"/>
    <x v="14"/>
    <x v="4"/>
    <s v="m3"/>
    <n v="369"/>
  </r>
  <r>
    <x v="2"/>
    <x v="1"/>
    <x v="14"/>
    <x v="14"/>
    <x v="4"/>
    <s v="m3"/>
    <n v="135"/>
  </r>
  <r>
    <x v="3"/>
    <x v="1"/>
    <x v="14"/>
    <x v="14"/>
    <x v="4"/>
    <s v="m3"/>
    <n v="147"/>
  </r>
  <r>
    <x v="4"/>
    <x v="1"/>
    <x v="14"/>
    <x v="14"/>
    <x v="4"/>
    <s v="m3"/>
    <n v="56"/>
  </r>
  <r>
    <x v="5"/>
    <x v="1"/>
    <x v="14"/>
    <x v="14"/>
    <x v="4"/>
    <s v="m3"/>
    <n v="102"/>
  </r>
  <r>
    <x v="6"/>
    <x v="1"/>
    <x v="14"/>
    <x v="14"/>
    <x v="4"/>
    <s v="m3"/>
    <n v="483"/>
  </r>
  <r>
    <x v="7"/>
    <x v="1"/>
    <x v="14"/>
    <x v="14"/>
    <x v="4"/>
    <s v="m3"/>
    <n v="2420"/>
  </r>
  <r>
    <x v="8"/>
    <x v="1"/>
    <x v="14"/>
    <x v="14"/>
    <x v="4"/>
    <s v="m3"/>
    <n v="464"/>
  </r>
  <r>
    <x v="9"/>
    <x v="1"/>
    <x v="14"/>
    <x v="14"/>
    <x v="4"/>
    <s v="m3"/>
    <n v="240"/>
  </r>
  <r>
    <x v="10"/>
    <x v="1"/>
    <x v="14"/>
    <x v="14"/>
    <x v="4"/>
    <s v="m3"/>
    <n v="211"/>
  </r>
  <r>
    <x v="11"/>
    <x v="1"/>
    <x v="14"/>
    <x v="14"/>
    <x v="4"/>
    <s v="m3"/>
    <n v="314"/>
  </r>
  <r>
    <x v="12"/>
    <x v="1"/>
    <x v="14"/>
    <x v="14"/>
    <x v="4"/>
    <s v="m3"/>
    <n v="2632"/>
  </r>
  <r>
    <x v="13"/>
    <x v="1"/>
    <x v="14"/>
    <x v="14"/>
    <x v="4"/>
    <s v="m3"/>
    <n v="3441"/>
  </r>
  <r>
    <x v="14"/>
    <x v="1"/>
    <x v="14"/>
    <x v="14"/>
    <x v="4"/>
    <s v="m3"/>
    <n v="2195"/>
  </r>
  <r>
    <x v="15"/>
    <x v="1"/>
    <x v="14"/>
    <x v="14"/>
    <x v="4"/>
    <s v="m3"/>
    <n v="1926"/>
  </r>
  <r>
    <x v="16"/>
    <x v="1"/>
    <x v="14"/>
    <x v="14"/>
    <x v="4"/>
    <s v="m3"/>
    <n v="553"/>
  </r>
  <r>
    <x v="0"/>
    <x v="1"/>
    <x v="15"/>
    <x v="15"/>
    <x v="4"/>
    <s v="m3"/>
    <n v="11"/>
  </r>
  <r>
    <x v="1"/>
    <x v="1"/>
    <x v="15"/>
    <x v="15"/>
    <x v="4"/>
    <s v="m3"/>
    <n v="0"/>
  </r>
  <r>
    <x v="2"/>
    <x v="1"/>
    <x v="15"/>
    <x v="15"/>
    <x v="4"/>
    <s v="m3"/>
    <n v="0"/>
  </r>
  <r>
    <x v="3"/>
    <x v="1"/>
    <x v="15"/>
    <x v="15"/>
    <x v="4"/>
    <s v="m3"/>
    <n v="312"/>
  </r>
  <r>
    <x v="4"/>
    <x v="1"/>
    <x v="15"/>
    <x v="15"/>
    <x v="4"/>
    <s v="m3"/>
    <n v="0"/>
  </r>
  <r>
    <x v="5"/>
    <x v="1"/>
    <x v="15"/>
    <x v="15"/>
    <x v="4"/>
    <s v="m3"/>
    <n v="99"/>
  </r>
  <r>
    <x v="6"/>
    <x v="1"/>
    <x v="15"/>
    <x v="15"/>
    <x v="4"/>
    <s v="m3"/>
    <n v="375"/>
  </r>
  <r>
    <x v="7"/>
    <x v="1"/>
    <x v="15"/>
    <x v="15"/>
    <x v="4"/>
    <s v="m3"/>
    <n v="0"/>
  </r>
  <r>
    <x v="8"/>
    <x v="1"/>
    <x v="15"/>
    <x v="15"/>
    <x v="4"/>
    <s v="m3"/>
    <n v="0"/>
  </r>
  <r>
    <x v="9"/>
    <x v="1"/>
    <x v="15"/>
    <x v="15"/>
    <x v="4"/>
    <s v="m3"/>
    <n v="0"/>
  </r>
  <r>
    <x v="10"/>
    <x v="1"/>
    <x v="15"/>
    <x v="15"/>
    <x v="4"/>
    <s v="m3"/>
    <n v="864"/>
  </r>
  <r>
    <x v="11"/>
    <x v="1"/>
    <x v="15"/>
    <x v="15"/>
    <x v="4"/>
    <s v="m3"/>
    <n v="1197"/>
  </r>
  <r>
    <x v="12"/>
    <x v="1"/>
    <x v="15"/>
    <x v="15"/>
    <x v="4"/>
    <s v="m3"/>
    <n v="31"/>
  </r>
  <r>
    <x v="13"/>
    <x v="1"/>
    <x v="15"/>
    <x v="15"/>
    <x v="4"/>
    <s v="m3"/>
    <n v="0"/>
  </r>
  <r>
    <x v="14"/>
    <x v="1"/>
    <x v="15"/>
    <x v="15"/>
    <x v="4"/>
    <s v="m3"/>
    <n v="17"/>
  </r>
  <r>
    <x v="15"/>
    <x v="1"/>
    <x v="15"/>
    <x v="15"/>
    <x v="4"/>
    <s v="m3"/>
    <n v="3843"/>
  </r>
  <r>
    <x v="16"/>
    <x v="1"/>
    <x v="15"/>
    <x v="15"/>
    <x v="4"/>
    <s v="m3"/>
    <n v="0"/>
  </r>
  <r>
    <x v="0"/>
    <x v="1"/>
    <x v="16"/>
    <x v="16"/>
    <x v="4"/>
    <s v="m3"/>
    <n v="60"/>
  </r>
  <r>
    <x v="1"/>
    <x v="1"/>
    <x v="16"/>
    <x v="16"/>
    <x v="4"/>
    <s v="m3"/>
    <n v="0"/>
  </r>
  <r>
    <x v="2"/>
    <x v="1"/>
    <x v="16"/>
    <x v="16"/>
    <x v="4"/>
    <s v="m3"/>
    <n v="727"/>
  </r>
  <r>
    <x v="3"/>
    <x v="1"/>
    <x v="16"/>
    <x v="16"/>
    <x v="4"/>
    <s v="m3"/>
    <n v="0"/>
  </r>
  <r>
    <x v="4"/>
    <x v="1"/>
    <x v="16"/>
    <x v="16"/>
    <x v="4"/>
    <s v="m3"/>
    <n v="0"/>
  </r>
  <r>
    <x v="5"/>
    <x v="1"/>
    <x v="16"/>
    <x v="16"/>
    <x v="4"/>
    <s v="m3"/>
    <n v="0"/>
  </r>
  <r>
    <x v="6"/>
    <x v="1"/>
    <x v="16"/>
    <x v="16"/>
    <x v="4"/>
    <s v="m3"/>
    <n v="466"/>
  </r>
  <r>
    <x v="7"/>
    <x v="1"/>
    <x v="16"/>
    <x v="16"/>
    <x v="4"/>
    <s v="m3"/>
    <n v="0"/>
  </r>
  <r>
    <x v="8"/>
    <x v="1"/>
    <x v="16"/>
    <x v="16"/>
    <x v="4"/>
    <s v="m3"/>
    <n v="0"/>
  </r>
  <r>
    <x v="9"/>
    <x v="1"/>
    <x v="16"/>
    <x v="16"/>
    <x v="4"/>
    <s v="m3"/>
    <n v="0"/>
  </r>
  <r>
    <x v="10"/>
    <x v="1"/>
    <x v="16"/>
    <x v="16"/>
    <x v="4"/>
    <s v="m3"/>
    <n v="0"/>
  </r>
  <r>
    <x v="11"/>
    <x v="1"/>
    <x v="16"/>
    <x v="16"/>
    <x v="4"/>
    <s v="m3"/>
    <n v="0"/>
  </r>
  <r>
    <x v="12"/>
    <x v="1"/>
    <x v="16"/>
    <x v="16"/>
    <x v="4"/>
    <s v="m3"/>
    <n v="0"/>
  </r>
  <r>
    <x v="13"/>
    <x v="1"/>
    <x v="16"/>
    <x v="16"/>
    <x v="4"/>
    <s v="m3"/>
    <n v="0"/>
  </r>
  <r>
    <x v="14"/>
    <x v="1"/>
    <x v="16"/>
    <x v="16"/>
    <x v="4"/>
    <s v="m3"/>
    <n v="0"/>
  </r>
  <r>
    <x v="15"/>
    <x v="1"/>
    <x v="16"/>
    <x v="16"/>
    <x v="4"/>
    <s v="m3"/>
    <n v="0"/>
  </r>
  <r>
    <x v="16"/>
    <x v="1"/>
    <x v="16"/>
    <x v="16"/>
    <x v="4"/>
    <s v="m3"/>
    <n v="0"/>
  </r>
  <r>
    <x v="0"/>
    <x v="0"/>
    <x v="17"/>
    <x v="17"/>
    <x v="4"/>
    <s v="m3"/>
    <n v="28398"/>
  </r>
  <r>
    <x v="1"/>
    <x v="0"/>
    <x v="17"/>
    <x v="17"/>
    <x v="4"/>
    <s v="m3"/>
    <n v="27393"/>
  </r>
  <r>
    <x v="2"/>
    <x v="0"/>
    <x v="17"/>
    <x v="17"/>
    <x v="4"/>
    <s v="m3"/>
    <n v="34314"/>
  </r>
  <r>
    <x v="3"/>
    <x v="0"/>
    <x v="17"/>
    <x v="17"/>
    <x v="4"/>
    <s v="m3"/>
    <n v="29287"/>
  </r>
  <r>
    <x v="4"/>
    <x v="0"/>
    <x v="17"/>
    <x v="17"/>
    <x v="4"/>
    <s v="m3"/>
    <n v="27387"/>
  </r>
  <r>
    <x v="5"/>
    <x v="0"/>
    <x v="17"/>
    <x v="17"/>
    <x v="4"/>
    <s v="m3"/>
    <n v="26579"/>
  </r>
  <r>
    <x v="6"/>
    <x v="0"/>
    <x v="17"/>
    <x v="17"/>
    <x v="4"/>
    <s v="m3"/>
    <n v="42427"/>
  </r>
  <r>
    <x v="7"/>
    <x v="0"/>
    <x v="17"/>
    <x v="17"/>
    <x v="4"/>
    <s v="m3"/>
    <n v="36412"/>
  </r>
  <r>
    <x v="8"/>
    <x v="0"/>
    <x v="17"/>
    <x v="17"/>
    <x v="4"/>
    <s v="m3"/>
    <n v="40665"/>
  </r>
  <r>
    <x v="9"/>
    <x v="0"/>
    <x v="17"/>
    <x v="17"/>
    <x v="4"/>
    <s v="m3"/>
    <n v="27147"/>
  </r>
  <r>
    <x v="10"/>
    <x v="0"/>
    <x v="17"/>
    <x v="17"/>
    <x v="4"/>
    <s v="m3"/>
    <n v="32240"/>
  </r>
  <r>
    <x v="11"/>
    <x v="0"/>
    <x v="17"/>
    <x v="17"/>
    <x v="4"/>
    <s v="m3"/>
    <n v="25501"/>
  </r>
  <r>
    <x v="12"/>
    <x v="0"/>
    <x v="17"/>
    <x v="17"/>
    <x v="4"/>
    <s v="m3"/>
    <n v="26892"/>
  </r>
  <r>
    <x v="13"/>
    <x v="0"/>
    <x v="17"/>
    <x v="17"/>
    <x v="4"/>
    <s v="m3"/>
    <n v="29212"/>
  </r>
  <r>
    <x v="14"/>
    <x v="0"/>
    <x v="17"/>
    <x v="17"/>
    <x v="4"/>
    <s v="m3"/>
    <n v="18424"/>
  </r>
  <r>
    <x v="15"/>
    <x v="0"/>
    <x v="17"/>
    <x v="17"/>
    <x v="4"/>
    <s v="m3"/>
    <n v="21539"/>
  </r>
  <r>
    <x v="16"/>
    <x v="0"/>
    <x v="17"/>
    <x v="17"/>
    <x v="4"/>
    <s v="m3"/>
    <n v="26358"/>
  </r>
  <r>
    <x v="0"/>
    <x v="3"/>
    <x v="18"/>
    <x v="18"/>
    <x v="4"/>
    <s v="m3"/>
    <n v="18920"/>
  </r>
  <r>
    <x v="1"/>
    <x v="3"/>
    <x v="18"/>
    <x v="18"/>
    <x v="4"/>
    <s v="m3"/>
    <n v="28222"/>
  </r>
  <r>
    <x v="2"/>
    <x v="3"/>
    <x v="18"/>
    <x v="18"/>
    <x v="4"/>
    <s v="m3"/>
    <n v="19632"/>
  </r>
  <r>
    <x v="3"/>
    <x v="3"/>
    <x v="18"/>
    <x v="18"/>
    <x v="4"/>
    <s v="m3"/>
    <n v="15204"/>
  </r>
  <r>
    <x v="4"/>
    <x v="3"/>
    <x v="18"/>
    <x v="18"/>
    <x v="4"/>
    <s v="m3"/>
    <n v="9414"/>
  </r>
  <r>
    <x v="5"/>
    <x v="3"/>
    <x v="18"/>
    <x v="18"/>
    <x v="4"/>
    <s v="m3"/>
    <n v="18367"/>
  </r>
  <r>
    <x v="6"/>
    <x v="3"/>
    <x v="18"/>
    <x v="18"/>
    <x v="4"/>
    <s v="m3"/>
    <n v="15560"/>
  </r>
  <r>
    <x v="7"/>
    <x v="3"/>
    <x v="18"/>
    <x v="18"/>
    <x v="4"/>
    <s v="m3"/>
    <n v="14577"/>
  </r>
  <r>
    <x v="8"/>
    <x v="3"/>
    <x v="18"/>
    <x v="18"/>
    <x v="4"/>
    <s v="m3"/>
    <n v="15138"/>
  </r>
  <r>
    <x v="9"/>
    <x v="3"/>
    <x v="18"/>
    <x v="18"/>
    <x v="4"/>
    <s v="m3"/>
    <n v="17059"/>
  </r>
  <r>
    <x v="10"/>
    <x v="3"/>
    <x v="18"/>
    <x v="18"/>
    <x v="4"/>
    <s v="m3"/>
    <n v="11349"/>
  </r>
  <r>
    <x v="11"/>
    <x v="3"/>
    <x v="18"/>
    <x v="18"/>
    <x v="4"/>
    <s v="m3"/>
    <n v="12079"/>
  </r>
  <r>
    <x v="12"/>
    <x v="3"/>
    <x v="18"/>
    <x v="18"/>
    <x v="4"/>
    <s v="m3"/>
    <n v="8281"/>
  </r>
  <r>
    <x v="13"/>
    <x v="3"/>
    <x v="18"/>
    <x v="18"/>
    <x v="4"/>
    <s v="m3"/>
    <n v="15960"/>
  </r>
  <r>
    <x v="14"/>
    <x v="3"/>
    <x v="18"/>
    <x v="18"/>
    <x v="4"/>
    <s v="m3"/>
    <n v="15812"/>
  </r>
  <r>
    <x v="15"/>
    <x v="3"/>
    <x v="18"/>
    <x v="18"/>
    <x v="4"/>
    <s v="m3"/>
    <n v="26251"/>
  </r>
  <r>
    <x v="16"/>
    <x v="3"/>
    <x v="18"/>
    <x v="18"/>
    <x v="4"/>
    <s v="m3"/>
    <n v="18232"/>
  </r>
  <r>
    <x v="0"/>
    <x v="3"/>
    <x v="18"/>
    <x v="18"/>
    <x v="4"/>
    <s v="m3"/>
    <n v="5662"/>
  </r>
  <r>
    <x v="1"/>
    <x v="3"/>
    <x v="18"/>
    <x v="18"/>
    <x v="4"/>
    <s v="m3"/>
    <n v="8102"/>
  </r>
  <r>
    <x v="2"/>
    <x v="3"/>
    <x v="18"/>
    <x v="18"/>
    <x v="4"/>
    <s v="m3"/>
    <n v="5762"/>
  </r>
  <r>
    <x v="3"/>
    <x v="3"/>
    <x v="18"/>
    <x v="18"/>
    <x v="4"/>
    <s v="m3"/>
    <n v="8650"/>
  </r>
  <r>
    <x v="4"/>
    <x v="3"/>
    <x v="18"/>
    <x v="18"/>
    <x v="4"/>
    <s v="m3"/>
    <n v="6395"/>
  </r>
  <r>
    <x v="5"/>
    <x v="3"/>
    <x v="18"/>
    <x v="18"/>
    <x v="4"/>
    <s v="m3"/>
    <n v="6488"/>
  </r>
  <r>
    <x v="6"/>
    <x v="3"/>
    <x v="18"/>
    <x v="18"/>
    <x v="4"/>
    <s v="m3"/>
    <n v="8060"/>
  </r>
  <r>
    <x v="7"/>
    <x v="3"/>
    <x v="18"/>
    <x v="18"/>
    <x v="4"/>
    <s v="m3"/>
    <n v="9247"/>
  </r>
  <r>
    <x v="8"/>
    <x v="3"/>
    <x v="18"/>
    <x v="18"/>
    <x v="4"/>
    <s v="m3"/>
    <n v="9272"/>
  </r>
  <r>
    <x v="9"/>
    <x v="3"/>
    <x v="18"/>
    <x v="18"/>
    <x v="4"/>
    <s v="m3"/>
    <n v="7093"/>
  </r>
  <r>
    <x v="10"/>
    <x v="3"/>
    <x v="18"/>
    <x v="18"/>
    <x v="4"/>
    <s v="m3"/>
    <n v="12454"/>
  </r>
  <r>
    <x v="11"/>
    <x v="3"/>
    <x v="18"/>
    <x v="18"/>
    <x v="4"/>
    <s v="m3"/>
    <n v="7340"/>
  </r>
  <r>
    <x v="12"/>
    <x v="3"/>
    <x v="18"/>
    <x v="18"/>
    <x v="4"/>
    <s v="m3"/>
    <n v="5341"/>
  </r>
  <r>
    <x v="13"/>
    <x v="3"/>
    <x v="18"/>
    <x v="18"/>
    <x v="4"/>
    <s v="m3"/>
    <n v="10578"/>
  </r>
  <r>
    <x v="14"/>
    <x v="3"/>
    <x v="18"/>
    <x v="18"/>
    <x v="4"/>
    <s v="m3"/>
    <n v="13420"/>
  </r>
  <r>
    <x v="15"/>
    <x v="3"/>
    <x v="18"/>
    <x v="18"/>
    <x v="4"/>
    <s v="m3"/>
    <n v="8258"/>
  </r>
  <r>
    <x v="16"/>
    <x v="3"/>
    <x v="18"/>
    <x v="18"/>
    <x v="4"/>
    <s v="m3"/>
    <n v="10990"/>
  </r>
  <r>
    <x v="0"/>
    <x v="0"/>
    <x v="0"/>
    <x v="0"/>
    <x v="5"/>
    <s v="stk"/>
    <n v="15500"/>
  </r>
  <r>
    <x v="1"/>
    <x v="0"/>
    <x v="0"/>
    <x v="0"/>
    <x v="5"/>
    <s v="stk"/>
    <n v="16470"/>
  </r>
  <r>
    <x v="2"/>
    <x v="0"/>
    <x v="0"/>
    <x v="0"/>
    <x v="5"/>
    <s v="stk"/>
    <n v="5155"/>
  </r>
  <r>
    <x v="3"/>
    <x v="0"/>
    <x v="0"/>
    <x v="0"/>
    <x v="5"/>
    <s v="stk"/>
    <n v="4500"/>
  </r>
  <r>
    <x v="4"/>
    <x v="0"/>
    <x v="0"/>
    <x v="0"/>
    <x v="5"/>
    <s v="stk"/>
    <n v="6300"/>
  </r>
  <r>
    <x v="5"/>
    <x v="0"/>
    <x v="0"/>
    <x v="0"/>
    <x v="5"/>
    <s v="stk"/>
    <n v="3400"/>
  </r>
  <r>
    <x v="6"/>
    <x v="0"/>
    <x v="0"/>
    <x v="0"/>
    <x v="5"/>
    <s v="stk"/>
    <n v="2450"/>
  </r>
  <r>
    <x v="7"/>
    <x v="0"/>
    <x v="0"/>
    <x v="0"/>
    <x v="5"/>
    <s v="stk"/>
    <n v="6750"/>
  </r>
  <r>
    <x v="8"/>
    <x v="0"/>
    <x v="0"/>
    <x v="0"/>
    <x v="5"/>
    <s v="stk"/>
    <n v="26725"/>
  </r>
  <r>
    <x v="9"/>
    <x v="0"/>
    <x v="0"/>
    <x v="0"/>
    <x v="5"/>
    <s v="stk"/>
    <n v="10550"/>
  </r>
  <r>
    <x v="10"/>
    <x v="0"/>
    <x v="0"/>
    <x v="0"/>
    <x v="5"/>
    <s v="stk"/>
    <n v="3410"/>
  </r>
  <r>
    <x v="11"/>
    <x v="0"/>
    <x v="0"/>
    <x v="0"/>
    <x v="5"/>
    <s v="stk"/>
    <m/>
  </r>
  <r>
    <x v="12"/>
    <x v="0"/>
    <x v="0"/>
    <x v="0"/>
    <x v="5"/>
    <s v="stk"/>
    <n v="5050"/>
  </r>
  <r>
    <x v="13"/>
    <x v="0"/>
    <x v="0"/>
    <x v="0"/>
    <x v="5"/>
    <s v="stk"/>
    <n v="3150"/>
  </r>
  <r>
    <x v="14"/>
    <x v="0"/>
    <x v="0"/>
    <x v="0"/>
    <x v="5"/>
    <s v="stk"/>
    <n v="12125"/>
  </r>
  <r>
    <x v="15"/>
    <x v="0"/>
    <x v="0"/>
    <x v="0"/>
    <x v="5"/>
    <s v="stk"/>
    <n v="4700"/>
  </r>
  <r>
    <x v="16"/>
    <x v="0"/>
    <x v="0"/>
    <x v="0"/>
    <x v="5"/>
    <s v="stk"/>
    <n v="7900"/>
  </r>
  <r>
    <x v="0"/>
    <x v="1"/>
    <x v="1"/>
    <x v="1"/>
    <x v="5"/>
    <s v="stk"/>
    <n v="1900"/>
  </r>
  <r>
    <x v="1"/>
    <x v="1"/>
    <x v="1"/>
    <x v="1"/>
    <x v="5"/>
    <s v="stk"/>
    <n v="5550"/>
  </r>
  <r>
    <x v="2"/>
    <x v="1"/>
    <x v="1"/>
    <x v="1"/>
    <x v="5"/>
    <s v="stk"/>
    <n v="4000"/>
  </r>
  <r>
    <x v="3"/>
    <x v="1"/>
    <x v="1"/>
    <x v="1"/>
    <x v="5"/>
    <s v="stk"/>
    <n v="1470"/>
  </r>
  <r>
    <x v="4"/>
    <x v="1"/>
    <x v="1"/>
    <x v="1"/>
    <x v="5"/>
    <s v="stk"/>
    <n v="1880"/>
  </r>
  <r>
    <x v="5"/>
    <x v="1"/>
    <x v="1"/>
    <x v="1"/>
    <x v="5"/>
    <s v="stk"/>
    <n v="450"/>
  </r>
  <r>
    <x v="6"/>
    <x v="1"/>
    <x v="1"/>
    <x v="1"/>
    <x v="5"/>
    <s v="stk"/>
    <n v="1050"/>
  </r>
  <r>
    <x v="7"/>
    <x v="1"/>
    <x v="1"/>
    <x v="1"/>
    <x v="5"/>
    <s v="stk"/>
    <m/>
  </r>
  <r>
    <x v="8"/>
    <x v="1"/>
    <x v="1"/>
    <x v="1"/>
    <x v="5"/>
    <s v="stk"/>
    <n v="3850"/>
  </r>
  <r>
    <x v="9"/>
    <x v="1"/>
    <x v="1"/>
    <x v="1"/>
    <x v="5"/>
    <s v="stk"/>
    <n v="4300"/>
  </r>
  <r>
    <x v="10"/>
    <x v="1"/>
    <x v="1"/>
    <x v="1"/>
    <x v="5"/>
    <s v="stk"/>
    <n v="1600"/>
  </r>
  <r>
    <x v="11"/>
    <x v="1"/>
    <x v="1"/>
    <x v="1"/>
    <x v="5"/>
    <s v="stk"/>
    <n v="9150"/>
  </r>
  <r>
    <x v="12"/>
    <x v="1"/>
    <x v="1"/>
    <x v="1"/>
    <x v="5"/>
    <s v="stk"/>
    <n v="2000"/>
  </r>
  <r>
    <x v="13"/>
    <x v="1"/>
    <x v="1"/>
    <x v="1"/>
    <x v="5"/>
    <s v="stk"/>
    <n v="350"/>
  </r>
  <r>
    <x v="14"/>
    <x v="1"/>
    <x v="1"/>
    <x v="1"/>
    <x v="5"/>
    <s v="stk"/>
    <n v="24450"/>
  </r>
  <r>
    <x v="15"/>
    <x v="1"/>
    <x v="1"/>
    <x v="1"/>
    <x v="5"/>
    <s v="stk"/>
    <n v="9500"/>
  </r>
  <r>
    <x v="16"/>
    <x v="1"/>
    <x v="1"/>
    <x v="1"/>
    <x v="5"/>
    <s v="stk"/>
    <n v="3850"/>
  </r>
  <r>
    <x v="0"/>
    <x v="2"/>
    <x v="2"/>
    <x v="2"/>
    <x v="5"/>
    <s v="stk"/>
    <m/>
  </r>
  <r>
    <x v="1"/>
    <x v="2"/>
    <x v="2"/>
    <x v="2"/>
    <x v="5"/>
    <s v="stk"/>
    <n v="11500"/>
  </r>
  <r>
    <x v="2"/>
    <x v="2"/>
    <x v="2"/>
    <x v="2"/>
    <x v="5"/>
    <s v="stk"/>
    <n v="680"/>
  </r>
  <r>
    <x v="3"/>
    <x v="2"/>
    <x v="2"/>
    <x v="2"/>
    <x v="5"/>
    <s v="stk"/>
    <m/>
  </r>
  <r>
    <x v="4"/>
    <x v="2"/>
    <x v="2"/>
    <x v="2"/>
    <x v="5"/>
    <s v="stk"/>
    <n v="500"/>
  </r>
  <r>
    <x v="5"/>
    <x v="2"/>
    <x v="2"/>
    <x v="2"/>
    <x v="5"/>
    <s v="stk"/>
    <m/>
  </r>
  <r>
    <x v="6"/>
    <x v="2"/>
    <x v="2"/>
    <x v="2"/>
    <x v="5"/>
    <s v="stk"/>
    <m/>
  </r>
  <r>
    <x v="7"/>
    <x v="2"/>
    <x v="2"/>
    <x v="2"/>
    <x v="5"/>
    <s v="stk"/>
    <m/>
  </r>
  <r>
    <x v="8"/>
    <x v="2"/>
    <x v="2"/>
    <x v="2"/>
    <x v="5"/>
    <s v="stk"/>
    <m/>
  </r>
  <r>
    <x v="9"/>
    <x v="2"/>
    <x v="2"/>
    <x v="2"/>
    <x v="5"/>
    <s v="stk"/>
    <n v="3900"/>
  </r>
  <r>
    <x v="10"/>
    <x v="2"/>
    <x v="2"/>
    <x v="2"/>
    <x v="5"/>
    <s v="stk"/>
    <n v="7250"/>
  </r>
  <r>
    <x v="11"/>
    <x v="2"/>
    <x v="2"/>
    <x v="2"/>
    <x v="5"/>
    <s v="stk"/>
    <n v="8500"/>
  </r>
  <r>
    <x v="12"/>
    <x v="2"/>
    <x v="2"/>
    <x v="2"/>
    <x v="5"/>
    <s v="stk"/>
    <n v="4150"/>
  </r>
  <r>
    <x v="13"/>
    <x v="2"/>
    <x v="2"/>
    <x v="2"/>
    <x v="5"/>
    <s v="stk"/>
    <n v="1920"/>
  </r>
  <r>
    <x v="14"/>
    <x v="2"/>
    <x v="2"/>
    <x v="2"/>
    <x v="5"/>
    <s v="stk"/>
    <n v="4610"/>
  </r>
  <r>
    <x v="15"/>
    <x v="2"/>
    <x v="2"/>
    <x v="2"/>
    <x v="5"/>
    <s v="stk"/>
    <n v="2600"/>
  </r>
  <r>
    <x v="16"/>
    <x v="2"/>
    <x v="2"/>
    <x v="2"/>
    <x v="5"/>
    <s v="stk"/>
    <n v="3000"/>
  </r>
  <r>
    <x v="0"/>
    <x v="2"/>
    <x v="3"/>
    <x v="3"/>
    <x v="5"/>
    <s v="stk"/>
    <n v="19240"/>
  </r>
  <r>
    <x v="1"/>
    <x v="2"/>
    <x v="3"/>
    <x v="3"/>
    <x v="5"/>
    <s v="stk"/>
    <n v="24920"/>
  </r>
  <r>
    <x v="2"/>
    <x v="2"/>
    <x v="3"/>
    <x v="3"/>
    <x v="5"/>
    <s v="stk"/>
    <n v="13135"/>
  </r>
  <r>
    <x v="3"/>
    <x v="2"/>
    <x v="3"/>
    <x v="3"/>
    <x v="5"/>
    <s v="stk"/>
    <n v="5070"/>
  </r>
  <r>
    <x v="4"/>
    <x v="2"/>
    <x v="3"/>
    <x v="3"/>
    <x v="5"/>
    <s v="stk"/>
    <n v="3905"/>
  </r>
  <r>
    <x v="5"/>
    <x v="2"/>
    <x v="3"/>
    <x v="3"/>
    <x v="5"/>
    <s v="stk"/>
    <n v="3625"/>
  </r>
  <r>
    <x v="6"/>
    <x v="2"/>
    <x v="3"/>
    <x v="3"/>
    <x v="5"/>
    <s v="stk"/>
    <n v="4600"/>
  </r>
  <r>
    <x v="7"/>
    <x v="2"/>
    <x v="3"/>
    <x v="3"/>
    <x v="5"/>
    <s v="stk"/>
    <n v="3900"/>
  </r>
  <r>
    <x v="8"/>
    <x v="2"/>
    <x v="3"/>
    <x v="3"/>
    <x v="5"/>
    <s v="stk"/>
    <n v="3675"/>
  </r>
  <r>
    <x v="9"/>
    <x v="2"/>
    <x v="3"/>
    <x v="3"/>
    <x v="5"/>
    <s v="stk"/>
    <n v="7200"/>
  </r>
  <r>
    <x v="10"/>
    <x v="2"/>
    <x v="3"/>
    <x v="3"/>
    <x v="5"/>
    <s v="stk"/>
    <n v="2250"/>
  </r>
  <r>
    <x v="11"/>
    <x v="2"/>
    <x v="3"/>
    <x v="3"/>
    <x v="5"/>
    <s v="stk"/>
    <n v="2000"/>
  </r>
  <r>
    <x v="12"/>
    <x v="2"/>
    <x v="3"/>
    <x v="3"/>
    <x v="5"/>
    <s v="stk"/>
    <n v="3400"/>
  </r>
  <r>
    <x v="13"/>
    <x v="2"/>
    <x v="3"/>
    <x v="3"/>
    <x v="5"/>
    <s v="stk"/>
    <n v="3450"/>
  </r>
  <r>
    <x v="14"/>
    <x v="2"/>
    <x v="3"/>
    <x v="3"/>
    <x v="5"/>
    <s v="stk"/>
    <n v="6070"/>
  </r>
  <r>
    <x v="15"/>
    <x v="2"/>
    <x v="3"/>
    <x v="3"/>
    <x v="5"/>
    <s v="stk"/>
    <n v="3150"/>
  </r>
  <r>
    <x v="16"/>
    <x v="2"/>
    <x v="3"/>
    <x v="3"/>
    <x v="5"/>
    <s v="stk"/>
    <n v="7850"/>
  </r>
  <r>
    <x v="0"/>
    <x v="0"/>
    <x v="4"/>
    <x v="4"/>
    <x v="5"/>
    <s v="stk"/>
    <n v="600"/>
  </r>
  <r>
    <x v="1"/>
    <x v="0"/>
    <x v="4"/>
    <x v="4"/>
    <x v="5"/>
    <s v="stk"/>
    <n v="3200"/>
  </r>
  <r>
    <x v="2"/>
    <x v="0"/>
    <x v="4"/>
    <x v="4"/>
    <x v="5"/>
    <s v="stk"/>
    <m/>
  </r>
  <r>
    <x v="3"/>
    <x v="0"/>
    <x v="4"/>
    <x v="4"/>
    <x v="5"/>
    <s v="stk"/>
    <m/>
  </r>
  <r>
    <x v="4"/>
    <x v="0"/>
    <x v="4"/>
    <x v="4"/>
    <x v="5"/>
    <s v="stk"/>
    <n v="300"/>
  </r>
  <r>
    <x v="5"/>
    <x v="0"/>
    <x v="4"/>
    <x v="4"/>
    <x v="5"/>
    <s v="stk"/>
    <m/>
  </r>
  <r>
    <x v="6"/>
    <x v="0"/>
    <x v="4"/>
    <x v="4"/>
    <x v="5"/>
    <s v="stk"/>
    <m/>
  </r>
  <r>
    <x v="7"/>
    <x v="0"/>
    <x v="4"/>
    <x v="4"/>
    <x v="5"/>
    <s v="stk"/>
    <m/>
  </r>
  <r>
    <x v="8"/>
    <x v="0"/>
    <x v="4"/>
    <x v="4"/>
    <x v="5"/>
    <s v="stk"/>
    <m/>
  </r>
  <r>
    <x v="9"/>
    <x v="0"/>
    <x v="4"/>
    <x v="4"/>
    <x v="5"/>
    <s v="stk"/>
    <m/>
  </r>
  <r>
    <x v="10"/>
    <x v="0"/>
    <x v="4"/>
    <x v="4"/>
    <x v="5"/>
    <s v="stk"/>
    <m/>
  </r>
  <r>
    <x v="11"/>
    <x v="0"/>
    <x v="4"/>
    <x v="4"/>
    <x v="5"/>
    <s v="stk"/>
    <m/>
  </r>
  <r>
    <x v="12"/>
    <x v="0"/>
    <x v="4"/>
    <x v="4"/>
    <x v="5"/>
    <s v="stk"/>
    <m/>
  </r>
  <r>
    <x v="13"/>
    <x v="0"/>
    <x v="4"/>
    <x v="4"/>
    <x v="5"/>
    <s v="stk"/>
    <n v="1650"/>
  </r>
  <r>
    <x v="14"/>
    <x v="0"/>
    <x v="4"/>
    <x v="4"/>
    <x v="5"/>
    <s v="stk"/>
    <n v="2175"/>
  </r>
  <r>
    <x v="15"/>
    <x v="0"/>
    <x v="4"/>
    <x v="4"/>
    <x v="5"/>
    <s v="stk"/>
    <n v="690"/>
  </r>
  <r>
    <x v="16"/>
    <x v="0"/>
    <x v="4"/>
    <x v="4"/>
    <x v="5"/>
    <s v="stk"/>
    <m/>
  </r>
  <r>
    <x v="0"/>
    <x v="0"/>
    <x v="5"/>
    <x v="5"/>
    <x v="5"/>
    <s v="stk"/>
    <n v="13215"/>
  </r>
  <r>
    <x v="1"/>
    <x v="0"/>
    <x v="5"/>
    <x v="5"/>
    <x v="5"/>
    <s v="stk"/>
    <n v="6950"/>
  </r>
  <r>
    <x v="2"/>
    <x v="0"/>
    <x v="5"/>
    <x v="5"/>
    <x v="5"/>
    <s v="stk"/>
    <n v="7745"/>
  </r>
  <r>
    <x v="3"/>
    <x v="0"/>
    <x v="5"/>
    <x v="5"/>
    <x v="5"/>
    <s v="stk"/>
    <n v="2840"/>
  </r>
  <r>
    <x v="4"/>
    <x v="0"/>
    <x v="5"/>
    <x v="5"/>
    <x v="5"/>
    <s v="stk"/>
    <n v="5290"/>
  </r>
  <r>
    <x v="5"/>
    <x v="0"/>
    <x v="5"/>
    <x v="5"/>
    <x v="5"/>
    <s v="stk"/>
    <n v="5275"/>
  </r>
  <r>
    <x v="6"/>
    <x v="0"/>
    <x v="5"/>
    <x v="5"/>
    <x v="5"/>
    <s v="stk"/>
    <n v="12060"/>
  </r>
  <r>
    <x v="7"/>
    <x v="0"/>
    <x v="5"/>
    <x v="5"/>
    <x v="5"/>
    <s v="stk"/>
    <n v="3570"/>
  </r>
  <r>
    <x v="8"/>
    <x v="0"/>
    <x v="5"/>
    <x v="5"/>
    <x v="5"/>
    <s v="stk"/>
    <n v="3250"/>
  </r>
  <r>
    <x v="9"/>
    <x v="0"/>
    <x v="5"/>
    <x v="5"/>
    <x v="5"/>
    <s v="stk"/>
    <n v="2070"/>
  </r>
  <r>
    <x v="10"/>
    <x v="0"/>
    <x v="5"/>
    <x v="5"/>
    <x v="5"/>
    <s v="stk"/>
    <n v="5533"/>
  </r>
  <r>
    <x v="11"/>
    <x v="0"/>
    <x v="5"/>
    <x v="5"/>
    <x v="5"/>
    <s v="stk"/>
    <n v="3900"/>
  </r>
  <r>
    <x v="12"/>
    <x v="0"/>
    <x v="5"/>
    <x v="5"/>
    <x v="5"/>
    <s v="stk"/>
    <n v="2100"/>
  </r>
  <r>
    <x v="13"/>
    <x v="0"/>
    <x v="5"/>
    <x v="5"/>
    <x v="5"/>
    <s v="stk"/>
    <n v="2800"/>
  </r>
  <r>
    <x v="14"/>
    <x v="0"/>
    <x v="5"/>
    <x v="5"/>
    <x v="5"/>
    <s v="stk"/>
    <n v="7690"/>
  </r>
  <r>
    <x v="15"/>
    <x v="0"/>
    <x v="5"/>
    <x v="5"/>
    <x v="5"/>
    <s v="stk"/>
    <n v="9450"/>
  </r>
  <r>
    <x v="16"/>
    <x v="0"/>
    <x v="5"/>
    <x v="5"/>
    <x v="5"/>
    <s v="stk"/>
    <n v="1950"/>
  </r>
  <r>
    <x v="0"/>
    <x v="0"/>
    <x v="6"/>
    <x v="6"/>
    <x v="5"/>
    <s v="stk"/>
    <n v="13855"/>
  </r>
  <r>
    <x v="1"/>
    <x v="0"/>
    <x v="6"/>
    <x v="6"/>
    <x v="5"/>
    <s v="stk"/>
    <n v="11175"/>
  </r>
  <r>
    <x v="2"/>
    <x v="0"/>
    <x v="6"/>
    <x v="6"/>
    <x v="5"/>
    <s v="stk"/>
    <n v="5855"/>
  </r>
  <r>
    <x v="3"/>
    <x v="0"/>
    <x v="6"/>
    <x v="6"/>
    <x v="5"/>
    <s v="stk"/>
    <n v="1750"/>
  </r>
  <r>
    <x v="4"/>
    <x v="0"/>
    <x v="6"/>
    <x v="6"/>
    <x v="5"/>
    <s v="stk"/>
    <n v="1210"/>
  </r>
  <r>
    <x v="5"/>
    <x v="0"/>
    <x v="6"/>
    <x v="6"/>
    <x v="5"/>
    <s v="stk"/>
    <n v="2575"/>
  </r>
  <r>
    <x v="6"/>
    <x v="0"/>
    <x v="6"/>
    <x v="6"/>
    <x v="5"/>
    <s v="stk"/>
    <n v="500"/>
  </r>
  <r>
    <x v="7"/>
    <x v="0"/>
    <x v="6"/>
    <x v="6"/>
    <x v="5"/>
    <s v="stk"/>
    <n v="300"/>
  </r>
  <r>
    <x v="8"/>
    <x v="0"/>
    <x v="6"/>
    <x v="6"/>
    <x v="5"/>
    <s v="stk"/>
    <n v="1590"/>
  </r>
  <r>
    <x v="9"/>
    <x v="0"/>
    <x v="6"/>
    <x v="6"/>
    <x v="5"/>
    <s v="stk"/>
    <n v="4000"/>
  </r>
  <r>
    <x v="10"/>
    <x v="0"/>
    <x v="6"/>
    <x v="6"/>
    <x v="5"/>
    <s v="stk"/>
    <n v="3300"/>
  </r>
  <r>
    <x v="11"/>
    <x v="0"/>
    <x v="6"/>
    <x v="6"/>
    <x v="5"/>
    <s v="stk"/>
    <n v="3200"/>
  </r>
  <r>
    <x v="12"/>
    <x v="0"/>
    <x v="6"/>
    <x v="6"/>
    <x v="5"/>
    <s v="stk"/>
    <n v="700"/>
  </r>
  <r>
    <x v="13"/>
    <x v="0"/>
    <x v="6"/>
    <x v="6"/>
    <x v="5"/>
    <s v="stk"/>
    <n v="1000"/>
  </r>
  <r>
    <x v="14"/>
    <x v="0"/>
    <x v="6"/>
    <x v="6"/>
    <x v="5"/>
    <s v="stk"/>
    <n v="4900"/>
  </r>
  <r>
    <x v="15"/>
    <x v="0"/>
    <x v="6"/>
    <x v="6"/>
    <x v="5"/>
    <s v="stk"/>
    <n v="6435"/>
  </r>
  <r>
    <x v="16"/>
    <x v="0"/>
    <x v="6"/>
    <x v="6"/>
    <x v="5"/>
    <s v="stk"/>
    <n v="4140"/>
  </r>
  <r>
    <x v="0"/>
    <x v="1"/>
    <x v="1"/>
    <x v="1"/>
    <x v="5"/>
    <s v="stk"/>
    <n v="11350"/>
  </r>
  <r>
    <x v="1"/>
    <x v="1"/>
    <x v="1"/>
    <x v="1"/>
    <x v="5"/>
    <s v="stk"/>
    <n v="4140"/>
  </r>
  <r>
    <x v="2"/>
    <x v="1"/>
    <x v="1"/>
    <x v="1"/>
    <x v="5"/>
    <s v="stk"/>
    <n v="5720"/>
  </r>
  <r>
    <x v="3"/>
    <x v="1"/>
    <x v="1"/>
    <x v="1"/>
    <x v="5"/>
    <s v="stk"/>
    <n v="800"/>
  </r>
  <r>
    <x v="4"/>
    <x v="1"/>
    <x v="1"/>
    <x v="1"/>
    <x v="5"/>
    <s v="stk"/>
    <n v="1500"/>
  </r>
  <r>
    <x v="5"/>
    <x v="1"/>
    <x v="1"/>
    <x v="1"/>
    <x v="5"/>
    <s v="stk"/>
    <n v="750"/>
  </r>
  <r>
    <x v="6"/>
    <x v="1"/>
    <x v="1"/>
    <x v="1"/>
    <x v="5"/>
    <s v="stk"/>
    <m/>
  </r>
  <r>
    <x v="7"/>
    <x v="1"/>
    <x v="1"/>
    <x v="1"/>
    <x v="5"/>
    <s v="stk"/>
    <n v="300"/>
  </r>
  <r>
    <x v="8"/>
    <x v="1"/>
    <x v="1"/>
    <x v="1"/>
    <x v="5"/>
    <s v="stk"/>
    <n v="800"/>
  </r>
  <r>
    <x v="9"/>
    <x v="1"/>
    <x v="1"/>
    <x v="1"/>
    <x v="5"/>
    <s v="stk"/>
    <n v="200"/>
  </r>
  <r>
    <x v="10"/>
    <x v="1"/>
    <x v="1"/>
    <x v="1"/>
    <x v="5"/>
    <s v="stk"/>
    <n v="2500"/>
  </r>
  <r>
    <x v="11"/>
    <x v="1"/>
    <x v="1"/>
    <x v="1"/>
    <x v="5"/>
    <s v="stk"/>
    <n v="200"/>
  </r>
  <r>
    <x v="12"/>
    <x v="1"/>
    <x v="1"/>
    <x v="1"/>
    <x v="5"/>
    <s v="stk"/>
    <n v="6700"/>
  </r>
  <r>
    <x v="13"/>
    <x v="1"/>
    <x v="1"/>
    <x v="1"/>
    <x v="5"/>
    <s v="stk"/>
    <m/>
  </r>
  <r>
    <x v="14"/>
    <x v="1"/>
    <x v="1"/>
    <x v="1"/>
    <x v="5"/>
    <s v="stk"/>
    <m/>
  </r>
  <r>
    <x v="15"/>
    <x v="1"/>
    <x v="1"/>
    <x v="1"/>
    <x v="5"/>
    <s v="stk"/>
    <n v="20550"/>
  </r>
  <r>
    <x v="16"/>
    <x v="1"/>
    <x v="1"/>
    <x v="1"/>
    <x v="5"/>
    <s v="stk"/>
    <n v="500"/>
  </r>
  <r>
    <x v="0"/>
    <x v="0"/>
    <x v="7"/>
    <x v="7"/>
    <x v="5"/>
    <s v="stk"/>
    <n v="13385"/>
  </r>
  <r>
    <x v="1"/>
    <x v="0"/>
    <x v="7"/>
    <x v="7"/>
    <x v="5"/>
    <s v="stk"/>
    <n v="9900"/>
  </r>
  <r>
    <x v="2"/>
    <x v="0"/>
    <x v="7"/>
    <x v="7"/>
    <x v="5"/>
    <s v="stk"/>
    <n v="5660"/>
  </r>
  <r>
    <x v="3"/>
    <x v="0"/>
    <x v="7"/>
    <x v="7"/>
    <x v="5"/>
    <s v="stk"/>
    <n v="5225"/>
  </r>
  <r>
    <x v="4"/>
    <x v="0"/>
    <x v="7"/>
    <x v="7"/>
    <x v="5"/>
    <s v="stk"/>
    <n v="6730"/>
  </r>
  <r>
    <x v="5"/>
    <x v="0"/>
    <x v="7"/>
    <x v="7"/>
    <x v="5"/>
    <s v="stk"/>
    <n v="5790"/>
  </r>
  <r>
    <x v="6"/>
    <x v="0"/>
    <x v="7"/>
    <x v="7"/>
    <x v="5"/>
    <s v="stk"/>
    <n v="14260"/>
  </r>
  <r>
    <x v="7"/>
    <x v="0"/>
    <x v="7"/>
    <x v="7"/>
    <x v="5"/>
    <s v="stk"/>
    <n v="4870"/>
  </r>
  <r>
    <x v="8"/>
    <x v="0"/>
    <x v="7"/>
    <x v="7"/>
    <x v="5"/>
    <s v="stk"/>
    <n v="29575"/>
  </r>
  <r>
    <x v="9"/>
    <x v="0"/>
    <x v="7"/>
    <x v="7"/>
    <x v="5"/>
    <s v="stk"/>
    <n v="3050"/>
  </r>
  <r>
    <x v="10"/>
    <x v="0"/>
    <x v="7"/>
    <x v="7"/>
    <x v="5"/>
    <s v="stk"/>
    <n v="3125"/>
  </r>
  <r>
    <x v="11"/>
    <x v="0"/>
    <x v="7"/>
    <x v="7"/>
    <x v="5"/>
    <s v="stk"/>
    <n v="9530"/>
  </r>
  <r>
    <x v="12"/>
    <x v="0"/>
    <x v="7"/>
    <x v="7"/>
    <x v="5"/>
    <s v="stk"/>
    <n v="14400"/>
  </r>
  <r>
    <x v="13"/>
    <x v="0"/>
    <x v="7"/>
    <x v="7"/>
    <x v="5"/>
    <s v="stk"/>
    <n v="6700"/>
  </r>
  <r>
    <x v="14"/>
    <x v="0"/>
    <x v="7"/>
    <x v="7"/>
    <x v="5"/>
    <s v="stk"/>
    <n v="3170"/>
  </r>
  <r>
    <x v="15"/>
    <x v="0"/>
    <x v="7"/>
    <x v="7"/>
    <x v="5"/>
    <s v="stk"/>
    <n v="10900"/>
  </r>
  <r>
    <x v="16"/>
    <x v="0"/>
    <x v="7"/>
    <x v="7"/>
    <x v="5"/>
    <s v="stk"/>
    <n v="4725"/>
  </r>
  <r>
    <x v="0"/>
    <x v="1"/>
    <x v="8"/>
    <x v="8"/>
    <x v="5"/>
    <s v="stk"/>
    <n v="15800"/>
  </r>
  <r>
    <x v="1"/>
    <x v="1"/>
    <x v="8"/>
    <x v="8"/>
    <x v="5"/>
    <s v="stk"/>
    <n v="6000"/>
  </r>
  <r>
    <x v="2"/>
    <x v="1"/>
    <x v="8"/>
    <x v="8"/>
    <x v="5"/>
    <s v="stk"/>
    <n v="31050"/>
  </r>
  <r>
    <x v="3"/>
    <x v="1"/>
    <x v="8"/>
    <x v="8"/>
    <x v="5"/>
    <s v="stk"/>
    <n v="8500"/>
  </r>
  <r>
    <x v="4"/>
    <x v="1"/>
    <x v="8"/>
    <x v="8"/>
    <x v="5"/>
    <s v="stk"/>
    <n v="2525"/>
  </r>
  <r>
    <x v="5"/>
    <x v="1"/>
    <x v="8"/>
    <x v="8"/>
    <x v="5"/>
    <s v="stk"/>
    <n v="2650"/>
  </r>
  <r>
    <x v="6"/>
    <x v="1"/>
    <x v="8"/>
    <x v="8"/>
    <x v="5"/>
    <s v="stk"/>
    <n v="1525"/>
  </r>
  <r>
    <x v="7"/>
    <x v="1"/>
    <x v="8"/>
    <x v="8"/>
    <x v="5"/>
    <s v="stk"/>
    <n v="6550"/>
  </r>
  <r>
    <x v="8"/>
    <x v="1"/>
    <x v="8"/>
    <x v="8"/>
    <x v="5"/>
    <s v="stk"/>
    <n v="11900"/>
  </r>
  <r>
    <x v="9"/>
    <x v="1"/>
    <x v="8"/>
    <x v="8"/>
    <x v="5"/>
    <s v="stk"/>
    <n v="11200"/>
  </r>
  <r>
    <x v="10"/>
    <x v="1"/>
    <x v="8"/>
    <x v="8"/>
    <x v="5"/>
    <s v="stk"/>
    <n v="2463"/>
  </r>
  <r>
    <x v="11"/>
    <x v="1"/>
    <x v="8"/>
    <x v="8"/>
    <x v="5"/>
    <s v="stk"/>
    <n v="8850"/>
  </r>
  <r>
    <x v="12"/>
    <x v="1"/>
    <x v="8"/>
    <x v="8"/>
    <x v="5"/>
    <s v="stk"/>
    <n v="36000"/>
  </r>
  <r>
    <x v="13"/>
    <x v="1"/>
    <x v="8"/>
    <x v="8"/>
    <x v="5"/>
    <s v="stk"/>
    <n v="16850"/>
  </r>
  <r>
    <x v="14"/>
    <x v="1"/>
    <x v="8"/>
    <x v="8"/>
    <x v="5"/>
    <s v="stk"/>
    <n v="19125"/>
  </r>
  <r>
    <x v="15"/>
    <x v="1"/>
    <x v="8"/>
    <x v="8"/>
    <x v="5"/>
    <s v="stk"/>
    <n v="19200"/>
  </r>
  <r>
    <x v="16"/>
    <x v="1"/>
    <x v="8"/>
    <x v="8"/>
    <x v="5"/>
    <s v="stk"/>
    <n v="3500"/>
  </r>
  <r>
    <x v="0"/>
    <x v="1"/>
    <x v="9"/>
    <x v="9"/>
    <x v="5"/>
    <s v="stk"/>
    <n v="5150"/>
  </r>
  <r>
    <x v="1"/>
    <x v="1"/>
    <x v="9"/>
    <x v="9"/>
    <x v="5"/>
    <s v="stk"/>
    <n v="1660"/>
  </r>
  <r>
    <x v="2"/>
    <x v="1"/>
    <x v="9"/>
    <x v="9"/>
    <x v="5"/>
    <s v="stk"/>
    <n v="2600"/>
  </r>
  <r>
    <x v="3"/>
    <x v="1"/>
    <x v="9"/>
    <x v="9"/>
    <x v="5"/>
    <s v="stk"/>
    <n v="160"/>
  </r>
  <r>
    <x v="4"/>
    <x v="1"/>
    <x v="9"/>
    <x v="9"/>
    <x v="5"/>
    <s v="stk"/>
    <n v="1000"/>
  </r>
  <r>
    <x v="5"/>
    <x v="1"/>
    <x v="9"/>
    <x v="9"/>
    <x v="5"/>
    <s v="stk"/>
    <n v="800"/>
  </r>
  <r>
    <x v="6"/>
    <x v="1"/>
    <x v="9"/>
    <x v="9"/>
    <x v="5"/>
    <s v="stk"/>
    <n v="1750"/>
  </r>
  <r>
    <x v="7"/>
    <x v="1"/>
    <x v="9"/>
    <x v="9"/>
    <x v="5"/>
    <s v="stk"/>
    <n v="1500"/>
  </r>
  <r>
    <x v="8"/>
    <x v="1"/>
    <x v="9"/>
    <x v="9"/>
    <x v="5"/>
    <s v="stk"/>
    <n v="1000"/>
  </r>
  <r>
    <x v="9"/>
    <x v="1"/>
    <x v="9"/>
    <x v="9"/>
    <x v="5"/>
    <s v="stk"/>
    <m/>
  </r>
  <r>
    <x v="10"/>
    <x v="1"/>
    <x v="9"/>
    <x v="9"/>
    <x v="5"/>
    <s v="stk"/>
    <n v="1500"/>
  </r>
  <r>
    <x v="11"/>
    <x v="1"/>
    <x v="9"/>
    <x v="9"/>
    <x v="5"/>
    <s v="stk"/>
    <n v="4200"/>
  </r>
  <r>
    <x v="12"/>
    <x v="1"/>
    <x v="9"/>
    <x v="9"/>
    <x v="5"/>
    <s v="stk"/>
    <n v="1000"/>
  </r>
  <r>
    <x v="13"/>
    <x v="1"/>
    <x v="9"/>
    <x v="9"/>
    <x v="5"/>
    <s v="stk"/>
    <m/>
  </r>
  <r>
    <x v="14"/>
    <x v="1"/>
    <x v="9"/>
    <x v="9"/>
    <x v="5"/>
    <s v="stk"/>
    <m/>
  </r>
  <r>
    <x v="15"/>
    <x v="1"/>
    <x v="9"/>
    <x v="9"/>
    <x v="5"/>
    <s v="stk"/>
    <n v="500"/>
  </r>
  <r>
    <x v="16"/>
    <x v="1"/>
    <x v="9"/>
    <x v="9"/>
    <x v="5"/>
    <s v="stk"/>
    <m/>
  </r>
  <r>
    <x v="0"/>
    <x v="1"/>
    <x v="10"/>
    <x v="10"/>
    <x v="5"/>
    <s v="stk"/>
    <n v="4900"/>
  </r>
  <r>
    <x v="1"/>
    <x v="1"/>
    <x v="10"/>
    <x v="10"/>
    <x v="5"/>
    <s v="stk"/>
    <n v="5900"/>
  </r>
  <r>
    <x v="2"/>
    <x v="1"/>
    <x v="10"/>
    <x v="10"/>
    <x v="5"/>
    <s v="stk"/>
    <n v="4600"/>
  </r>
  <r>
    <x v="3"/>
    <x v="1"/>
    <x v="10"/>
    <x v="10"/>
    <x v="5"/>
    <s v="stk"/>
    <n v="2100"/>
  </r>
  <r>
    <x v="4"/>
    <x v="1"/>
    <x v="10"/>
    <x v="10"/>
    <x v="5"/>
    <s v="stk"/>
    <n v="600"/>
  </r>
  <r>
    <x v="5"/>
    <x v="1"/>
    <x v="10"/>
    <x v="10"/>
    <x v="5"/>
    <s v="stk"/>
    <n v="400"/>
  </r>
  <r>
    <x v="6"/>
    <x v="1"/>
    <x v="10"/>
    <x v="10"/>
    <x v="5"/>
    <s v="stk"/>
    <n v="2300"/>
  </r>
  <r>
    <x v="7"/>
    <x v="1"/>
    <x v="10"/>
    <x v="10"/>
    <x v="5"/>
    <s v="stk"/>
    <n v="1100"/>
  </r>
  <r>
    <x v="8"/>
    <x v="1"/>
    <x v="10"/>
    <x v="10"/>
    <x v="5"/>
    <s v="stk"/>
    <n v="825"/>
  </r>
  <r>
    <x v="9"/>
    <x v="1"/>
    <x v="10"/>
    <x v="10"/>
    <x v="5"/>
    <s v="stk"/>
    <m/>
  </r>
  <r>
    <x v="10"/>
    <x v="1"/>
    <x v="10"/>
    <x v="10"/>
    <x v="5"/>
    <s v="stk"/>
    <n v="8525"/>
  </r>
  <r>
    <x v="11"/>
    <x v="1"/>
    <x v="10"/>
    <x v="10"/>
    <x v="5"/>
    <s v="stk"/>
    <n v="2000"/>
  </r>
  <r>
    <x v="12"/>
    <x v="1"/>
    <x v="10"/>
    <x v="10"/>
    <x v="5"/>
    <s v="stk"/>
    <n v="200"/>
  </r>
  <r>
    <x v="13"/>
    <x v="1"/>
    <x v="10"/>
    <x v="10"/>
    <x v="5"/>
    <s v="stk"/>
    <m/>
  </r>
  <r>
    <x v="14"/>
    <x v="1"/>
    <x v="10"/>
    <x v="10"/>
    <x v="5"/>
    <s v="stk"/>
    <n v="1000"/>
  </r>
  <r>
    <x v="15"/>
    <x v="1"/>
    <x v="10"/>
    <x v="10"/>
    <x v="5"/>
    <s v="stk"/>
    <n v="1000"/>
  </r>
  <r>
    <x v="16"/>
    <x v="1"/>
    <x v="10"/>
    <x v="10"/>
    <x v="5"/>
    <s v="stk"/>
    <m/>
  </r>
  <r>
    <x v="0"/>
    <x v="1"/>
    <x v="11"/>
    <x v="11"/>
    <x v="5"/>
    <s v="stk"/>
    <n v="11550"/>
  </r>
  <r>
    <x v="1"/>
    <x v="1"/>
    <x v="11"/>
    <x v="11"/>
    <x v="5"/>
    <s v="stk"/>
    <n v="17500"/>
  </r>
  <r>
    <x v="2"/>
    <x v="1"/>
    <x v="11"/>
    <x v="11"/>
    <x v="5"/>
    <s v="stk"/>
    <n v="2750"/>
  </r>
  <r>
    <x v="3"/>
    <x v="1"/>
    <x v="11"/>
    <x v="11"/>
    <x v="5"/>
    <s v="stk"/>
    <n v="750"/>
  </r>
  <r>
    <x v="4"/>
    <x v="1"/>
    <x v="11"/>
    <x v="11"/>
    <x v="5"/>
    <s v="stk"/>
    <n v="1350"/>
  </r>
  <r>
    <x v="5"/>
    <x v="1"/>
    <x v="11"/>
    <x v="11"/>
    <x v="5"/>
    <s v="stk"/>
    <n v="15745"/>
  </r>
  <r>
    <x v="6"/>
    <x v="1"/>
    <x v="11"/>
    <x v="11"/>
    <x v="5"/>
    <s v="stk"/>
    <n v="7300"/>
  </r>
  <r>
    <x v="7"/>
    <x v="1"/>
    <x v="11"/>
    <x v="11"/>
    <x v="5"/>
    <s v="stk"/>
    <n v="4900"/>
  </r>
  <r>
    <x v="8"/>
    <x v="1"/>
    <x v="11"/>
    <x v="11"/>
    <x v="5"/>
    <s v="stk"/>
    <n v="27875"/>
  </r>
  <r>
    <x v="9"/>
    <x v="1"/>
    <x v="11"/>
    <x v="11"/>
    <x v="5"/>
    <s v="stk"/>
    <n v="4500"/>
  </r>
  <r>
    <x v="10"/>
    <x v="1"/>
    <x v="11"/>
    <x v="11"/>
    <x v="5"/>
    <s v="stk"/>
    <n v="30670"/>
  </r>
  <r>
    <x v="11"/>
    <x v="1"/>
    <x v="11"/>
    <x v="11"/>
    <x v="5"/>
    <s v="stk"/>
    <n v="8000"/>
  </r>
  <r>
    <x v="12"/>
    <x v="1"/>
    <x v="11"/>
    <x v="11"/>
    <x v="5"/>
    <s v="stk"/>
    <n v="25850"/>
  </r>
  <r>
    <x v="13"/>
    <x v="1"/>
    <x v="11"/>
    <x v="11"/>
    <x v="5"/>
    <s v="stk"/>
    <n v="3100"/>
  </r>
  <r>
    <x v="14"/>
    <x v="1"/>
    <x v="11"/>
    <x v="11"/>
    <x v="5"/>
    <s v="stk"/>
    <n v="3400"/>
  </r>
  <r>
    <x v="15"/>
    <x v="1"/>
    <x v="11"/>
    <x v="11"/>
    <x v="5"/>
    <s v="stk"/>
    <n v="2700"/>
  </r>
  <r>
    <x v="16"/>
    <x v="1"/>
    <x v="11"/>
    <x v="11"/>
    <x v="5"/>
    <s v="stk"/>
    <n v="9750"/>
  </r>
  <r>
    <x v="0"/>
    <x v="1"/>
    <x v="12"/>
    <x v="12"/>
    <x v="5"/>
    <s v="stk"/>
    <n v="6600"/>
  </r>
  <r>
    <x v="1"/>
    <x v="1"/>
    <x v="12"/>
    <x v="12"/>
    <x v="5"/>
    <s v="stk"/>
    <n v="4385"/>
  </r>
  <r>
    <x v="2"/>
    <x v="1"/>
    <x v="12"/>
    <x v="12"/>
    <x v="5"/>
    <s v="stk"/>
    <n v="4900"/>
  </r>
  <r>
    <x v="3"/>
    <x v="1"/>
    <x v="12"/>
    <x v="12"/>
    <x v="5"/>
    <s v="stk"/>
    <n v="1250"/>
  </r>
  <r>
    <x v="4"/>
    <x v="1"/>
    <x v="12"/>
    <x v="12"/>
    <x v="5"/>
    <s v="stk"/>
    <n v="3200"/>
  </r>
  <r>
    <x v="5"/>
    <x v="1"/>
    <x v="12"/>
    <x v="12"/>
    <x v="5"/>
    <s v="stk"/>
    <n v="1400"/>
  </r>
  <r>
    <x v="6"/>
    <x v="1"/>
    <x v="12"/>
    <x v="12"/>
    <x v="5"/>
    <s v="stk"/>
    <n v="5200"/>
  </r>
  <r>
    <x v="7"/>
    <x v="1"/>
    <x v="12"/>
    <x v="12"/>
    <x v="5"/>
    <s v="stk"/>
    <n v="1900"/>
  </r>
  <r>
    <x v="8"/>
    <x v="1"/>
    <x v="12"/>
    <x v="12"/>
    <x v="5"/>
    <s v="stk"/>
    <n v="5500"/>
  </r>
  <r>
    <x v="9"/>
    <x v="1"/>
    <x v="12"/>
    <x v="12"/>
    <x v="5"/>
    <s v="stk"/>
    <n v="18150"/>
  </r>
  <r>
    <x v="10"/>
    <x v="1"/>
    <x v="12"/>
    <x v="12"/>
    <x v="5"/>
    <s v="stk"/>
    <n v="3400"/>
  </r>
  <r>
    <x v="11"/>
    <x v="1"/>
    <x v="12"/>
    <x v="12"/>
    <x v="5"/>
    <s v="stk"/>
    <n v="4485"/>
  </r>
  <r>
    <x v="12"/>
    <x v="1"/>
    <x v="12"/>
    <x v="12"/>
    <x v="5"/>
    <s v="stk"/>
    <n v="5450"/>
  </r>
  <r>
    <x v="13"/>
    <x v="1"/>
    <x v="12"/>
    <x v="12"/>
    <x v="5"/>
    <s v="stk"/>
    <n v="4900"/>
  </r>
  <r>
    <x v="14"/>
    <x v="1"/>
    <x v="12"/>
    <x v="12"/>
    <x v="5"/>
    <s v="stk"/>
    <n v="5000"/>
  </r>
  <r>
    <x v="15"/>
    <x v="1"/>
    <x v="12"/>
    <x v="12"/>
    <x v="5"/>
    <s v="stk"/>
    <n v="4100"/>
  </r>
  <r>
    <x v="16"/>
    <x v="1"/>
    <x v="12"/>
    <x v="12"/>
    <x v="5"/>
    <s v="stk"/>
    <n v="2090"/>
  </r>
  <r>
    <x v="0"/>
    <x v="1"/>
    <x v="13"/>
    <x v="13"/>
    <x v="5"/>
    <s v="stk"/>
    <n v="5750"/>
  </r>
  <r>
    <x v="1"/>
    <x v="1"/>
    <x v="13"/>
    <x v="13"/>
    <x v="5"/>
    <s v="stk"/>
    <n v="6025"/>
  </r>
  <r>
    <x v="2"/>
    <x v="1"/>
    <x v="13"/>
    <x v="13"/>
    <x v="5"/>
    <s v="stk"/>
    <n v="4200"/>
  </r>
  <r>
    <x v="3"/>
    <x v="1"/>
    <x v="13"/>
    <x v="13"/>
    <x v="5"/>
    <s v="stk"/>
    <n v="250"/>
  </r>
  <r>
    <x v="4"/>
    <x v="1"/>
    <x v="13"/>
    <x v="13"/>
    <x v="5"/>
    <s v="stk"/>
    <n v="3875"/>
  </r>
  <r>
    <x v="5"/>
    <x v="1"/>
    <x v="13"/>
    <x v="13"/>
    <x v="5"/>
    <s v="stk"/>
    <n v="4500"/>
  </r>
  <r>
    <x v="6"/>
    <x v="1"/>
    <x v="13"/>
    <x v="13"/>
    <x v="5"/>
    <s v="stk"/>
    <n v="16400"/>
  </r>
  <r>
    <x v="7"/>
    <x v="1"/>
    <x v="13"/>
    <x v="13"/>
    <x v="5"/>
    <s v="stk"/>
    <m/>
  </r>
  <r>
    <x v="8"/>
    <x v="1"/>
    <x v="13"/>
    <x v="13"/>
    <x v="5"/>
    <s v="stk"/>
    <n v="600"/>
  </r>
  <r>
    <x v="9"/>
    <x v="1"/>
    <x v="13"/>
    <x v="13"/>
    <x v="5"/>
    <s v="stk"/>
    <n v="20400"/>
  </r>
  <r>
    <x v="10"/>
    <x v="1"/>
    <x v="13"/>
    <x v="13"/>
    <x v="5"/>
    <s v="stk"/>
    <n v="6500"/>
  </r>
  <r>
    <x v="11"/>
    <x v="1"/>
    <x v="13"/>
    <x v="13"/>
    <x v="5"/>
    <s v="stk"/>
    <m/>
  </r>
  <r>
    <x v="12"/>
    <x v="1"/>
    <x v="13"/>
    <x v="13"/>
    <x v="5"/>
    <s v="stk"/>
    <n v="5450"/>
  </r>
  <r>
    <x v="13"/>
    <x v="1"/>
    <x v="13"/>
    <x v="13"/>
    <x v="5"/>
    <s v="stk"/>
    <n v="500"/>
  </r>
  <r>
    <x v="14"/>
    <x v="1"/>
    <x v="13"/>
    <x v="13"/>
    <x v="5"/>
    <s v="stk"/>
    <n v="4950"/>
  </r>
  <r>
    <x v="15"/>
    <x v="1"/>
    <x v="13"/>
    <x v="13"/>
    <x v="5"/>
    <s v="stk"/>
    <n v="8890"/>
  </r>
  <r>
    <x v="16"/>
    <x v="1"/>
    <x v="13"/>
    <x v="13"/>
    <x v="5"/>
    <s v="stk"/>
    <n v="50"/>
  </r>
  <r>
    <x v="0"/>
    <x v="1"/>
    <x v="1"/>
    <x v="1"/>
    <x v="5"/>
    <s v="stk"/>
    <n v="1450"/>
  </r>
  <r>
    <x v="1"/>
    <x v="1"/>
    <x v="1"/>
    <x v="1"/>
    <x v="5"/>
    <s v="stk"/>
    <n v="14750"/>
  </r>
  <r>
    <x v="2"/>
    <x v="1"/>
    <x v="1"/>
    <x v="1"/>
    <x v="5"/>
    <s v="stk"/>
    <m/>
  </r>
  <r>
    <x v="3"/>
    <x v="1"/>
    <x v="1"/>
    <x v="1"/>
    <x v="5"/>
    <s v="stk"/>
    <m/>
  </r>
  <r>
    <x v="4"/>
    <x v="1"/>
    <x v="1"/>
    <x v="1"/>
    <x v="5"/>
    <s v="stk"/>
    <m/>
  </r>
  <r>
    <x v="5"/>
    <x v="1"/>
    <x v="1"/>
    <x v="1"/>
    <x v="5"/>
    <s v="stk"/>
    <m/>
  </r>
  <r>
    <x v="6"/>
    <x v="1"/>
    <x v="1"/>
    <x v="1"/>
    <x v="5"/>
    <s v="stk"/>
    <m/>
  </r>
  <r>
    <x v="7"/>
    <x v="1"/>
    <x v="1"/>
    <x v="1"/>
    <x v="5"/>
    <s v="stk"/>
    <m/>
  </r>
  <r>
    <x v="8"/>
    <x v="1"/>
    <x v="1"/>
    <x v="1"/>
    <x v="5"/>
    <s v="stk"/>
    <n v="500"/>
  </r>
  <r>
    <x v="9"/>
    <x v="1"/>
    <x v="1"/>
    <x v="1"/>
    <x v="5"/>
    <s v="stk"/>
    <n v="300"/>
  </r>
  <r>
    <x v="10"/>
    <x v="1"/>
    <x v="1"/>
    <x v="1"/>
    <x v="5"/>
    <s v="stk"/>
    <m/>
  </r>
  <r>
    <x v="11"/>
    <x v="1"/>
    <x v="1"/>
    <x v="1"/>
    <x v="5"/>
    <s v="stk"/>
    <m/>
  </r>
  <r>
    <x v="12"/>
    <x v="1"/>
    <x v="1"/>
    <x v="1"/>
    <x v="5"/>
    <s v="stk"/>
    <m/>
  </r>
  <r>
    <x v="13"/>
    <x v="1"/>
    <x v="1"/>
    <x v="1"/>
    <x v="5"/>
    <s v="stk"/>
    <m/>
  </r>
  <r>
    <x v="14"/>
    <x v="1"/>
    <x v="1"/>
    <x v="1"/>
    <x v="5"/>
    <s v="stk"/>
    <m/>
  </r>
  <r>
    <x v="15"/>
    <x v="1"/>
    <x v="1"/>
    <x v="1"/>
    <x v="5"/>
    <s v="stk"/>
    <n v="300"/>
  </r>
  <r>
    <x v="16"/>
    <x v="1"/>
    <x v="1"/>
    <x v="1"/>
    <x v="5"/>
    <s v="stk"/>
    <m/>
  </r>
  <r>
    <x v="0"/>
    <x v="1"/>
    <x v="14"/>
    <x v="14"/>
    <x v="5"/>
    <s v="stk"/>
    <n v="600"/>
  </r>
  <r>
    <x v="1"/>
    <x v="1"/>
    <x v="14"/>
    <x v="14"/>
    <x v="5"/>
    <s v="stk"/>
    <n v="500"/>
  </r>
  <r>
    <x v="2"/>
    <x v="1"/>
    <x v="14"/>
    <x v="14"/>
    <x v="5"/>
    <s v="stk"/>
    <n v="450"/>
  </r>
  <r>
    <x v="3"/>
    <x v="1"/>
    <x v="14"/>
    <x v="14"/>
    <x v="5"/>
    <s v="stk"/>
    <m/>
  </r>
  <r>
    <x v="4"/>
    <x v="1"/>
    <x v="14"/>
    <x v="14"/>
    <x v="5"/>
    <s v="stk"/>
    <m/>
  </r>
  <r>
    <x v="5"/>
    <x v="1"/>
    <x v="14"/>
    <x v="14"/>
    <x v="5"/>
    <s v="stk"/>
    <m/>
  </r>
  <r>
    <x v="6"/>
    <x v="1"/>
    <x v="14"/>
    <x v="14"/>
    <x v="5"/>
    <s v="stk"/>
    <m/>
  </r>
  <r>
    <x v="7"/>
    <x v="1"/>
    <x v="14"/>
    <x v="14"/>
    <x v="5"/>
    <s v="stk"/>
    <m/>
  </r>
  <r>
    <x v="8"/>
    <x v="1"/>
    <x v="14"/>
    <x v="14"/>
    <x v="5"/>
    <s v="stk"/>
    <m/>
  </r>
  <r>
    <x v="9"/>
    <x v="1"/>
    <x v="14"/>
    <x v="14"/>
    <x v="5"/>
    <s v="stk"/>
    <m/>
  </r>
  <r>
    <x v="10"/>
    <x v="1"/>
    <x v="14"/>
    <x v="14"/>
    <x v="5"/>
    <s v="stk"/>
    <m/>
  </r>
  <r>
    <x v="11"/>
    <x v="1"/>
    <x v="14"/>
    <x v="14"/>
    <x v="5"/>
    <s v="stk"/>
    <m/>
  </r>
  <r>
    <x v="12"/>
    <x v="1"/>
    <x v="14"/>
    <x v="14"/>
    <x v="5"/>
    <s v="stk"/>
    <m/>
  </r>
  <r>
    <x v="13"/>
    <x v="1"/>
    <x v="14"/>
    <x v="14"/>
    <x v="5"/>
    <s v="stk"/>
    <m/>
  </r>
  <r>
    <x v="14"/>
    <x v="1"/>
    <x v="14"/>
    <x v="14"/>
    <x v="5"/>
    <s v="stk"/>
    <m/>
  </r>
  <r>
    <x v="15"/>
    <x v="1"/>
    <x v="14"/>
    <x v="14"/>
    <x v="5"/>
    <s v="stk"/>
    <m/>
  </r>
  <r>
    <x v="16"/>
    <x v="1"/>
    <x v="14"/>
    <x v="14"/>
    <x v="5"/>
    <s v="stk"/>
    <n v="50"/>
  </r>
  <r>
    <x v="0"/>
    <x v="1"/>
    <x v="15"/>
    <x v="15"/>
    <x v="5"/>
    <s v="stk"/>
    <m/>
  </r>
  <r>
    <x v="1"/>
    <x v="1"/>
    <x v="15"/>
    <x v="15"/>
    <x v="5"/>
    <s v="stk"/>
    <n v="430"/>
  </r>
  <r>
    <x v="2"/>
    <x v="1"/>
    <x v="15"/>
    <x v="15"/>
    <x v="5"/>
    <s v="stk"/>
    <m/>
  </r>
  <r>
    <x v="3"/>
    <x v="1"/>
    <x v="15"/>
    <x v="15"/>
    <x v="5"/>
    <s v="stk"/>
    <n v="500"/>
  </r>
  <r>
    <x v="4"/>
    <x v="1"/>
    <x v="15"/>
    <x v="15"/>
    <x v="5"/>
    <s v="stk"/>
    <m/>
  </r>
  <r>
    <x v="5"/>
    <x v="1"/>
    <x v="15"/>
    <x v="15"/>
    <x v="5"/>
    <s v="stk"/>
    <n v="500"/>
  </r>
  <r>
    <x v="6"/>
    <x v="1"/>
    <x v="15"/>
    <x v="15"/>
    <x v="5"/>
    <s v="stk"/>
    <m/>
  </r>
  <r>
    <x v="7"/>
    <x v="1"/>
    <x v="15"/>
    <x v="15"/>
    <x v="5"/>
    <s v="stk"/>
    <m/>
  </r>
  <r>
    <x v="8"/>
    <x v="1"/>
    <x v="15"/>
    <x v="15"/>
    <x v="5"/>
    <s v="stk"/>
    <n v="450"/>
  </r>
  <r>
    <x v="9"/>
    <x v="1"/>
    <x v="15"/>
    <x v="15"/>
    <x v="5"/>
    <s v="stk"/>
    <m/>
  </r>
  <r>
    <x v="10"/>
    <x v="1"/>
    <x v="15"/>
    <x v="15"/>
    <x v="5"/>
    <s v="stk"/>
    <m/>
  </r>
  <r>
    <x v="11"/>
    <x v="1"/>
    <x v="15"/>
    <x v="15"/>
    <x v="5"/>
    <s v="stk"/>
    <m/>
  </r>
  <r>
    <x v="12"/>
    <x v="1"/>
    <x v="15"/>
    <x v="15"/>
    <x v="5"/>
    <s v="stk"/>
    <m/>
  </r>
  <r>
    <x v="13"/>
    <x v="1"/>
    <x v="15"/>
    <x v="15"/>
    <x v="5"/>
    <s v="stk"/>
    <m/>
  </r>
  <r>
    <x v="14"/>
    <x v="1"/>
    <x v="15"/>
    <x v="15"/>
    <x v="5"/>
    <s v="stk"/>
    <m/>
  </r>
  <r>
    <x v="15"/>
    <x v="1"/>
    <x v="15"/>
    <x v="15"/>
    <x v="5"/>
    <s v="stk"/>
    <m/>
  </r>
  <r>
    <x v="16"/>
    <x v="1"/>
    <x v="15"/>
    <x v="15"/>
    <x v="5"/>
    <s v="stk"/>
    <m/>
  </r>
  <r>
    <x v="0"/>
    <x v="1"/>
    <x v="16"/>
    <x v="16"/>
    <x v="5"/>
    <s v="stk"/>
    <m/>
  </r>
  <r>
    <x v="1"/>
    <x v="1"/>
    <x v="16"/>
    <x v="16"/>
    <x v="5"/>
    <s v="stk"/>
    <n v="1030"/>
  </r>
  <r>
    <x v="2"/>
    <x v="1"/>
    <x v="16"/>
    <x v="16"/>
    <x v="5"/>
    <s v="stk"/>
    <n v="300"/>
  </r>
  <r>
    <x v="3"/>
    <x v="1"/>
    <x v="16"/>
    <x v="16"/>
    <x v="5"/>
    <s v="stk"/>
    <m/>
  </r>
  <r>
    <x v="4"/>
    <x v="1"/>
    <x v="16"/>
    <x v="16"/>
    <x v="5"/>
    <s v="stk"/>
    <m/>
  </r>
  <r>
    <x v="5"/>
    <x v="1"/>
    <x v="16"/>
    <x v="16"/>
    <x v="5"/>
    <s v="stk"/>
    <m/>
  </r>
  <r>
    <x v="6"/>
    <x v="1"/>
    <x v="16"/>
    <x v="16"/>
    <x v="5"/>
    <s v="stk"/>
    <m/>
  </r>
  <r>
    <x v="7"/>
    <x v="1"/>
    <x v="16"/>
    <x v="16"/>
    <x v="5"/>
    <s v="stk"/>
    <m/>
  </r>
  <r>
    <x v="8"/>
    <x v="1"/>
    <x v="16"/>
    <x v="16"/>
    <x v="5"/>
    <s v="stk"/>
    <m/>
  </r>
  <r>
    <x v="9"/>
    <x v="1"/>
    <x v="16"/>
    <x v="16"/>
    <x v="5"/>
    <s v="stk"/>
    <m/>
  </r>
  <r>
    <x v="10"/>
    <x v="1"/>
    <x v="16"/>
    <x v="16"/>
    <x v="5"/>
    <s v="stk"/>
    <m/>
  </r>
  <r>
    <x v="11"/>
    <x v="1"/>
    <x v="16"/>
    <x v="16"/>
    <x v="5"/>
    <s v="stk"/>
    <m/>
  </r>
  <r>
    <x v="12"/>
    <x v="1"/>
    <x v="16"/>
    <x v="16"/>
    <x v="5"/>
    <s v="stk"/>
    <m/>
  </r>
  <r>
    <x v="13"/>
    <x v="1"/>
    <x v="16"/>
    <x v="16"/>
    <x v="5"/>
    <s v="stk"/>
    <m/>
  </r>
  <r>
    <x v="14"/>
    <x v="1"/>
    <x v="16"/>
    <x v="16"/>
    <x v="5"/>
    <s v="stk"/>
    <m/>
  </r>
  <r>
    <x v="15"/>
    <x v="1"/>
    <x v="16"/>
    <x v="16"/>
    <x v="5"/>
    <s v="stk"/>
    <m/>
  </r>
  <r>
    <x v="16"/>
    <x v="1"/>
    <x v="16"/>
    <x v="16"/>
    <x v="5"/>
    <s v="stk"/>
    <m/>
  </r>
  <r>
    <x v="0"/>
    <x v="0"/>
    <x v="17"/>
    <x v="17"/>
    <x v="5"/>
    <s v="stk"/>
    <n v="15465"/>
  </r>
  <r>
    <x v="1"/>
    <x v="0"/>
    <x v="17"/>
    <x v="17"/>
    <x v="5"/>
    <s v="stk"/>
    <n v="24075"/>
  </r>
  <r>
    <x v="2"/>
    <x v="0"/>
    <x v="17"/>
    <x v="17"/>
    <x v="5"/>
    <s v="stk"/>
    <n v="25250"/>
  </r>
  <r>
    <x v="3"/>
    <x v="0"/>
    <x v="17"/>
    <x v="17"/>
    <x v="5"/>
    <s v="stk"/>
    <n v="2700"/>
  </r>
  <r>
    <x v="4"/>
    <x v="0"/>
    <x v="17"/>
    <x v="17"/>
    <x v="5"/>
    <s v="stk"/>
    <n v="3000"/>
  </r>
  <r>
    <x v="5"/>
    <x v="0"/>
    <x v="17"/>
    <x v="17"/>
    <x v="5"/>
    <s v="stk"/>
    <n v="3300"/>
  </r>
  <r>
    <x v="6"/>
    <x v="0"/>
    <x v="17"/>
    <x v="17"/>
    <x v="5"/>
    <s v="stk"/>
    <n v="500"/>
  </r>
  <r>
    <x v="7"/>
    <x v="0"/>
    <x v="17"/>
    <x v="17"/>
    <x v="5"/>
    <s v="stk"/>
    <n v="300"/>
  </r>
  <r>
    <x v="8"/>
    <x v="0"/>
    <x v="17"/>
    <x v="17"/>
    <x v="5"/>
    <s v="stk"/>
    <m/>
  </r>
  <r>
    <x v="9"/>
    <x v="0"/>
    <x v="17"/>
    <x v="17"/>
    <x v="5"/>
    <s v="stk"/>
    <n v="10500"/>
  </r>
  <r>
    <x v="10"/>
    <x v="0"/>
    <x v="17"/>
    <x v="17"/>
    <x v="5"/>
    <s v="stk"/>
    <n v="850"/>
  </r>
  <r>
    <x v="11"/>
    <x v="0"/>
    <x v="17"/>
    <x v="17"/>
    <x v="5"/>
    <s v="stk"/>
    <n v="150"/>
  </r>
  <r>
    <x v="12"/>
    <x v="0"/>
    <x v="17"/>
    <x v="17"/>
    <x v="5"/>
    <s v="stk"/>
    <n v="500"/>
  </r>
  <r>
    <x v="13"/>
    <x v="0"/>
    <x v="17"/>
    <x v="17"/>
    <x v="5"/>
    <s v="stk"/>
    <n v="300"/>
  </r>
  <r>
    <x v="14"/>
    <x v="0"/>
    <x v="17"/>
    <x v="17"/>
    <x v="5"/>
    <s v="stk"/>
    <n v="800"/>
  </r>
  <r>
    <x v="15"/>
    <x v="0"/>
    <x v="17"/>
    <x v="17"/>
    <x v="5"/>
    <s v="stk"/>
    <n v="3300"/>
  </r>
  <r>
    <x v="16"/>
    <x v="0"/>
    <x v="17"/>
    <x v="17"/>
    <x v="5"/>
    <s v="stk"/>
    <n v="300"/>
  </r>
  <r>
    <x v="0"/>
    <x v="3"/>
    <x v="18"/>
    <x v="18"/>
    <x v="5"/>
    <s v="stk"/>
    <n v="5075"/>
  </r>
  <r>
    <x v="1"/>
    <x v="3"/>
    <x v="18"/>
    <x v="18"/>
    <x v="5"/>
    <s v="stk"/>
    <n v="7650"/>
  </r>
  <r>
    <x v="2"/>
    <x v="3"/>
    <x v="18"/>
    <x v="18"/>
    <x v="5"/>
    <s v="stk"/>
    <n v="6500"/>
  </r>
  <r>
    <x v="3"/>
    <x v="3"/>
    <x v="18"/>
    <x v="18"/>
    <x v="5"/>
    <s v="stk"/>
    <n v="1800"/>
  </r>
  <r>
    <x v="4"/>
    <x v="3"/>
    <x v="18"/>
    <x v="18"/>
    <x v="5"/>
    <s v="stk"/>
    <m/>
  </r>
  <r>
    <x v="5"/>
    <x v="3"/>
    <x v="18"/>
    <x v="18"/>
    <x v="5"/>
    <s v="stk"/>
    <n v="1500"/>
  </r>
  <r>
    <x v="6"/>
    <x v="3"/>
    <x v="18"/>
    <x v="18"/>
    <x v="5"/>
    <s v="stk"/>
    <n v="200"/>
  </r>
  <r>
    <x v="7"/>
    <x v="3"/>
    <x v="18"/>
    <x v="18"/>
    <x v="5"/>
    <s v="stk"/>
    <n v="1500"/>
  </r>
  <r>
    <x v="8"/>
    <x v="3"/>
    <x v="18"/>
    <x v="18"/>
    <x v="5"/>
    <s v="stk"/>
    <n v="400"/>
  </r>
  <r>
    <x v="9"/>
    <x v="3"/>
    <x v="18"/>
    <x v="18"/>
    <x v="5"/>
    <s v="stk"/>
    <n v="5475"/>
  </r>
  <r>
    <x v="10"/>
    <x v="3"/>
    <x v="18"/>
    <x v="18"/>
    <x v="5"/>
    <s v="stk"/>
    <n v="1483"/>
  </r>
  <r>
    <x v="11"/>
    <x v="3"/>
    <x v="18"/>
    <x v="18"/>
    <x v="5"/>
    <s v="stk"/>
    <m/>
  </r>
  <r>
    <x v="12"/>
    <x v="3"/>
    <x v="18"/>
    <x v="18"/>
    <x v="5"/>
    <s v="stk"/>
    <m/>
  </r>
  <r>
    <x v="13"/>
    <x v="3"/>
    <x v="18"/>
    <x v="18"/>
    <x v="5"/>
    <s v="stk"/>
    <m/>
  </r>
  <r>
    <x v="14"/>
    <x v="3"/>
    <x v="18"/>
    <x v="18"/>
    <x v="5"/>
    <s v="stk"/>
    <m/>
  </r>
  <r>
    <x v="15"/>
    <x v="3"/>
    <x v="18"/>
    <x v="18"/>
    <x v="5"/>
    <s v="stk"/>
    <m/>
  </r>
  <r>
    <x v="16"/>
    <x v="3"/>
    <x v="18"/>
    <x v="18"/>
    <x v="5"/>
    <s v="stk"/>
    <n v="300"/>
  </r>
  <r>
    <x v="0"/>
    <x v="2"/>
    <x v="19"/>
    <x v="19"/>
    <x v="5"/>
    <s v="stk"/>
    <n v="16480"/>
  </r>
  <r>
    <x v="1"/>
    <x v="2"/>
    <x v="19"/>
    <x v="19"/>
    <x v="5"/>
    <s v="stk"/>
    <n v="13975"/>
  </r>
  <r>
    <x v="2"/>
    <x v="2"/>
    <x v="19"/>
    <x v="19"/>
    <x v="5"/>
    <s v="stk"/>
    <n v="1750"/>
  </r>
  <r>
    <x v="3"/>
    <x v="2"/>
    <x v="19"/>
    <x v="19"/>
    <x v="5"/>
    <s v="stk"/>
    <n v="1100"/>
  </r>
  <r>
    <x v="4"/>
    <x v="2"/>
    <x v="19"/>
    <x v="19"/>
    <x v="5"/>
    <s v="stk"/>
    <n v="250"/>
  </r>
  <r>
    <x v="5"/>
    <x v="2"/>
    <x v="19"/>
    <x v="19"/>
    <x v="5"/>
    <s v="stk"/>
    <n v="200"/>
  </r>
  <r>
    <x v="6"/>
    <x v="2"/>
    <x v="19"/>
    <x v="19"/>
    <x v="5"/>
    <s v="stk"/>
    <n v="2450"/>
  </r>
  <r>
    <x v="7"/>
    <x v="2"/>
    <x v="19"/>
    <x v="19"/>
    <x v="5"/>
    <s v="stk"/>
    <n v="500"/>
  </r>
  <r>
    <x v="8"/>
    <x v="2"/>
    <x v="19"/>
    <x v="19"/>
    <x v="5"/>
    <s v="stk"/>
    <n v="1350"/>
  </r>
  <r>
    <x v="9"/>
    <x v="2"/>
    <x v="19"/>
    <x v="19"/>
    <x v="5"/>
    <s v="stk"/>
    <n v="600"/>
  </r>
  <r>
    <x v="10"/>
    <x v="2"/>
    <x v="19"/>
    <x v="19"/>
    <x v="5"/>
    <s v="stk"/>
    <n v="875"/>
  </r>
  <r>
    <x v="11"/>
    <x v="2"/>
    <x v="19"/>
    <x v="19"/>
    <x v="5"/>
    <s v="stk"/>
    <m/>
  </r>
  <r>
    <x v="12"/>
    <x v="2"/>
    <x v="19"/>
    <x v="19"/>
    <x v="5"/>
    <s v="stk"/>
    <n v="200"/>
  </r>
  <r>
    <x v="13"/>
    <x v="2"/>
    <x v="19"/>
    <x v="19"/>
    <x v="5"/>
    <s v="stk"/>
    <m/>
  </r>
  <r>
    <x v="14"/>
    <x v="2"/>
    <x v="19"/>
    <x v="19"/>
    <x v="5"/>
    <s v="stk"/>
    <n v="500"/>
  </r>
  <r>
    <x v="15"/>
    <x v="2"/>
    <x v="19"/>
    <x v="19"/>
    <x v="5"/>
    <s v="stk"/>
    <n v="12350"/>
  </r>
  <r>
    <x v="16"/>
    <x v="2"/>
    <x v="19"/>
    <x v="19"/>
    <x v="5"/>
    <s v="stk"/>
    <n v="26310"/>
  </r>
  <r>
    <x v="0"/>
    <x v="4"/>
    <x v="20"/>
    <x v="20"/>
    <x v="5"/>
    <s v="stk"/>
    <n v="3690"/>
  </r>
  <r>
    <x v="1"/>
    <x v="4"/>
    <x v="20"/>
    <x v="20"/>
    <x v="5"/>
    <s v="stk"/>
    <n v="1600"/>
  </r>
  <r>
    <x v="2"/>
    <x v="4"/>
    <x v="20"/>
    <x v="20"/>
    <x v="5"/>
    <s v="stk"/>
    <n v="2750"/>
  </r>
  <r>
    <x v="3"/>
    <x v="4"/>
    <x v="20"/>
    <x v="20"/>
    <x v="5"/>
    <s v="stk"/>
    <n v="100"/>
  </r>
  <r>
    <x v="4"/>
    <x v="4"/>
    <x v="20"/>
    <x v="20"/>
    <x v="5"/>
    <s v="stk"/>
    <n v="300"/>
  </r>
  <r>
    <x v="5"/>
    <x v="4"/>
    <x v="20"/>
    <x v="20"/>
    <x v="5"/>
    <s v="stk"/>
    <m/>
  </r>
  <r>
    <x v="6"/>
    <x v="4"/>
    <x v="20"/>
    <x v="20"/>
    <x v="5"/>
    <s v="stk"/>
    <m/>
  </r>
  <r>
    <x v="7"/>
    <x v="4"/>
    <x v="20"/>
    <x v="20"/>
    <x v="5"/>
    <s v="stk"/>
    <n v="5425"/>
  </r>
  <r>
    <x v="8"/>
    <x v="4"/>
    <x v="20"/>
    <x v="20"/>
    <x v="5"/>
    <s v="stk"/>
    <n v="2500"/>
  </r>
  <r>
    <x v="9"/>
    <x v="4"/>
    <x v="20"/>
    <x v="20"/>
    <x v="5"/>
    <s v="stk"/>
    <n v="850"/>
  </r>
  <r>
    <x v="10"/>
    <x v="4"/>
    <x v="20"/>
    <x v="20"/>
    <x v="5"/>
    <s v="stk"/>
    <n v="900"/>
  </r>
  <r>
    <x v="11"/>
    <x v="4"/>
    <x v="20"/>
    <x v="20"/>
    <x v="5"/>
    <s v="stk"/>
    <n v="350"/>
  </r>
  <r>
    <x v="12"/>
    <x v="4"/>
    <x v="20"/>
    <x v="20"/>
    <x v="5"/>
    <s v="stk"/>
    <n v="1600"/>
  </r>
  <r>
    <x v="13"/>
    <x v="4"/>
    <x v="20"/>
    <x v="20"/>
    <x v="5"/>
    <s v="stk"/>
    <n v="400"/>
  </r>
  <r>
    <x v="14"/>
    <x v="4"/>
    <x v="20"/>
    <x v="20"/>
    <x v="5"/>
    <s v="stk"/>
    <n v="10250"/>
  </r>
  <r>
    <x v="15"/>
    <x v="4"/>
    <x v="20"/>
    <x v="20"/>
    <x v="5"/>
    <s v="stk"/>
    <n v="5265"/>
  </r>
  <r>
    <x v="16"/>
    <x v="4"/>
    <x v="20"/>
    <x v="20"/>
    <x v="5"/>
    <s v="stk"/>
    <n v="900"/>
  </r>
  <r>
    <x v="0"/>
    <x v="4"/>
    <x v="21"/>
    <x v="21"/>
    <x v="5"/>
    <s v="stk"/>
    <n v="3990"/>
  </r>
  <r>
    <x v="1"/>
    <x v="4"/>
    <x v="21"/>
    <x v="21"/>
    <x v="5"/>
    <s v="stk"/>
    <n v="300"/>
  </r>
  <r>
    <x v="2"/>
    <x v="4"/>
    <x v="21"/>
    <x v="21"/>
    <x v="5"/>
    <s v="stk"/>
    <n v="1200"/>
  </r>
  <r>
    <x v="3"/>
    <x v="4"/>
    <x v="21"/>
    <x v="21"/>
    <x v="5"/>
    <s v="stk"/>
    <m/>
  </r>
  <r>
    <x v="4"/>
    <x v="4"/>
    <x v="21"/>
    <x v="21"/>
    <x v="5"/>
    <s v="stk"/>
    <m/>
  </r>
  <r>
    <x v="5"/>
    <x v="4"/>
    <x v="21"/>
    <x v="21"/>
    <x v="5"/>
    <s v="stk"/>
    <n v="6500"/>
  </r>
  <r>
    <x v="6"/>
    <x v="4"/>
    <x v="21"/>
    <x v="21"/>
    <x v="5"/>
    <s v="stk"/>
    <m/>
  </r>
  <r>
    <x v="7"/>
    <x v="4"/>
    <x v="21"/>
    <x v="21"/>
    <x v="5"/>
    <s v="stk"/>
    <n v="400"/>
  </r>
  <r>
    <x v="8"/>
    <x v="4"/>
    <x v="21"/>
    <x v="21"/>
    <x v="5"/>
    <s v="stk"/>
    <n v="200"/>
  </r>
  <r>
    <x v="9"/>
    <x v="4"/>
    <x v="21"/>
    <x v="21"/>
    <x v="5"/>
    <s v="stk"/>
    <m/>
  </r>
  <r>
    <x v="10"/>
    <x v="4"/>
    <x v="21"/>
    <x v="21"/>
    <x v="5"/>
    <s v="stk"/>
    <m/>
  </r>
  <r>
    <x v="11"/>
    <x v="4"/>
    <x v="21"/>
    <x v="21"/>
    <x v="5"/>
    <s v="stk"/>
    <n v="500"/>
  </r>
  <r>
    <x v="12"/>
    <x v="4"/>
    <x v="21"/>
    <x v="21"/>
    <x v="5"/>
    <s v="stk"/>
    <m/>
  </r>
  <r>
    <x v="13"/>
    <x v="4"/>
    <x v="21"/>
    <x v="21"/>
    <x v="5"/>
    <s v="stk"/>
    <n v="1000"/>
  </r>
  <r>
    <x v="14"/>
    <x v="4"/>
    <x v="21"/>
    <x v="21"/>
    <x v="5"/>
    <s v="stk"/>
    <n v="14500"/>
  </r>
  <r>
    <x v="15"/>
    <x v="4"/>
    <x v="21"/>
    <x v="21"/>
    <x v="5"/>
    <s v="stk"/>
    <m/>
  </r>
  <r>
    <x v="16"/>
    <x v="4"/>
    <x v="21"/>
    <x v="21"/>
    <x v="5"/>
    <s v="stk"/>
    <n v="2000"/>
  </r>
  <r>
    <x v="0"/>
    <x v="4"/>
    <x v="36"/>
    <x v="36"/>
    <x v="5"/>
    <s v="stk"/>
    <n v="60"/>
  </r>
  <r>
    <x v="1"/>
    <x v="4"/>
    <x v="36"/>
    <x v="36"/>
    <x v="5"/>
    <s v="stk"/>
    <m/>
  </r>
  <r>
    <x v="2"/>
    <x v="4"/>
    <x v="36"/>
    <x v="36"/>
    <x v="5"/>
    <s v="stk"/>
    <n v="1140"/>
  </r>
  <r>
    <x v="3"/>
    <x v="4"/>
    <x v="36"/>
    <x v="36"/>
    <x v="5"/>
    <s v="stk"/>
    <n v="500"/>
  </r>
  <r>
    <x v="4"/>
    <x v="4"/>
    <x v="36"/>
    <x v="36"/>
    <x v="5"/>
    <s v="stk"/>
    <m/>
  </r>
  <r>
    <x v="5"/>
    <x v="4"/>
    <x v="36"/>
    <x v="36"/>
    <x v="5"/>
    <s v="stk"/>
    <m/>
  </r>
  <r>
    <x v="6"/>
    <x v="4"/>
    <x v="36"/>
    <x v="36"/>
    <x v="5"/>
    <s v="stk"/>
    <m/>
  </r>
  <r>
    <x v="7"/>
    <x v="4"/>
    <x v="36"/>
    <x v="36"/>
    <x v="5"/>
    <s v="stk"/>
    <m/>
  </r>
  <r>
    <x v="8"/>
    <x v="4"/>
    <x v="36"/>
    <x v="36"/>
    <x v="5"/>
    <s v="stk"/>
    <m/>
  </r>
  <r>
    <x v="9"/>
    <x v="4"/>
    <x v="36"/>
    <x v="36"/>
    <x v="5"/>
    <s v="stk"/>
    <n v="200"/>
  </r>
  <r>
    <x v="10"/>
    <x v="4"/>
    <x v="36"/>
    <x v="36"/>
    <x v="5"/>
    <s v="stk"/>
    <m/>
  </r>
  <r>
    <x v="11"/>
    <x v="4"/>
    <x v="36"/>
    <x v="36"/>
    <x v="5"/>
    <s v="stk"/>
    <m/>
  </r>
  <r>
    <x v="12"/>
    <x v="4"/>
    <x v="36"/>
    <x v="36"/>
    <x v="5"/>
    <s v="stk"/>
    <n v="500"/>
  </r>
  <r>
    <x v="13"/>
    <x v="4"/>
    <x v="36"/>
    <x v="36"/>
    <x v="5"/>
    <s v="stk"/>
    <n v="100"/>
  </r>
  <r>
    <x v="14"/>
    <x v="4"/>
    <x v="36"/>
    <x v="36"/>
    <x v="5"/>
    <s v="stk"/>
    <m/>
  </r>
  <r>
    <x v="15"/>
    <x v="4"/>
    <x v="36"/>
    <x v="36"/>
    <x v="5"/>
    <s v="stk"/>
    <m/>
  </r>
  <r>
    <x v="16"/>
    <x v="4"/>
    <x v="36"/>
    <x v="36"/>
    <x v="5"/>
    <s v="stk"/>
    <m/>
  </r>
  <r>
    <x v="0"/>
    <x v="4"/>
    <x v="23"/>
    <x v="23"/>
    <x v="5"/>
    <s v="stk"/>
    <n v="4775"/>
  </r>
  <r>
    <x v="1"/>
    <x v="4"/>
    <x v="23"/>
    <x v="23"/>
    <x v="5"/>
    <s v="stk"/>
    <n v="11725"/>
  </r>
  <r>
    <x v="2"/>
    <x v="4"/>
    <x v="23"/>
    <x v="23"/>
    <x v="5"/>
    <s v="stk"/>
    <n v="2275"/>
  </r>
  <r>
    <x v="3"/>
    <x v="4"/>
    <x v="23"/>
    <x v="23"/>
    <x v="5"/>
    <s v="stk"/>
    <m/>
  </r>
  <r>
    <x v="4"/>
    <x v="4"/>
    <x v="23"/>
    <x v="23"/>
    <x v="5"/>
    <s v="stk"/>
    <m/>
  </r>
  <r>
    <x v="5"/>
    <x v="4"/>
    <x v="23"/>
    <x v="23"/>
    <x v="5"/>
    <s v="stk"/>
    <n v="2400"/>
  </r>
  <r>
    <x v="6"/>
    <x v="4"/>
    <x v="23"/>
    <x v="23"/>
    <x v="5"/>
    <s v="stk"/>
    <n v="1250"/>
  </r>
  <r>
    <x v="7"/>
    <x v="4"/>
    <x v="23"/>
    <x v="23"/>
    <x v="5"/>
    <s v="stk"/>
    <n v="300"/>
  </r>
  <r>
    <x v="8"/>
    <x v="4"/>
    <x v="23"/>
    <x v="23"/>
    <x v="5"/>
    <s v="stk"/>
    <n v="1270"/>
  </r>
  <r>
    <x v="9"/>
    <x v="4"/>
    <x v="23"/>
    <x v="23"/>
    <x v="5"/>
    <s v="stk"/>
    <n v="500"/>
  </r>
  <r>
    <x v="10"/>
    <x v="4"/>
    <x v="23"/>
    <x v="23"/>
    <x v="5"/>
    <s v="stk"/>
    <m/>
  </r>
  <r>
    <x v="11"/>
    <x v="4"/>
    <x v="23"/>
    <x v="23"/>
    <x v="5"/>
    <s v="stk"/>
    <n v="1100"/>
  </r>
  <r>
    <x v="12"/>
    <x v="4"/>
    <x v="23"/>
    <x v="23"/>
    <x v="5"/>
    <s v="stk"/>
    <m/>
  </r>
  <r>
    <x v="13"/>
    <x v="4"/>
    <x v="23"/>
    <x v="23"/>
    <x v="5"/>
    <s v="stk"/>
    <n v="800"/>
  </r>
  <r>
    <x v="14"/>
    <x v="4"/>
    <x v="23"/>
    <x v="23"/>
    <x v="5"/>
    <s v="stk"/>
    <n v="500"/>
  </r>
  <r>
    <x v="15"/>
    <x v="4"/>
    <x v="23"/>
    <x v="23"/>
    <x v="5"/>
    <s v="stk"/>
    <n v="2620"/>
  </r>
  <r>
    <x v="16"/>
    <x v="4"/>
    <x v="23"/>
    <x v="23"/>
    <x v="5"/>
    <s v="stk"/>
    <m/>
  </r>
  <r>
    <x v="0"/>
    <x v="3"/>
    <x v="22"/>
    <x v="22"/>
    <x v="5"/>
    <s v="stk"/>
    <n v="2340"/>
  </r>
  <r>
    <x v="1"/>
    <x v="3"/>
    <x v="22"/>
    <x v="22"/>
    <x v="5"/>
    <s v="stk"/>
    <n v="2970"/>
  </r>
  <r>
    <x v="2"/>
    <x v="3"/>
    <x v="22"/>
    <x v="22"/>
    <x v="5"/>
    <s v="stk"/>
    <n v="1410"/>
  </r>
  <r>
    <x v="3"/>
    <x v="3"/>
    <x v="22"/>
    <x v="22"/>
    <x v="5"/>
    <s v="stk"/>
    <n v="600"/>
  </r>
  <r>
    <x v="4"/>
    <x v="3"/>
    <x v="22"/>
    <x v="22"/>
    <x v="5"/>
    <s v="stk"/>
    <n v="600"/>
  </r>
  <r>
    <x v="5"/>
    <x v="3"/>
    <x v="22"/>
    <x v="22"/>
    <x v="5"/>
    <s v="stk"/>
    <n v="300"/>
  </r>
  <r>
    <x v="6"/>
    <x v="3"/>
    <x v="22"/>
    <x v="22"/>
    <x v="5"/>
    <s v="stk"/>
    <n v="420"/>
  </r>
  <r>
    <x v="7"/>
    <x v="3"/>
    <x v="22"/>
    <x v="22"/>
    <x v="5"/>
    <s v="stk"/>
    <n v="200"/>
  </r>
  <r>
    <x v="8"/>
    <x v="3"/>
    <x v="22"/>
    <x v="22"/>
    <x v="5"/>
    <s v="stk"/>
    <n v="1500"/>
  </r>
  <r>
    <x v="9"/>
    <x v="3"/>
    <x v="22"/>
    <x v="22"/>
    <x v="5"/>
    <s v="stk"/>
    <n v="1350"/>
  </r>
  <r>
    <x v="10"/>
    <x v="3"/>
    <x v="22"/>
    <x v="22"/>
    <x v="5"/>
    <s v="stk"/>
    <n v="2000"/>
  </r>
  <r>
    <x v="11"/>
    <x v="3"/>
    <x v="22"/>
    <x v="22"/>
    <x v="5"/>
    <s v="stk"/>
    <n v="330"/>
  </r>
  <r>
    <x v="12"/>
    <x v="3"/>
    <x v="22"/>
    <x v="22"/>
    <x v="5"/>
    <s v="stk"/>
    <n v="880"/>
  </r>
  <r>
    <x v="13"/>
    <x v="3"/>
    <x v="22"/>
    <x v="22"/>
    <x v="5"/>
    <s v="stk"/>
    <n v="900"/>
  </r>
  <r>
    <x v="14"/>
    <x v="3"/>
    <x v="22"/>
    <x v="22"/>
    <x v="5"/>
    <s v="stk"/>
    <n v="350"/>
  </r>
  <r>
    <x v="15"/>
    <x v="3"/>
    <x v="22"/>
    <x v="22"/>
    <x v="5"/>
    <s v="stk"/>
    <n v="1000"/>
  </r>
  <r>
    <x v="16"/>
    <x v="3"/>
    <x v="22"/>
    <x v="22"/>
    <x v="5"/>
    <s v="stk"/>
    <n v="350"/>
  </r>
  <r>
    <x v="0"/>
    <x v="3"/>
    <x v="24"/>
    <x v="24"/>
    <x v="5"/>
    <s v="stk"/>
    <n v="1540"/>
  </r>
  <r>
    <x v="1"/>
    <x v="3"/>
    <x v="24"/>
    <x v="24"/>
    <x v="5"/>
    <s v="stk"/>
    <n v="1155"/>
  </r>
  <r>
    <x v="2"/>
    <x v="3"/>
    <x v="24"/>
    <x v="24"/>
    <x v="5"/>
    <s v="stk"/>
    <n v="1410"/>
  </r>
  <r>
    <x v="3"/>
    <x v="3"/>
    <x v="24"/>
    <x v="24"/>
    <x v="5"/>
    <s v="stk"/>
    <m/>
  </r>
  <r>
    <x v="4"/>
    <x v="3"/>
    <x v="24"/>
    <x v="24"/>
    <x v="5"/>
    <s v="stk"/>
    <n v="1475"/>
  </r>
  <r>
    <x v="5"/>
    <x v="3"/>
    <x v="24"/>
    <x v="24"/>
    <x v="5"/>
    <s v="stk"/>
    <n v="95"/>
  </r>
  <r>
    <x v="6"/>
    <x v="3"/>
    <x v="24"/>
    <x v="24"/>
    <x v="5"/>
    <s v="stk"/>
    <m/>
  </r>
  <r>
    <x v="7"/>
    <x v="3"/>
    <x v="24"/>
    <x v="24"/>
    <x v="5"/>
    <s v="stk"/>
    <n v="120"/>
  </r>
  <r>
    <x v="8"/>
    <x v="3"/>
    <x v="24"/>
    <x v="24"/>
    <x v="5"/>
    <s v="stk"/>
    <m/>
  </r>
  <r>
    <x v="9"/>
    <x v="3"/>
    <x v="24"/>
    <x v="24"/>
    <x v="5"/>
    <s v="stk"/>
    <n v="500"/>
  </r>
  <r>
    <x v="10"/>
    <x v="3"/>
    <x v="24"/>
    <x v="24"/>
    <x v="5"/>
    <s v="stk"/>
    <m/>
  </r>
  <r>
    <x v="11"/>
    <x v="3"/>
    <x v="24"/>
    <x v="24"/>
    <x v="5"/>
    <s v="stk"/>
    <m/>
  </r>
  <r>
    <x v="12"/>
    <x v="3"/>
    <x v="24"/>
    <x v="24"/>
    <x v="5"/>
    <s v="stk"/>
    <n v="2535"/>
  </r>
  <r>
    <x v="13"/>
    <x v="3"/>
    <x v="24"/>
    <x v="24"/>
    <x v="5"/>
    <s v="stk"/>
    <m/>
  </r>
  <r>
    <x v="14"/>
    <x v="3"/>
    <x v="24"/>
    <x v="24"/>
    <x v="5"/>
    <s v="stk"/>
    <n v="12470"/>
  </r>
  <r>
    <x v="15"/>
    <x v="3"/>
    <x v="24"/>
    <x v="24"/>
    <x v="5"/>
    <s v="stk"/>
    <n v="11950"/>
  </r>
  <r>
    <x v="16"/>
    <x v="3"/>
    <x v="24"/>
    <x v="24"/>
    <x v="5"/>
    <s v="stk"/>
    <m/>
  </r>
  <r>
    <x v="0"/>
    <x v="3"/>
    <x v="24"/>
    <x v="24"/>
    <x v="5"/>
    <s v="stk"/>
    <m/>
  </r>
  <r>
    <x v="1"/>
    <x v="3"/>
    <x v="24"/>
    <x v="24"/>
    <x v="5"/>
    <s v="stk"/>
    <n v="1080"/>
  </r>
  <r>
    <x v="2"/>
    <x v="3"/>
    <x v="24"/>
    <x v="24"/>
    <x v="5"/>
    <s v="stk"/>
    <n v="150"/>
  </r>
  <r>
    <x v="3"/>
    <x v="3"/>
    <x v="24"/>
    <x v="24"/>
    <x v="5"/>
    <s v="stk"/>
    <n v="500"/>
  </r>
  <r>
    <x v="4"/>
    <x v="3"/>
    <x v="24"/>
    <x v="24"/>
    <x v="5"/>
    <s v="stk"/>
    <m/>
  </r>
  <r>
    <x v="5"/>
    <x v="3"/>
    <x v="24"/>
    <x v="24"/>
    <x v="5"/>
    <s v="stk"/>
    <m/>
  </r>
  <r>
    <x v="6"/>
    <x v="3"/>
    <x v="24"/>
    <x v="24"/>
    <x v="5"/>
    <s v="stk"/>
    <m/>
  </r>
  <r>
    <x v="7"/>
    <x v="3"/>
    <x v="24"/>
    <x v="24"/>
    <x v="5"/>
    <s v="stk"/>
    <m/>
  </r>
  <r>
    <x v="8"/>
    <x v="3"/>
    <x v="24"/>
    <x v="24"/>
    <x v="5"/>
    <s v="stk"/>
    <m/>
  </r>
  <r>
    <x v="9"/>
    <x v="3"/>
    <x v="24"/>
    <x v="24"/>
    <x v="5"/>
    <s v="stk"/>
    <m/>
  </r>
  <r>
    <x v="10"/>
    <x v="3"/>
    <x v="24"/>
    <x v="24"/>
    <x v="5"/>
    <s v="stk"/>
    <m/>
  </r>
  <r>
    <x v="11"/>
    <x v="3"/>
    <x v="24"/>
    <x v="24"/>
    <x v="5"/>
    <s v="stk"/>
    <m/>
  </r>
  <r>
    <x v="12"/>
    <x v="3"/>
    <x v="24"/>
    <x v="24"/>
    <x v="5"/>
    <s v="stk"/>
    <m/>
  </r>
  <r>
    <x v="13"/>
    <x v="3"/>
    <x v="24"/>
    <x v="24"/>
    <x v="5"/>
    <s v="stk"/>
    <m/>
  </r>
  <r>
    <x v="14"/>
    <x v="3"/>
    <x v="24"/>
    <x v="24"/>
    <x v="5"/>
    <s v="stk"/>
    <m/>
  </r>
  <r>
    <x v="15"/>
    <x v="3"/>
    <x v="24"/>
    <x v="24"/>
    <x v="5"/>
    <s v="stk"/>
    <m/>
  </r>
  <r>
    <x v="16"/>
    <x v="3"/>
    <x v="24"/>
    <x v="24"/>
    <x v="5"/>
    <s v="stk"/>
    <m/>
  </r>
  <r>
    <x v="0"/>
    <x v="3"/>
    <x v="25"/>
    <x v="25"/>
    <x v="5"/>
    <s v="stk"/>
    <n v="1150"/>
  </r>
  <r>
    <x v="1"/>
    <x v="3"/>
    <x v="25"/>
    <x v="25"/>
    <x v="5"/>
    <s v="stk"/>
    <n v="2850"/>
  </r>
  <r>
    <x v="2"/>
    <x v="3"/>
    <x v="25"/>
    <x v="25"/>
    <x v="5"/>
    <s v="stk"/>
    <n v="500"/>
  </r>
  <r>
    <x v="3"/>
    <x v="3"/>
    <x v="25"/>
    <x v="25"/>
    <x v="5"/>
    <s v="stk"/>
    <n v="1000"/>
  </r>
  <r>
    <x v="4"/>
    <x v="3"/>
    <x v="25"/>
    <x v="25"/>
    <x v="5"/>
    <s v="stk"/>
    <m/>
  </r>
  <r>
    <x v="5"/>
    <x v="3"/>
    <x v="25"/>
    <x v="25"/>
    <x v="5"/>
    <s v="stk"/>
    <n v="750"/>
  </r>
  <r>
    <x v="6"/>
    <x v="3"/>
    <x v="25"/>
    <x v="25"/>
    <x v="5"/>
    <s v="stk"/>
    <m/>
  </r>
  <r>
    <x v="7"/>
    <x v="3"/>
    <x v="25"/>
    <x v="25"/>
    <x v="5"/>
    <s v="stk"/>
    <m/>
  </r>
  <r>
    <x v="8"/>
    <x v="3"/>
    <x v="25"/>
    <x v="25"/>
    <x v="5"/>
    <s v="stk"/>
    <m/>
  </r>
  <r>
    <x v="9"/>
    <x v="3"/>
    <x v="25"/>
    <x v="25"/>
    <x v="5"/>
    <s v="stk"/>
    <m/>
  </r>
  <r>
    <x v="10"/>
    <x v="3"/>
    <x v="25"/>
    <x v="25"/>
    <x v="5"/>
    <s v="stk"/>
    <n v="300"/>
  </r>
  <r>
    <x v="11"/>
    <x v="3"/>
    <x v="25"/>
    <x v="25"/>
    <x v="5"/>
    <s v="stk"/>
    <n v="2100"/>
  </r>
  <r>
    <x v="12"/>
    <x v="3"/>
    <x v="25"/>
    <x v="25"/>
    <x v="5"/>
    <s v="stk"/>
    <m/>
  </r>
  <r>
    <x v="13"/>
    <x v="3"/>
    <x v="25"/>
    <x v="25"/>
    <x v="5"/>
    <s v="stk"/>
    <m/>
  </r>
  <r>
    <x v="14"/>
    <x v="3"/>
    <x v="25"/>
    <x v="25"/>
    <x v="5"/>
    <s v="stk"/>
    <m/>
  </r>
  <r>
    <x v="15"/>
    <x v="3"/>
    <x v="25"/>
    <x v="25"/>
    <x v="5"/>
    <s v="stk"/>
    <n v="7900"/>
  </r>
  <r>
    <x v="16"/>
    <x v="3"/>
    <x v="25"/>
    <x v="25"/>
    <x v="5"/>
    <s v="stk"/>
    <n v="700"/>
  </r>
  <r>
    <x v="0"/>
    <x v="5"/>
    <x v="26"/>
    <x v="26"/>
    <x v="5"/>
    <s v="stk"/>
    <n v="300"/>
  </r>
  <r>
    <x v="1"/>
    <x v="5"/>
    <x v="26"/>
    <x v="26"/>
    <x v="5"/>
    <s v="stk"/>
    <n v="2450"/>
  </r>
  <r>
    <x v="2"/>
    <x v="5"/>
    <x v="26"/>
    <x v="26"/>
    <x v="5"/>
    <s v="stk"/>
    <n v="200"/>
  </r>
  <r>
    <x v="3"/>
    <x v="5"/>
    <x v="26"/>
    <x v="26"/>
    <x v="5"/>
    <s v="stk"/>
    <n v="1650"/>
  </r>
  <r>
    <x v="4"/>
    <x v="5"/>
    <x v="26"/>
    <x v="26"/>
    <x v="5"/>
    <s v="stk"/>
    <m/>
  </r>
  <r>
    <x v="5"/>
    <x v="5"/>
    <x v="26"/>
    <x v="26"/>
    <x v="5"/>
    <s v="stk"/>
    <m/>
  </r>
  <r>
    <x v="6"/>
    <x v="5"/>
    <x v="26"/>
    <x v="26"/>
    <x v="5"/>
    <s v="stk"/>
    <n v="650"/>
  </r>
  <r>
    <x v="7"/>
    <x v="5"/>
    <x v="26"/>
    <x v="26"/>
    <x v="5"/>
    <s v="stk"/>
    <n v="1350"/>
  </r>
  <r>
    <x v="8"/>
    <x v="5"/>
    <x v="26"/>
    <x v="26"/>
    <x v="5"/>
    <s v="stk"/>
    <n v="200"/>
  </r>
  <r>
    <x v="9"/>
    <x v="5"/>
    <x v="26"/>
    <x v="26"/>
    <x v="5"/>
    <s v="stk"/>
    <m/>
  </r>
  <r>
    <x v="10"/>
    <x v="5"/>
    <x v="26"/>
    <x v="26"/>
    <x v="5"/>
    <s v="stk"/>
    <m/>
  </r>
  <r>
    <x v="11"/>
    <x v="5"/>
    <x v="26"/>
    <x v="26"/>
    <x v="5"/>
    <s v="stk"/>
    <n v="7225"/>
  </r>
  <r>
    <x v="12"/>
    <x v="5"/>
    <x v="26"/>
    <x v="26"/>
    <x v="5"/>
    <s v="stk"/>
    <m/>
  </r>
  <r>
    <x v="13"/>
    <x v="5"/>
    <x v="26"/>
    <x v="26"/>
    <x v="5"/>
    <s v="stk"/>
    <m/>
  </r>
  <r>
    <x v="14"/>
    <x v="5"/>
    <x v="26"/>
    <x v="26"/>
    <x v="5"/>
    <s v="stk"/>
    <m/>
  </r>
  <r>
    <x v="15"/>
    <x v="5"/>
    <x v="26"/>
    <x v="26"/>
    <x v="5"/>
    <s v="stk"/>
    <m/>
  </r>
  <r>
    <x v="16"/>
    <x v="5"/>
    <x v="26"/>
    <x v="26"/>
    <x v="5"/>
    <s v="stk"/>
    <n v="300"/>
  </r>
  <r>
    <x v="0"/>
    <x v="5"/>
    <x v="27"/>
    <x v="27"/>
    <x v="5"/>
    <s v="stk"/>
    <n v="3910"/>
  </r>
  <r>
    <x v="1"/>
    <x v="5"/>
    <x v="27"/>
    <x v="27"/>
    <x v="5"/>
    <s v="stk"/>
    <n v="4690"/>
  </r>
  <r>
    <x v="2"/>
    <x v="5"/>
    <x v="27"/>
    <x v="27"/>
    <x v="5"/>
    <s v="stk"/>
    <n v="2700"/>
  </r>
  <r>
    <x v="3"/>
    <x v="5"/>
    <x v="27"/>
    <x v="27"/>
    <x v="5"/>
    <s v="stk"/>
    <n v="700"/>
  </r>
  <r>
    <x v="4"/>
    <x v="5"/>
    <x v="27"/>
    <x v="27"/>
    <x v="5"/>
    <s v="stk"/>
    <m/>
  </r>
  <r>
    <x v="5"/>
    <x v="5"/>
    <x v="27"/>
    <x v="27"/>
    <x v="5"/>
    <s v="stk"/>
    <m/>
  </r>
  <r>
    <x v="6"/>
    <x v="5"/>
    <x v="27"/>
    <x v="27"/>
    <x v="5"/>
    <s v="stk"/>
    <n v="780"/>
  </r>
  <r>
    <x v="7"/>
    <x v="5"/>
    <x v="27"/>
    <x v="27"/>
    <x v="5"/>
    <s v="stk"/>
    <n v="100"/>
  </r>
  <r>
    <x v="8"/>
    <x v="5"/>
    <x v="27"/>
    <x v="27"/>
    <x v="5"/>
    <s v="stk"/>
    <n v="80"/>
  </r>
  <r>
    <x v="9"/>
    <x v="5"/>
    <x v="27"/>
    <x v="27"/>
    <x v="5"/>
    <s v="stk"/>
    <n v="2410"/>
  </r>
  <r>
    <x v="10"/>
    <x v="5"/>
    <x v="27"/>
    <x v="27"/>
    <x v="5"/>
    <s v="stk"/>
    <n v="690"/>
  </r>
  <r>
    <x v="11"/>
    <x v="5"/>
    <x v="27"/>
    <x v="27"/>
    <x v="5"/>
    <s v="stk"/>
    <n v="6200"/>
  </r>
  <r>
    <x v="12"/>
    <x v="5"/>
    <x v="27"/>
    <x v="27"/>
    <x v="5"/>
    <s v="stk"/>
    <n v="200"/>
  </r>
  <r>
    <x v="13"/>
    <x v="5"/>
    <x v="27"/>
    <x v="27"/>
    <x v="5"/>
    <s v="stk"/>
    <m/>
  </r>
  <r>
    <x v="14"/>
    <x v="5"/>
    <x v="27"/>
    <x v="27"/>
    <x v="5"/>
    <s v="stk"/>
    <n v="1950"/>
  </r>
  <r>
    <x v="15"/>
    <x v="5"/>
    <x v="27"/>
    <x v="27"/>
    <x v="5"/>
    <s v="stk"/>
    <n v="5900"/>
  </r>
  <r>
    <x v="16"/>
    <x v="5"/>
    <x v="27"/>
    <x v="27"/>
    <x v="5"/>
    <s v="stk"/>
    <n v="2250"/>
  </r>
  <r>
    <x v="0"/>
    <x v="4"/>
    <x v="23"/>
    <x v="23"/>
    <x v="5"/>
    <s v="stk"/>
    <n v="2420"/>
  </r>
  <r>
    <x v="1"/>
    <x v="4"/>
    <x v="23"/>
    <x v="23"/>
    <x v="5"/>
    <s v="stk"/>
    <n v="3220"/>
  </r>
  <r>
    <x v="2"/>
    <x v="4"/>
    <x v="23"/>
    <x v="23"/>
    <x v="5"/>
    <s v="stk"/>
    <n v="12335"/>
  </r>
  <r>
    <x v="3"/>
    <x v="4"/>
    <x v="23"/>
    <x v="23"/>
    <x v="5"/>
    <s v="stk"/>
    <n v="30"/>
  </r>
  <r>
    <x v="4"/>
    <x v="4"/>
    <x v="23"/>
    <x v="23"/>
    <x v="5"/>
    <s v="stk"/>
    <m/>
  </r>
  <r>
    <x v="5"/>
    <x v="4"/>
    <x v="23"/>
    <x v="23"/>
    <x v="5"/>
    <s v="stk"/>
    <n v="476"/>
  </r>
  <r>
    <x v="6"/>
    <x v="4"/>
    <x v="23"/>
    <x v="23"/>
    <x v="5"/>
    <s v="stk"/>
    <n v="300"/>
  </r>
  <r>
    <x v="7"/>
    <x v="4"/>
    <x v="23"/>
    <x v="23"/>
    <x v="5"/>
    <s v="stk"/>
    <n v="1600"/>
  </r>
  <r>
    <x v="8"/>
    <x v="4"/>
    <x v="23"/>
    <x v="23"/>
    <x v="5"/>
    <s v="stk"/>
    <n v="1850"/>
  </r>
  <r>
    <x v="9"/>
    <x v="4"/>
    <x v="23"/>
    <x v="23"/>
    <x v="5"/>
    <s v="stk"/>
    <n v="2825"/>
  </r>
  <r>
    <x v="10"/>
    <x v="4"/>
    <x v="23"/>
    <x v="23"/>
    <x v="5"/>
    <s v="stk"/>
    <n v="750"/>
  </r>
  <r>
    <x v="11"/>
    <x v="4"/>
    <x v="23"/>
    <x v="23"/>
    <x v="5"/>
    <s v="stk"/>
    <n v="2800"/>
  </r>
  <r>
    <x v="12"/>
    <x v="4"/>
    <x v="23"/>
    <x v="23"/>
    <x v="5"/>
    <s v="stk"/>
    <n v="600"/>
  </r>
  <r>
    <x v="13"/>
    <x v="4"/>
    <x v="23"/>
    <x v="23"/>
    <x v="5"/>
    <s v="stk"/>
    <n v="2000"/>
  </r>
  <r>
    <x v="14"/>
    <x v="4"/>
    <x v="23"/>
    <x v="23"/>
    <x v="5"/>
    <s v="stk"/>
    <n v="1000"/>
  </r>
  <r>
    <x v="15"/>
    <x v="4"/>
    <x v="23"/>
    <x v="23"/>
    <x v="5"/>
    <s v="stk"/>
    <n v="600"/>
  </r>
  <r>
    <x v="16"/>
    <x v="4"/>
    <x v="23"/>
    <x v="23"/>
    <x v="5"/>
    <s v="stk"/>
    <n v="5530"/>
  </r>
  <r>
    <x v="0"/>
    <x v="4"/>
    <x v="23"/>
    <x v="23"/>
    <x v="5"/>
    <s v="stk"/>
    <n v="10055"/>
  </r>
  <r>
    <x v="1"/>
    <x v="4"/>
    <x v="23"/>
    <x v="23"/>
    <x v="5"/>
    <s v="stk"/>
    <n v="5990"/>
  </r>
  <r>
    <x v="2"/>
    <x v="4"/>
    <x v="23"/>
    <x v="23"/>
    <x v="5"/>
    <s v="stk"/>
    <n v="2065"/>
  </r>
  <r>
    <x v="3"/>
    <x v="4"/>
    <x v="23"/>
    <x v="23"/>
    <x v="5"/>
    <s v="stk"/>
    <n v="800"/>
  </r>
  <r>
    <x v="4"/>
    <x v="4"/>
    <x v="23"/>
    <x v="23"/>
    <x v="5"/>
    <s v="stk"/>
    <n v="1085"/>
  </r>
  <r>
    <x v="5"/>
    <x v="4"/>
    <x v="23"/>
    <x v="23"/>
    <x v="5"/>
    <s v="stk"/>
    <n v="100"/>
  </r>
  <r>
    <x v="6"/>
    <x v="4"/>
    <x v="23"/>
    <x v="23"/>
    <x v="5"/>
    <s v="stk"/>
    <n v="180"/>
  </r>
  <r>
    <x v="7"/>
    <x v="4"/>
    <x v="23"/>
    <x v="23"/>
    <x v="5"/>
    <s v="stk"/>
    <n v="685"/>
  </r>
  <r>
    <x v="8"/>
    <x v="4"/>
    <x v="23"/>
    <x v="23"/>
    <x v="5"/>
    <s v="stk"/>
    <n v="2875"/>
  </r>
  <r>
    <x v="9"/>
    <x v="4"/>
    <x v="23"/>
    <x v="23"/>
    <x v="5"/>
    <s v="stk"/>
    <n v="2100"/>
  </r>
  <r>
    <x v="10"/>
    <x v="4"/>
    <x v="23"/>
    <x v="23"/>
    <x v="5"/>
    <s v="stk"/>
    <n v="710"/>
  </r>
  <r>
    <x v="11"/>
    <x v="4"/>
    <x v="23"/>
    <x v="23"/>
    <x v="5"/>
    <s v="stk"/>
    <n v="730"/>
  </r>
  <r>
    <x v="12"/>
    <x v="4"/>
    <x v="23"/>
    <x v="23"/>
    <x v="5"/>
    <s v="stk"/>
    <m/>
  </r>
  <r>
    <x v="13"/>
    <x v="4"/>
    <x v="23"/>
    <x v="23"/>
    <x v="5"/>
    <s v="stk"/>
    <n v="500"/>
  </r>
  <r>
    <x v="14"/>
    <x v="4"/>
    <x v="23"/>
    <x v="23"/>
    <x v="5"/>
    <s v="stk"/>
    <n v="50"/>
  </r>
  <r>
    <x v="15"/>
    <x v="4"/>
    <x v="23"/>
    <x v="23"/>
    <x v="5"/>
    <s v="stk"/>
    <n v="900"/>
  </r>
  <r>
    <x v="16"/>
    <x v="4"/>
    <x v="23"/>
    <x v="23"/>
    <x v="5"/>
    <s v="stk"/>
    <n v="90"/>
  </r>
  <r>
    <x v="0"/>
    <x v="5"/>
    <x v="28"/>
    <x v="28"/>
    <x v="5"/>
    <s v="stk"/>
    <n v="425"/>
  </r>
  <r>
    <x v="1"/>
    <x v="5"/>
    <x v="28"/>
    <x v="28"/>
    <x v="5"/>
    <s v="stk"/>
    <m/>
  </r>
  <r>
    <x v="2"/>
    <x v="5"/>
    <x v="28"/>
    <x v="28"/>
    <x v="5"/>
    <s v="stk"/>
    <m/>
  </r>
  <r>
    <x v="3"/>
    <x v="5"/>
    <x v="28"/>
    <x v="28"/>
    <x v="5"/>
    <s v="stk"/>
    <m/>
  </r>
  <r>
    <x v="4"/>
    <x v="5"/>
    <x v="28"/>
    <x v="28"/>
    <x v="5"/>
    <s v="stk"/>
    <m/>
  </r>
  <r>
    <x v="5"/>
    <x v="5"/>
    <x v="28"/>
    <x v="28"/>
    <x v="5"/>
    <s v="stk"/>
    <n v="300"/>
  </r>
  <r>
    <x v="6"/>
    <x v="5"/>
    <x v="28"/>
    <x v="28"/>
    <x v="5"/>
    <s v="stk"/>
    <m/>
  </r>
  <r>
    <x v="7"/>
    <x v="5"/>
    <x v="28"/>
    <x v="28"/>
    <x v="5"/>
    <s v="stk"/>
    <m/>
  </r>
  <r>
    <x v="8"/>
    <x v="5"/>
    <x v="28"/>
    <x v="28"/>
    <x v="5"/>
    <s v="stk"/>
    <m/>
  </r>
  <r>
    <x v="9"/>
    <x v="5"/>
    <x v="28"/>
    <x v="28"/>
    <x v="5"/>
    <s v="stk"/>
    <m/>
  </r>
  <r>
    <x v="10"/>
    <x v="5"/>
    <x v="28"/>
    <x v="28"/>
    <x v="5"/>
    <s v="stk"/>
    <n v="1000"/>
  </r>
  <r>
    <x v="11"/>
    <x v="5"/>
    <x v="28"/>
    <x v="28"/>
    <x v="5"/>
    <s v="stk"/>
    <m/>
  </r>
  <r>
    <x v="12"/>
    <x v="5"/>
    <x v="28"/>
    <x v="28"/>
    <x v="5"/>
    <s v="stk"/>
    <m/>
  </r>
  <r>
    <x v="13"/>
    <x v="5"/>
    <x v="28"/>
    <x v="28"/>
    <x v="5"/>
    <s v="stk"/>
    <m/>
  </r>
  <r>
    <x v="14"/>
    <x v="5"/>
    <x v="28"/>
    <x v="28"/>
    <x v="5"/>
    <s v="stk"/>
    <m/>
  </r>
  <r>
    <x v="15"/>
    <x v="5"/>
    <x v="28"/>
    <x v="28"/>
    <x v="5"/>
    <s v="stk"/>
    <m/>
  </r>
  <r>
    <x v="16"/>
    <x v="5"/>
    <x v="28"/>
    <x v="28"/>
    <x v="5"/>
    <s v="stk"/>
    <m/>
  </r>
  <r>
    <x v="0"/>
    <x v="5"/>
    <x v="29"/>
    <x v="29"/>
    <x v="5"/>
    <s v="stk"/>
    <n v="60"/>
  </r>
  <r>
    <x v="1"/>
    <x v="5"/>
    <x v="29"/>
    <x v="29"/>
    <x v="5"/>
    <s v="stk"/>
    <m/>
  </r>
  <r>
    <x v="2"/>
    <x v="5"/>
    <x v="29"/>
    <x v="29"/>
    <x v="5"/>
    <s v="stk"/>
    <n v="1140"/>
  </r>
  <r>
    <x v="3"/>
    <x v="5"/>
    <x v="29"/>
    <x v="29"/>
    <x v="5"/>
    <s v="stk"/>
    <n v="500"/>
  </r>
  <r>
    <x v="4"/>
    <x v="5"/>
    <x v="29"/>
    <x v="29"/>
    <x v="5"/>
    <s v="stk"/>
    <m/>
  </r>
  <r>
    <x v="5"/>
    <x v="5"/>
    <x v="29"/>
    <x v="29"/>
    <x v="5"/>
    <s v="stk"/>
    <m/>
  </r>
  <r>
    <x v="6"/>
    <x v="5"/>
    <x v="29"/>
    <x v="29"/>
    <x v="5"/>
    <s v="stk"/>
    <m/>
  </r>
  <r>
    <x v="7"/>
    <x v="5"/>
    <x v="29"/>
    <x v="29"/>
    <x v="5"/>
    <s v="stk"/>
    <m/>
  </r>
  <r>
    <x v="8"/>
    <x v="5"/>
    <x v="29"/>
    <x v="29"/>
    <x v="5"/>
    <s v="stk"/>
    <m/>
  </r>
  <r>
    <x v="9"/>
    <x v="5"/>
    <x v="29"/>
    <x v="29"/>
    <x v="5"/>
    <s v="stk"/>
    <n v="200"/>
  </r>
  <r>
    <x v="10"/>
    <x v="5"/>
    <x v="29"/>
    <x v="29"/>
    <x v="5"/>
    <s v="stk"/>
    <m/>
  </r>
  <r>
    <x v="11"/>
    <x v="5"/>
    <x v="29"/>
    <x v="29"/>
    <x v="5"/>
    <s v="stk"/>
    <m/>
  </r>
  <r>
    <x v="12"/>
    <x v="5"/>
    <x v="29"/>
    <x v="29"/>
    <x v="5"/>
    <s v="stk"/>
    <n v="500"/>
  </r>
  <r>
    <x v="13"/>
    <x v="5"/>
    <x v="29"/>
    <x v="29"/>
    <x v="5"/>
    <s v="stk"/>
    <n v="100"/>
  </r>
  <r>
    <x v="14"/>
    <x v="5"/>
    <x v="29"/>
    <x v="29"/>
    <x v="5"/>
    <s v="stk"/>
    <m/>
  </r>
  <r>
    <x v="15"/>
    <x v="5"/>
    <x v="29"/>
    <x v="29"/>
    <x v="5"/>
    <s v="stk"/>
    <m/>
  </r>
  <r>
    <x v="16"/>
    <x v="5"/>
    <x v="29"/>
    <x v="29"/>
    <x v="5"/>
    <s v="stk"/>
    <m/>
  </r>
  <r>
    <x v="0"/>
    <x v="5"/>
    <x v="30"/>
    <x v="30"/>
    <x v="5"/>
    <s v="stk"/>
    <n v="11125"/>
  </r>
  <r>
    <x v="1"/>
    <x v="5"/>
    <x v="30"/>
    <x v="30"/>
    <x v="5"/>
    <s v="stk"/>
    <n v="7531"/>
  </r>
  <r>
    <x v="2"/>
    <x v="5"/>
    <x v="30"/>
    <x v="30"/>
    <x v="5"/>
    <s v="stk"/>
    <n v="3530"/>
  </r>
  <r>
    <x v="3"/>
    <x v="5"/>
    <x v="30"/>
    <x v="30"/>
    <x v="5"/>
    <s v="stk"/>
    <n v="500"/>
  </r>
  <r>
    <x v="4"/>
    <x v="5"/>
    <x v="30"/>
    <x v="30"/>
    <x v="5"/>
    <s v="stk"/>
    <n v="2700"/>
  </r>
  <r>
    <x v="5"/>
    <x v="5"/>
    <x v="30"/>
    <x v="30"/>
    <x v="5"/>
    <s v="stk"/>
    <n v="1125"/>
  </r>
  <r>
    <x v="6"/>
    <x v="5"/>
    <x v="30"/>
    <x v="30"/>
    <x v="5"/>
    <s v="stk"/>
    <m/>
  </r>
  <r>
    <x v="7"/>
    <x v="5"/>
    <x v="30"/>
    <x v="30"/>
    <x v="5"/>
    <s v="stk"/>
    <m/>
  </r>
  <r>
    <x v="8"/>
    <x v="5"/>
    <x v="30"/>
    <x v="30"/>
    <x v="5"/>
    <s v="stk"/>
    <n v="12430"/>
  </r>
  <r>
    <x v="9"/>
    <x v="5"/>
    <x v="30"/>
    <x v="30"/>
    <x v="5"/>
    <s v="stk"/>
    <n v="2000"/>
  </r>
  <r>
    <x v="10"/>
    <x v="5"/>
    <x v="30"/>
    <x v="30"/>
    <x v="5"/>
    <s v="stk"/>
    <m/>
  </r>
  <r>
    <x v="11"/>
    <x v="5"/>
    <x v="30"/>
    <x v="30"/>
    <x v="5"/>
    <s v="stk"/>
    <n v="2030"/>
  </r>
  <r>
    <x v="12"/>
    <x v="5"/>
    <x v="30"/>
    <x v="30"/>
    <x v="5"/>
    <s v="stk"/>
    <n v="1000"/>
  </r>
  <r>
    <x v="13"/>
    <x v="5"/>
    <x v="30"/>
    <x v="30"/>
    <x v="5"/>
    <s v="stk"/>
    <n v="700"/>
  </r>
  <r>
    <x v="14"/>
    <x v="5"/>
    <x v="30"/>
    <x v="30"/>
    <x v="5"/>
    <s v="stk"/>
    <n v="5325"/>
  </r>
  <r>
    <x v="15"/>
    <x v="5"/>
    <x v="30"/>
    <x v="30"/>
    <x v="5"/>
    <s v="stk"/>
    <n v="4550"/>
  </r>
  <r>
    <x v="16"/>
    <x v="5"/>
    <x v="30"/>
    <x v="30"/>
    <x v="5"/>
    <s v="stk"/>
    <n v="8000"/>
  </r>
  <r>
    <x v="0"/>
    <x v="5"/>
    <x v="31"/>
    <x v="31"/>
    <x v="5"/>
    <s v="stk"/>
    <n v="8295"/>
  </r>
  <r>
    <x v="1"/>
    <x v="5"/>
    <x v="31"/>
    <x v="31"/>
    <x v="5"/>
    <s v="stk"/>
    <n v="9940"/>
  </r>
  <r>
    <x v="2"/>
    <x v="5"/>
    <x v="31"/>
    <x v="31"/>
    <x v="5"/>
    <s v="stk"/>
    <n v="2090"/>
  </r>
  <r>
    <x v="3"/>
    <x v="5"/>
    <x v="31"/>
    <x v="31"/>
    <x v="5"/>
    <s v="stk"/>
    <n v="416"/>
  </r>
  <r>
    <x v="4"/>
    <x v="5"/>
    <x v="31"/>
    <x v="31"/>
    <x v="5"/>
    <s v="stk"/>
    <n v="1300"/>
  </r>
  <r>
    <x v="5"/>
    <x v="5"/>
    <x v="31"/>
    <x v="31"/>
    <x v="5"/>
    <s v="stk"/>
    <n v="90"/>
  </r>
  <r>
    <x v="6"/>
    <x v="5"/>
    <x v="31"/>
    <x v="31"/>
    <x v="5"/>
    <s v="stk"/>
    <n v="6120"/>
  </r>
  <r>
    <x v="7"/>
    <x v="5"/>
    <x v="31"/>
    <x v="31"/>
    <x v="5"/>
    <s v="stk"/>
    <n v="1660"/>
  </r>
  <r>
    <x v="8"/>
    <x v="5"/>
    <x v="31"/>
    <x v="31"/>
    <x v="5"/>
    <s v="stk"/>
    <n v="3085"/>
  </r>
  <r>
    <x v="9"/>
    <x v="5"/>
    <x v="31"/>
    <x v="31"/>
    <x v="5"/>
    <s v="stk"/>
    <m/>
  </r>
  <r>
    <x v="10"/>
    <x v="5"/>
    <x v="31"/>
    <x v="31"/>
    <x v="5"/>
    <s v="stk"/>
    <n v="2150"/>
  </r>
  <r>
    <x v="11"/>
    <x v="5"/>
    <x v="31"/>
    <x v="31"/>
    <x v="5"/>
    <s v="stk"/>
    <n v="3515"/>
  </r>
  <r>
    <x v="12"/>
    <x v="5"/>
    <x v="31"/>
    <x v="31"/>
    <x v="5"/>
    <s v="stk"/>
    <n v="1100"/>
  </r>
  <r>
    <x v="13"/>
    <x v="5"/>
    <x v="31"/>
    <x v="31"/>
    <x v="5"/>
    <s v="stk"/>
    <n v="7650"/>
  </r>
  <r>
    <x v="14"/>
    <x v="5"/>
    <x v="31"/>
    <x v="31"/>
    <x v="5"/>
    <s v="stk"/>
    <n v="2000"/>
  </r>
  <r>
    <x v="15"/>
    <x v="5"/>
    <x v="31"/>
    <x v="31"/>
    <x v="5"/>
    <s v="stk"/>
    <n v="9000"/>
  </r>
  <r>
    <x v="16"/>
    <x v="5"/>
    <x v="31"/>
    <x v="31"/>
    <x v="5"/>
    <s v="stk"/>
    <n v="800"/>
  </r>
  <r>
    <x v="0"/>
    <x v="4"/>
    <x v="32"/>
    <x v="32"/>
    <x v="5"/>
    <s v="stk"/>
    <n v="800"/>
  </r>
  <r>
    <x v="1"/>
    <x v="4"/>
    <x v="32"/>
    <x v="32"/>
    <x v="5"/>
    <s v="stk"/>
    <n v="1570"/>
  </r>
  <r>
    <x v="2"/>
    <x v="4"/>
    <x v="32"/>
    <x v="32"/>
    <x v="5"/>
    <s v="stk"/>
    <n v="5075"/>
  </r>
  <r>
    <x v="3"/>
    <x v="4"/>
    <x v="32"/>
    <x v="32"/>
    <x v="5"/>
    <s v="stk"/>
    <m/>
  </r>
  <r>
    <x v="4"/>
    <x v="4"/>
    <x v="32"/>
    <x v="32"/>
    <x v="5"/>
    <s v="stk"/>
    <m/>
  </r>
  <r>
    <x v="5"/>
    <x v="4"/>
    <x v="32"/>
    <x v="32"/>
    <x v="5"/>
    <s v="stk"/>
    <m/>
  </r>
  <r>
    <x v="6"/>
    <x v="4"/>
    <x v="32"/>
    <x v="32"/>
    <x v="5"/>
    <s v="stk"/>
    <m/>
  </r>
  <r>
    <x v="7"/>
    <x v="4"/>
    <x v="32"/>
    <x v="32"/>
    <x v="5"/>
    <s v="stk"/>
    <n v="400"/>
  </r>
  <r>
    <x v="8"/>
    <x v="4"/>
    <x v="32"/>
    <x v="32"/>
    <x v="5"/>
    <s v="stk"/>
    <m/>
  </r>
  <r>
    <x v="9"/>
    <x v="4"/>
    <x v="32"/>
    <x v="32"/>
    <x v="5"/>
    <s v="stk"/>
    <n v="1600"/>
  </r>
  <r>
    <x v="10"/>
    <x v="4"/>
    <x v="32"/>
    <x v="32"/>
    <x v="5"/>
    <s v="stk"/>
    <n v="4300"/>
  </r>
  <r>
    <x v="11"/>
    <x v="4"/>
    <x v="32"/>
    <x v="32"/>
    <x v="5"/>
    <s v="stk"/>
    <n v="1400"/>
  </r>
  <r>
    <x v="12"/>
    <x v="4"/>
    <x v="32"/>
    <x v="32"/>
    <x v="5"/>
    <s v="stk"/>
    <n v="4100"/>
  </r>
  <r>
    <x v="13"/>
    <x v="4"/>
    <x v="32"/>
    <x v="32"/>
    <x v="5"/>
    <s v="stk"/>
    <n v="750"/>
  </r>
  <r>
    <x v="14"/>
    <x v="4"/>
    <x v="32"/>
    <x v="32"/>
    <x v="5"/>
    <s v="stk"/>
    <n v="6540"/>
  </r>
  <r>
    <x v="15"/>
    <x v="4"/>
    <x v="32"/>
    <x v="32"/>
    <x v="5"/>
    <s v="stk"/>
    <n v="2915"/>
  </r>
  <r>
    <x v="16"/>
    <x v="4"/>
    <x v="32"/>
    <x v="32"/>
    <x v="5"/>
    <s v="stk"/>
    <n v="48930"/>
  </r>
  <r>
    <x v="0"/>
    <x v="2"/>
    <x v="19"/>
    <x v="19"/>
    <x v="5"/>
    <s v="stk"/>
    <n v="450"/>
  </r>
  <r>
    <x v="1"/>
    <x v="2"/>
    <x v="19"/>
    <x v="19"/>
    <x v="5"/>
    <s v="stk"/>
    <n v="1270"/>
  </r>
  <r>
    <x v="2"/>
    <x v="2"/>
    <x v="19"/>
    <x v="19"/>
    <x v="5"/>
    <s v="stk"/>
    <n v="1925"/>
  </r>
  <r>
    <x v="3"/>
    <x v="2"/>
    <x v="19"/>
    <x v="19"/>
    <x v="5"/>
    <s v="stk"/>
    <n v="1450"/>
  </r>
  <r>
    <x v="4"/>
    <x v="2"/>
    <x v="19"/>
    <x v="19"/>
    <x v="5"/>
    <s v="stk"/>
    <m/>
  </r>
  <r>
    <x v="5"/>
    <x v="2"/>
    <x v="19"/>
    <x v="19"/>
    <x v="5"/>
    <s v="stk"/>
    <n v="420"/>
  </r>
  <r>
    <x v="6"/>
    <x v="2"/>
    <x v="19"/>
    <x v="19"/>
    <x v="5"/>
    <s v="stk"/>
    <m/>
  </r>
  <r>
    <x v="7"/>
    <x v="2"/>
    <x v="19"/>
    <x v="19"/>
    <x v="5"/>
    <s v="stk"/>
    <m/>
  </r>
  <r>
    <x v="8"/>
    <x v="2"/>
    <x v="19"/>
    <x v="19"/>
    <x v="5"/>
    <s v="stk"/>
    <n v="750"/>
  </r>
  <r>
    <x v="9"/>
    <x v="2"/>
    <x v="19"/>
    <x v="19"/>
    <x v="5"/>
    <s v="stk"/>
    <n v="250"/>
  </r>
  <r>
    <x v="10"/>
    <x v="2"/>
    <x v="19"/>
    <x v="19"/>
    <x v="5"/>
    <s v="stk"/>
    <n v="650"/>
  </r>
  <r>
    <x v="11"/>
    <x v="2"/>
    <x v="19"/>
    <x v="19"/>
    <x v="5"/>
    <s v="stk"/>
    <m/>
  </r>
  <r>
    <x v="12"/>
    <x v="2"/>
    <x v="19"/>
    <x v="19"/>
    <x v="5"/>
    <s v="stk"/>
    <n v="650"/>
  </r>
  <r>
    <x v="13"/>
    <x v="2"/>
    <x v="19"/>
    <x v="19"/>
    <x v="5"/>
    <s v="stk"/>
    <m/>
  </r>
  <r>
    <x v="14"/>
    <x v="2"/>
    <x v="19"/>
    <x v="19"/>
    <x v="5"/>
    <s v="stk"/>
    <m/>
  </r>
  <r>
    <x v="15"/>
    <x v="2"/>
    <x v="19"/>
    <x v="19"/>
    <x v="5"/>
    <s v="stk"/>
    <m/>
  </r>
  <r>
    <x v="16"/>
    <x v="2"/>
    <x v="19"/>
    <x v="19"/>
    <x v="5"/>
    <s v="stk"/>
    <n v="1300"/>
  </r>
  <r>
    <x v="0"/>
    <x v="2"/>
    <x v="33"/>
    <x v="33"/>
    <x v="5"/>
    <s v="stk"/>
    <n v="8960"/>
  </r>
  <r>
    <x v="1"/>
    <x v="2"/>
    <x v="33"/>
    <x v="33"/>
    <x v="5"/>
    <s v="stk"/>
    <n v="4750"/>
  </r>
  <r>
    <x v="2"/>
    <x v="2"/>
    <x v="33"/>
    <x v="33"/>
    <x v="5"/>
    <s v="stk"/>
    <n v="1100"/>
  </r>
  <r>
    <x v="3"/>
    <x v="2"/>
    <x v="33"/>
    <x v="33"/>
    <x v="5"/>
    <s v="stk"/>
    <m/>
  </r>
  <r>
    <x v="4"/>
    <x v="2"/>
    <x v="33"/>
    <x v="33"/>
    <x v="5"/>
    <s v="stk"/>
    <n v="100"/>
  </r>
  <r>
    <x v="5"/>
    <x v="2"/>
    <x v="33"/>
    <x v="33"/>
    <x v="5"/>
    <s v="stk"/>
    <m/>
  </r>
  <r>
    <x v="6"/>
    <x v="2"/>
    <x v="33"/>
    <x v="33"/>
    <x v="5"/>
    <s v="stk"/>
    <m/>
  </r>
  <r>
    <x v="7"/>
    <x v="2"/>
    <x v="33"/>
    <x v="33"/>
    <x v="5"/>
    <s v="stk"/>
    <n v="150"/>
  </r>
  <r>
    <x v="8"/>
    <x v="2"/>
    <x v="33"/>
    <x v="33"/>
    <x v="5"/>
    <s v="stk"/>
    <n v="800"/>
  </r>
  <r>
    <x v="9"/>
    <x v="2"/>
    <x v="33"/>
    <x v="33"/>
    <x v="5"/>
    <s v="stk"/>
    <m/>
  </r>
  <r>
    <x v="10"/>
    <x v="2"/>
    <x v="33"/>
    <x v="33"/>
    <x v="5"/>
    <s v="stk"/>
    <n v="3085"/>
  </r>
  <r>
    <x v="11"/>
    <x v="2"/>
    <x v="33"/>
    <x v="33"/>
    <x v="5"/>
    <s v="stk"/>
    <m/>
  </r>
  <r>
    <x v="12"/>
    <x v="2"/>
    <x v="33"/>
    <x v="33"/>
    <x v="5"/>
    <s v="stk"/>
    <m/>
  </r>
  <r>
    <x v="13"/>
    <x v="2"/>
    <x v="33"/>
    <x v="33"/>
    <x v="5"/>
    <s v="stk"/>
    <n v="695"/>
  </r>
  <r>
    <x v="14"/>
    <x v="2"/>
    <x v="33"/>
    <x v="33"/>
    <x v="5"/>
    <s v="stk"/>
    <n v="3960"/>
  </r>
  <r>
    <x v="15"/>
    <x v="2"/>
    <x v="33"/>
    <x v="33"/>
    <x v="5"/>
    <s v="stk"/>
    <n v="5575"/>
  </r>
  <r>
    <x v="16"/>
    <x v="2"/>
    <x v="33"/>
    <x v="33"/>
    <x v="5"/>
    <s v="stk"/>
    <n v="19100"/>
  </r>
  <r>
    <x v="0"/>
    <x v="2"/>
    <x v="34"/>
    <x v="34"/>
    <x v="5"/>
    <s v="stk"/>
    <n v="11630"/>
  </r>
  <r>
    <x v="1"/>
    <x v="2"/>
    <x v="34"/>
    <x v="34"/>
    <x v="5"/>
    <s v="stk"/>
    <n v="10760"/>
  </r>
  <r>
    <x v="2"/>
    <x v="2"/>
    <x v="34"/>
    <x v="34"/>
    <x v="5"/>
    <s v="stk"/>
    <n v="5100"/>
  </r>
  <r>
    <x v="3"/>
    <x v="2"/>
    <x v="34"/>
    <x v="34"/>
    <x v="5"/>
    <s v="stk"/>
    <n v="1470"/>
  </r>
  <r>
    <x v="4"/>
    <x v="2"/>
    <x v="34"/>
    <x v="34"/>
    <x v="5"/>
    <s v="stk"/>
    <n v="2320"/>
  </r>
  <r>
    <x v="5"/>
    <x v="2"/>
    <x v="34"/>
    <x v="34"/>
    <x v="5"/>
    <s v="stk"/>
    <n v="4990"/>
  </r>
  <r>
    <x v="6"/>
    <x v="2"/>
    <x v="34"/>
    <x v="34"/>
    <x v="5"/>
    <s v="stk"/>
    <n v="1600"/>
  </r>
  <r>
    <x v="7"/>
    <x v="2"/>
    <x v="34"/>
    <x v="34"/>
    <x v="5"/>
    <s v="stk"/>
    <n v="7100"/>
  </r>
  <r>
    <x v="8"/>
    <x v="2"/>
    <x v="34"/>
    <x v="34"/>
    <x v="5"/>
    <s v="stk"/>
    <n v="4500"/>
  </r>
  <r>
    <x v="9"/>
    <x v="2"/>
    <x v="34"/>
    <x v="34"/>
    <x v="5"/>
    <s v="stk"/>
    <n v="4950"/>
  </r>
  <r>
    <x v="10"/>
    <x v="2"/>
    <x v="34"/>
    <x v="34"/>
    <x v="5"/>
    <s v="stk"/>
    <n v="8500"/>
  </r>
  <r>
    <x v="11"/>
    <x v="2"/>
    <x v="34"/>
    <x v="34"/>
    <x v="5"/>
    <s v="stk"/>
    <n v="2450"/>
  </r>
  <r>
    <x v="12"/>
    <x v="2"/>
    <x v="34"/>
    <x v="34"/>
    <x v="5"/>
    <s v="stk"/>
    <n v="1200"/>
  </r>
  <r>
    <x v="13"/>
    <x v="2"/>
    <x v="34"/>
    <x v="34"/>
    <x v="5"/>
    <s v="stk"/>
    <n v="1000"/>
  </r>
  <r>
    <x v="14"/>
    <x v="2"/>
    <x v="34"/>
    <x v="34"/>
    <x v="5"/>
    <s v="stk"/>
    <n v="3500"/>
  </r>
  <r>
    <x v="15"/>
    <x v="2"/>
    <x v="34"/>
    <x v="34"/>
    <x v="5"/>
    <s v="stk"/>
    <n v="3000"/>
  </r>
  <r>
    <x v="16"/>
    <x v="2"/>
    <x v="34"/>
    <x v="34"/>
    <x v="5"/>
    <s v="stk"/>
    <n v="14950"/>
  </r>
  <r>
    <x v="0"/>
    <x v="2"/>
    <x v="35"/>
    <x v="35"/>
    <x v="5"/>
    <s v="stk"/>
    <m/>
  </r>
  <r>
    <x v="1"/>
    <x v="2"/>
    <x v="35"/>
    <x v="35"/>
    <x v="5"/>
    <s v="stk"/>
    <m/>
  </r>
  <r>
    <x v="2"/>
    <x v="2"/>
    <x v="35"/>
    <x v="35"/>
    <x v="5"/>
    <s v="stk"/>
    <n v="900"/>
  </r>
  <r>
    <x v="3"/>
    <x v="2"/>
    <x v="35"/>
    <x v="35"/>
    <x v="5"/>
    <s v="stk"/>
    <n v="200"/>
  </r>
  <r>
    <x v="4"/>
    <x v="2"/>
    <x v="35"/>
    <x v="35"/>
    <x v="5"/>
    <s v="stk"/>
    <n v="100"/>
  </r>
  <r>
    <x v="5"/>
    <x v="2"/>
    <x v="35"/>
    <x v="35"/>
    <x v="5"/>
    <s v="stk"/>
    <n v="2950"/>
  </r>
  <r>
    <x v="6"/>
    <x v="2"/>
    <x v="35"/>
    <x v="35"/>
    <x v="5"/>
    <s v="stk"/>
    <n v="1200"/>
  </r>
  <r>
    <x v="7"/>
    <x v="2"/>
    <x v="35"/>
    <x v="35"/>
    <x v="5"/>
    <s v="stk"/>
    <n v="780"/>
  </r>
  <r>
    <x v="8"/>
    <x v="2"/>
    <x v="35"/>
    <x v="35"/>
    <x v="5"/>
    <s v="stk"/>
    <n v="500"/>
  </r>
  <r>
    <x v="9"/>
    <x v="2"/>
    <x v="35"/>
    <x v="35"/>
    <x v="5"/>
    <s v="stk"/>
    <n v="4300"/>
  </r>
  <r>
    <x v="10"/>
    <x v="2"/>
    <x v="35"/>
    <x v="35"/>
    <x v="5"/>
    <s v="stk"/>
    <n v="900"/>
  </r>
  <r>
    <x v="11"/>
    <x v="2"/>
    <x v="35"/>
    <x v="35"/>
    <x v="5"/>
    <s v="stk"/>
    <n v="1550"/>
  </r>
  <r>
    <x v="12"/>
    <x v="2"/>
    <x v="35"/>
    <x v="35"/>
    <x v="5"/>
    <s v="stk"/>
    <n v="5430"/>
  </r>
  <r>
    <x v="13"/>
    <x v="2"/>
    <x v="35"/>
    <x v="35"/>
    <x v="5"/>
    <s v="stk"/>
    <n v="3900"/>
  </r>
  <r>
    <x v="14"/>
    <x v="2"/>
    <x v="35"/>
    <x v="35"/>
    <x v="5"/>
    <s v="stk"/>
    <n v="1440"/>
  </r>
  <r>
    <x v="15"/>
    <x v="2"/>
    <x v="35"/>
    <x v="35"/>
    <x v="5"/>
    <s v="stk"/>
    <n v="1900"/>
  </r>
  <r>
    <x v="16"/>
    <x v="2"/>
    <x v="35"/>
    <x v="35"/>
    <x v="5"/>
    <s v="stk"/>
    <n v="33035"/>
  </r>
  <r>
    <x v="0"/>
    <x v="3"/>
    <x v="18"/>
    <x v="18"/>
    <x v="5"/>
    <s v="stk"/>
    <n v="8305"/>
  </r>
  <r>
    <x v="1"/>
    <x v="3"/>
    <x v="18"/>
    <x v="18"/>
    <x v="5"/>
    <s v="stk"/>
    <n v="8435"/>
  </r>
  <r>
    <x v="2"/>
    <x v="3"/>
    <x v="18"/>
    <x v="18"/>
    <x v="5"/>
    <s v="stk"/>
    <n v="5015"/>
  </r>
  <r>
    <x v="3"/>
    <x v="3"/>
    <x v="18"/>
    <x v="18"/>
    <x v="5"/>
    <s v="stk"/>
    <m/>
  </r>
  <r>
    <x v="4"/>
    <x v="3"/>
    <x v="18"/>
    <x v="18"/>
    <x v="5"/>
    <s v="stk"/>
    <n v="1190"/>
  </r>
  <r>
    <x v="5"/>
    <x v="3"/>
    <x v="18"/>
    <x v="18"/>
    <x v="5"/>
    <s v="stk"/>
    <m/>
  </r>
  <r>
    <x v="6"/>
    <x v="3"/>
    <x v="18"/>
    <x v="18"/>
    <x v="5"/>
    <s v="stk"/>
    <n v="260"/>
  </r>
  <r>
    <x v="7"/>
    <x v="3"/>
    <x v="18"/>
    <x v="18"/>
    <x v="5"/>
    <s v="stk"/>
    <n v="850"/>
  </r>
  <r>
    <x v="8"/>
    <x v="3"/>
    <x v="18"/>
    <x v="18"/>
    <x v="5"/>
    <s v="stk"/>
    <n v="1210"/>
  </r>
  <r>
    <x v="9"/>
    <x v="3"/>
    <x v="18"/>
    <x v="18"/>
    <x v="5"/>
    <s v="stk"/>
    <n v="2800"/>
  </r>
  <r>
    <x v="10"/>
    <x v="3"/>
    <x v="18"/>
    <x v="18"/>
    <x v="5"/>
    <s v="stk"/>
    <n v="800"/>
  </r>
  <r>
    <x v="11"/>
    <x v="3"/>
    <x v="18"/>
    <x v="18"/>
    <x v="5"/>
    <s v="stk"/>
    <n v="3420"/>
  </r>
  <r>
    <x v="12"/>
    <x v="3"/>
    <x v="18"/>
    <x v="18"/>
    <x v="5"/>
    <s v="stk"/>
    <m/>
  </r>
  <r>
    <x v="13"/>
    <x v="3"/>
    <x v="18"/>
    <x v="18"/>
    <x v="5"/>
    <s v="stk"/>
    <n v="95"/>
  </r>
  <r>
    <x v="14"/>
    <x v="3"/>
    <x v="18"/>
    <x v="18"/>
    <x v="5"/>
    <s v="stk"/>
    <m/>
  </r>
  <r>
    <x v="15"/>
    <x v="3"/>
    <x v="18"/>
    <x v="18"/>
    <x v="5"/>
    <s v="stk"/>
    <m/>
  </r>
  <r>
    <x v="16"/>
    <x v="3"/>
    <x v="18"/>
    <x v="18"/>
    <x v="5"/>
    <s v="stk"/>
    <n v="1000"/>
  </r>
  <r>
    <x v="0"/>
    <x v="3"/>
    <x v="22"/>
    <x v="22"/>
    <x v="5"/>
    <s v="stk"/>
    <n v="510"/>
  </r>
  <r>
    <x v="1"/>
    <x v="3"/>
    <x v="22"/>
    <x v="22"/>
    <x v="5"/>
    <s v="stk"/>
    <n v="350"/>
  </r>
  <r>
    <x v="2"/>
    <x v="3"/>
    <x v="22"/>
    <x v="22"/>
    <x v="5"/>
    <s v="stk"/>
    <m/>
  </r>
  <r>
    <x v="7"/>
    <x v="3"/>
    <x v="22"/>
    <x v="22"/>
    <x v="5"/>
    <s v="stk"/>
    <m/>
  </r>
  <r>
    <x v="0"/>
    <x v="4"/>
    <x v="36"/>
    <x v="36"/>
    <x v="0"/>
    <s v="Dekar"/>
    <n v="10"/>
  </r>
  <r>
    <x v="1"/>
    <x v="4"/>
    <x v="36"/>
    <x v="36"/>
    <x v="0"/>
    <s v="Dekar"/>
    <n v="21"/>
  </r>
  <r>
    <x v="9"/>
    <x v="4"/>
    <x v="36"/>
    <x v="36"/>
    <x v="0"/>
    <s v="Dekar"/>
    <n v="15"/>
  </r>
  <r>
    <x v="0"/>
    <x v="0"/>
    <x v="0"/>
    <x v="0"/>
    <x v="6"/>
    <s v="Dekar"/>
    <n v="169"/>
  </r>
  <r>
    <x v="1"/>
    <x v="0"/>
    <x v="0"/>
    <x v="0"/>
    <x v="6"/>
    <s v="Dekar"/>
    <n v="155"/>
  </r>
  <r>
    <x v="2"/>
    <x v="0"/>
    <x v="0"/>
    <x v="0"/>
    <x v="6"/>
    <s v="Dekar"/>
    <n v="216"/>
  </r>
  <r>
    <x v="3"/>
    <x v="0"/>
    <x v="0"/>
    <x v="0"/>
    <x v="6"/>
    <s v="Dekar"/>
    <n v="16"/>
  </r>
  <r>
    <x v="4"/>
    <x v="0"/>
    <x v="0"/>
    <x v="0"/>
    <x v="6"/>
    <s v="Dekar"/>
    <n v="20"/>
  </r>
  <r>
    <x v="5"/>
    <x v="0"/>
    <x v="0"/>
    <x v="0"/>
    <x v="6"/>
    <s v="Dekar"/>
    <n v="52"/>
  </r>
  <r>
    <x v="6"/>
    <x v="0"/>
    <x v="0"/>
    <x v="0"/>
    <x v="6"/>
    <s v="Dekar"/>
    <n v="67"/>
  </r>
  <r>
    <x v="7"/>
    <x v="0"/>
    <x v="0"/>
    <x v="0"/>
    <x v="6"/>
    <s v="Dekar"/>
    <n v="115"/>
  </r>
  <r>
    <x v="8"/>
    <x v="0"/>
    <x v="0"/>
    <x v="0"/>
    <x v="6"/>
    <s v="Dekar"/>
    <n v="119"/>
  </r>
  <r>
    <x v="9"/>
    <x v="0"/>
    <x v="0"/>
    <x v="0"/>
    <x v="6"/>
    <s v="Dekar"/>
    <n v="53"/>
  </r>
  <r>
    <x v="10"/>
    <x v="0"/>
    <x v="0"/>
    <x v="0"/>
    <x v="6"/>
    <s v="Dekar"/>
    <n v="55"/>
  </r>
  <r>
    <x v="11"/>
    <x v="0"/>
    <x v="0"/>
    <x v="0"/>
    <x v="6"/>
    <s v="Dekar"/>
    <n v="78"/>
  </r>
  <r>
    <x v="12"/>
    <x v="0"/>
    <x v="0"/>
    <x v="0"/>
    <x v="6"/>
    <s v="Dekar"/>
    <n v="55"/>
  </r>
  <r>
    <x v="13"/>
    <x v="0"/>
    <x v="0"/>
    <x v="0"/>
    <x v="6"/>
    <s v="Dekar"/>
    <n v="35"/>
  </r>
  <r>
    <x v="14"/>
    <x v="0"/>
    <x v="0"/>
    <x v="0"/>
    <x v="6"/>
    <s v="Dekar"/>
    <n v="23"/>
  </r>
  <r>
    <x v="15"/>
    <x v="0"/>
    <x v="0"/>
    <x v="0"/>
    <x v="6"/>
    <s v="Dekar"/>
    <n v="20"/>
  </r>
  <r>
    <x v="16"/>
    <x v="0"/>
    <x v="0"/>
    <x v="0"/>
    <x v="6"/>
    <s v="Dekar"/>
    <n v="6"/>
  </r>
  <r>
    <x v="0"/>
    <x v="1"/>
    <x v="1"/>
    <x v="1"/>
    <x v="6"/>
    <s v="Dekar"/>
    <n v="14"/>
  </r>
  <r>
    <x v="1"/>
    <x v="1"/>
    <x v="1"/>
    <x v="1"/>
    <x v="6"/>
    <s v="Dekar"/>
    <n v="22"/>
  </r>
  <r>
    <x v="2"/>
    <x v="1"/>
    <x v="1"/>
    <x v="1"/>
    <x v="6"/>
    <s v="Dekar"/>
    <n v="8"/>
  </r>
  <r>
    <x v="3"/>
    <x v="1"/>
    <x v="1"/>
    <x v="1"/>
    <x v="6"/>
    <s v="Dekar"/>
    <m/>
  </r>
  <r>
    <x v="4"/>
    <x v="1"/>
    <x v="1"/>
    <x v="1"/>
    <x v="6"/>
    <s v="Dekar"/>
    <m/>
  </r>
  <r>
    <x v="5"/>
    <x v="1"/>
    <x v="1"/>
    <x v="1"/>
    <x v="6"/>
    <s v="Dekar"/>
    <m/>
  </r>
  <r>
    <x v="6"/>
    <x v="1"/>
    <x v="1"/>
    <x v="1"/>
    <x v="6"/>
    <s v="Dekar"/>
    <m/>
  </r>
  <r>
    <x v="7"/>
    <x v="1"/>
    <x v="1"/>
    <x v="1"/>
    <x v="6"/>
    <s v="Dekar"/>
    <n v="13"/>
  </r>
  <r>
    <x v="8"/>
    <x v="1"/>
    <x v="1"/>
    <x v="1"/>
    <x v="6"/>
    <s v="Dekar"/>
    <m/>
  </r>
  <r>
    <x v="9"/>
    <x v="1"/>
    <x v="1"/>
    <x v="1"/>
    <x v="6"/>
    <s v="Dekar"/>
    <m/>
  </r>
  <r>
    <x v="10"/>
    <x v="1"/>
    <x v="1"/>
    <x v="1"/>
    <x v="6"/>
    <s v="Dekar"/>
    <n v="10"/>
  </r>
  <r>
    <x v="11"/>
    <x v="1"/>
    <x v="1"/>
    <x v="1"/>
    <x v="6"/>
    <s v="Dekar"/>
    <m/>
  </r>
  <r>
    <x v="12"/>
    <x v="1"/>
    <x v="1"/>
    <x v="1"/>
    <x v="6"/>
    <s v="Dekar"/>
    <m/>
  </r>
  <r>
    <x v="13"/>
    <x v="1"/>
    <x v="1"/>
    <x v="1"/>
    <x v="6"/>
    <s v="Dekar"/>
    <n v="7"/>
  </r>
  <r>
    <x v="14"/>
    <x v="1"/>
    <x v="1"/>
    <x v="1"/>
    <x v="6"/>
    <s v="Dekar"/>
    <m/>
  </r>
  <r>
    <x v="15"/>
    <x v="1"/>
    <x v="1"/>
    <x v="1"/>
    <x v="6"/>
    <s v="Dekar"/>
    <m/>
  </r>
  <r>
    <x v="16"/>
    <x v="1"/>
    <x v="1"/>
    <x v="1"/>
    <x v="6"/>
    <s v="Dekar"/>
    <m/>
  </r>
  <r>
    <x v="0"/>
    <x v="2"/>
    <x v="2"/>
    <x v="2"/>
    <x v="6"/>
    <s v="Dekar"/>
    <n v="306"/>
  </r>
  <r>
    <x v="1"/>
    <x v="2"/>
    <x v="2"/>
    <x v="2"/>
    <x v="6"/>
    <s v="Dekar"/>
    <n v="547"/>
  </r>
  <r>
    <x v="2"/>
    <x v="2"/>
    <x v="2"/>
    <x v="2"/>
    <x v="6"/>
    <s v="Dekar"/>
    <n v="9"/>
  </r>
  <r>
    <x v="3"/>
    <x v="2"/>
    <x v="2"/>
    <x v="2"/>
    <x v="6"/>
    <s v="Dekar"/>
    <n v="25"/>
  </r>
  <r>
    <x v="4"/>
    <x v="2"/>
    <x v="2"/>
    <x v="2"/>
    <x v="6"/>
    <s v="Dekar"/>
    <n v="397"/>
  </r>
  <r>
    <x v="5"/>
    <x v="2"/>
    <x v="2"/>
    <x v="2"/>
    <x v="6"/>
    <s v="Dekar"/>
    <n v="376"/>
  </r>
  <r>
    <x v="6"/>
    <x v="2"/>
    <x v="2"/>
    <x v="2"/>
    <x v="6"/>
    <s v="Dekar"/>
    <m/>
  </r>
  <r>
    <x v="7"/>
    <x v="2"/>
    <x v="2"/>
    <x v="2"/>
    <x v="6"/>
    <s v="Dekar"/>
    <m/>
  </r>
  <r>
    <x v="8"/>
    <x v="2"/>
    <x v="2"/>
    <x v="2"/>
    <x v="6"/>
    <s v="Dekar"/>
    <n v="188"/>
  </r>
  <r>
    <x v="9"/>
    <x v="2"/>
    <x v="2"/>
    <x v="2"/>
    <x v="6"/>
    <s v="Dekar"/>
    <m/>
  </r>
  <r>
    <x v="10"/>
    <x v="2"/>
    <x v="2"/>
    <x v="2"/>
    <x v="6"/>
    <s v="Dekar"/>
    <n v="168"/>
  </r>
  <r>
    <x v="11"/>
    <x v="2"/>
    <x v="2"/>
    <x v="2"/>
    <x v="6"/>
    <s v="Dekar"/>
    <n v="18"/>
  </r>
  <r>
    <x v="12"/>
    <x v="2"/>
    <x v="2"/>
    <x v="2"/>
    <x v="6"/>
    <s v="Dekar"/>
    <m/>
  </r>
  <r>
    <x v="13"/>
    <x v="2"/>
    <x v="2"/>
    <x v="2"/>
    <x v="6"/>
    <s v="Dekar"/>
    <m/>
  </r>
  <r>
    <x v="14"/>
    <x v="2"/>
    <x v="2"/>
    <x v="2"/>
    <x v="6"/>
    <s v="Dekar"/>
    <m/>
  </r>
  <r>
    <x v="15"/>
    <x v="2"/>
    <x v="2"/>
    <x v="2"/>
    <x v="6"/>
    <s v="Dekar"/>
    <m/>
  </r>
  <r>
    <x v="16"/>
    <x v="2"/>
    <x v="2"/>
    <x v="2"/>
    <x v="6"/>
    <s v="Dekar"/>
    <m/>
  </r>
  <r>
    <x v="0"/>
    <x v="2"/>
    <x v="3"/>
    <x v="3"/>
    <x v="6"/>
    <s v="Dekar"/>
    <n v="71"/>
  </r>
  <r>
    <x v="1"/>
    <x v="2"/>
    <x v="3"/>
    <x v="3"/>
    <x v="6"/>
    <s v="Dekar"/>
    <n v="336"/>
  </r>
  <r>
    <x v="2"/>
    <x v="2"/>
    <x v="3"/>
    <x v="3"/>
    <x v="6"/>
    <s v="Dekar"/>
    <n v="40"/>
  </r>
  <r>
    <x v="3"/>
    <x v="2"/>
    <x v="3"/>
    <x v="3"/>
    <x v="6"/>
    <s v="Dekar"/>
    <n v="78"/>
  </r>
  <r>
    <x v="4"/>
    <x v="2"/>
    <x v="3"/>
    <x v="3"/>
    <x v="6"/>
    <s v="Dekar"/>
    <m/>
  </r>
  <r>
    <x v="5"/>
    <x v="2"/>
    <x v="3"/>
    <x v="3"/>
    <x v="6"/>
    <s v="Dekar"/>
    <m/>
  </r>
  <r>
    <x v="6"/>
    <x v="2"/>
    <x v="3"/>
    <x v="3"/>
    <x v="6"/>
    <s v="Dekar"/>
    <n v="341"/>
  </r>
  <r>
    <x v="7"/>
    <x v="2"/>
    <x v="3"/>
    <x v="3"/>
    <x v="6"/>
    <s v="Dekar"/>
    <n v="95"/>
  </r>
  <r>
    <x v="8"/>
    <x v="2"/>
    <x v="3"/>
    <x v="3"/>
    <x v="6"/>
    <s v="Dekar"/>
    <n v="12"/>
  </r>
  <r>
    <x v="9"/>
    <x v="2"/>
    <x v="3"/>
    <x v="3"/>
    <x v="6"/>
    <s v="Dekar"/>
    <n v="16"/>
  </r>
  <r>
    <x v="10"/>
    <x v="2"/>
    <x v="3"/>
    <x v="3"/>
    <x v="6"/>
    <s v="Dekar"/>
    <n v="10"/>
  </r>
  <r>
    <x v="11"/>
    <x v="2"/>
    <x v="3"/>
    <x v="3"/>
    <x v="6"/>
    <s v="Dekar"/>
    <m/>
  </r>
  <r>
    <x v="12"/>
    <x v="2"/>
    <x v="3"/>
    <x v="3"/>
    <x v="6"/>
    <s v="Dekar"/>
    <n v="25"/>
  </r>
  <r>
    <x v="13"/>
    <x v="2"/>
    <x v="3"/>
    <x v="3"/>
    <x v="6"/>
    <s v="Dekar"/>
    <n v="15"/>
  </r>
  <r>
    <x v="14"/>
    <x v="2"/>
    <x v="3"/>
    <x v="3"/>
    <x v="6"/>
    <s v="Dekar"/>
    <n v="12"/>
  </r>
  <r>
    <x v="15"/>
    <x v="2"/>
    <x v="3"/>
    <x v="3"/>
    <x v="6"/>
    <s v="Dekar"/>
    <n v="28"/>
  </r>
  <r>
    <x v="16"/>
    <x v="2"/>
    <x v="3"/>
    <x v="3"/>
    <x v="6"/>
    <s v="Dekar"/>
    <n v="15"/>
  </r>
  <r>
    <x v="0"/>
    <x v="0"/>
    <x v="4"/>
    <x v="4"/>
    <x v="6"/>
    <s v="Dekar"/>
    <m/>
  </r>
  <r>
    <x v="1"/>
    <x v="0"/>
    <x v="4"/>
    <x v="4"/>
    <x v="6"/>
    <s v="Dekar"/>
    <m/>
  </r>
  <r>
    <x v="2"/>
    <x v="0"/>
    <x v="4"/>
    <x v="4"/>
    <x v="6"/>
    <s v="Dekar"/>
    <m/>
  </r>
  <r>
    <x v="3"/>
    <x v="0"/>
    <x v="4"/>
    <x v="4"/>
    <x v="6"/>
    <s v="Dekar"/>
    <n v="68"/>
  </r>
  <r>
    <x v="4"/>
    <x v="0"/>
    <x v="4"/>
    <x v="4"/>
    <x v="6"/>
    <s v="Dekar"/>
    <m/>
  </r>
  <r>
    <x v="5"/>
    <x v="0"/>
    <x v="4"/>
    <x v="4"/>
    <x v="6"/>
    <s v="Dekar"/>
    <m/>
  </r>
  <r>
    <x v="6"/>
    <x v="0"/>
    <x v="4"/>
    <x v="4"/>
    <x v="6"/>
    <s v="Dekar"/>
    <m/>
  </r>
  <r>
    <x v="7"/>
    <x v="0"/>
    <x v="4"/>
    <x v="4"/>
    <x v="6"/>
    <s v="Dekar"/>
    <m/>
  </r>
  <r>
    <x v="8"/>
    <x v="0"/>
    <x v="4"/>
    <x v="4"/>
    <x v="6"/>
    <s v="Dekar"/>
    <m/>
  </r>
  <r>
    <x v="9"/>
    <x v="0"/>
    <x v="4"/>
    <x v="4"/>
    <x v="6"/>
    <s v="Dekar"/>
    <m/>
  </r>
  <r>
    <x v="10"/>
    <x v="0"/>
    <x v="4"/>
    <x v="4"/>
    <x v="6"/>
    <s v="Dekar"/>
    <m/>
  </r>
  <r>
    <x v="11"/>
    <x v="0"/>
    <x v="4"/>
    <x v="4"/>
    <x v="6"/>
    <s v="Dekar"/>
    <m/>
  </r>
  <r>
    <x v="12"/>
    <x v="0"/>
    <x v="4"/>
    <x v="4"/>
    <x v="6"/>
    <s v="Dekar"/>
    <m/>
  </r>
  <r>
    <x v="13"/>
    <x v="0"/>
    <x v="4"/>
    <x v="4"/>
    <x v="6"/>
    <s v="Dekar"/>
    <m/>
  </r>
  <r>
    <x v="14"/>
    <x v="0"/>
    <x v="4"/>
    <x v="4"/>
    <x v="6"/>
    <s v="Dekar"/>
    <m/>
  </r>
  <r>
    <x v="15"/>
    <x v="0"/>
    <x v="4"/>
    <x v="4"/>
    <x v="6"/>
    <s v="Dekar"/>
    <m/>
  </r>
  <r>
    <x v="16"/>
    <x v="0"/>
    <x v="4"/>
    <x v="4"/>
    <x v="6"/>
    <s v="Dekar"/>
    <m/>
  </r>
  <r>
    <x v="0"/>
    <x v="0"/>
    <x v="5"/>
    <x v="5"/>
    <x v="6"/>
    <s v="Dekar"/>
    <m/>
  </r>
  <r>
    <x v="1"/>
    <x v="0"/>
    <x v="5"/>
    <x v="5"/>
    <x v="6"/>
    <s v="Dekar"/>
    <n v="231"/>
  </r>
  <r>
    <x v="2"/>
    <x v="0"/>
    <x v="5"/>
    <x v="5"/>
    <x v="6"/>
    <s v="Dekar"/>
    <n v="23"/>
  </r>
  <r>
    <x v="3"/>
    <x v="0"/>
    <x v="5"/>
    <x v="5"/>
    <x v="6"/>
    <s v="Dekar"/>
    <n v="415"/>
  </r>
  <r>
    <x v="4"/>
    <x v="0"/>
    <x v="5"/>
    <x v="5"/>
    <x v="6"/>
    <s v="Dekar"/>
    <n v="100"/>
  </r>
  <r>
    <x v="5"/>
    <x v="0"/>
    <x v="5"/>
    <x v="5"/>
    <x v="6"/>
    <s v="Dekar"/>
    <n v="38"/>
  </r>
  <r>
    <x v="6"/>
    <x v="0"/>
    <x v="5"/>
    <x v="5"/>
    <x v="6"/>
    <s v="Dekar"/>
    <m/>
  </r>
  <r>
    <x v="7"/>
    <x v="0"/>
    <x v="5"/>
    <x v="5"/>
    <x v="6"/>
    <s v="Dekar"/>
    <n v="51"/>
  </r>
  <r>
    <x v="8"/>
    <x v="0"/>
    <x v="5"/>
    <x v="5"/>
    <x v="6"/>
    <s v="Dekar"/>
    <n v="116"/>
  </r>
  <r>
    <x v="9"/>
    <x v="0"/>
    <x v="5"/>
    <x v="5"/>
    <x v="6"/>
    <s v="Dekar"/>
    <n v="410"/>
  </r>
  <r>
    <x v="10"/>
    <x v="0"/>
    <x v="5"/>
    <x v="5"/>
    <x v="6"/>
    <s v="Dekar"/>
    <n v="190"/>
  </r>
  <r>
    <x v="11"/>
    <x v="0"/>
    <x v="5"/>
    <x v="5"/>
    <x v="6"/>
    <s v="Dekar"/>
    <m/>
  </r>
  <r>
    <x v="12"/>
    <x v="0"/>
    <x v="5"/>
    <x v="5"/>
    <x v="6"/>
    <s v="Dekar"/>
    <m/>
  </r>
  <r>
    <x v="13"/>
    <x v="0"/>
    <x v="5"/>
    <x v="5"/>
    <x v="6"/>
    <s v="Dekar"/>
    <n v="16"/>
  </r>
  <r>
    <x v="14"/>
    <x v="0"/>
    <x v="5"/>
    <x v="5"/>
    <x v="6"/>
    <s v="Dekar"/>
    <n v="41"/>
  </r>
  <r>
    <x v="15"/>
    <x v="0"/>
    <x v="5"/>
    <x v="5"/>
    <x v="6"/>
    <s v="Dekar"/>
    <m/>
  </r>
  <r>
    <x v="16"/>
    <x v="0"/>
    <x v="5"/>
    <x v="5"/>
    <x v="6"/>
    <s v="Dekar"/>
    <n v="35"/>
  </r>
  <r>
    <x v="0"/>
    <x v="0"/>
    <x v="6"/>
    <x v="6"/>
    <x v="6"/>
    <s v="Dekar"/>
    <m/>
  </r>
  <r>
    <x v="1"/>
    <x v="0"/>
    <x v="6"/>
    <x v="6"/>
    <x v="6"/>
    <s v="Dekar"/>
    <m/>
  </r>
  <r>
    <x v="2"/>
    <x v="0"/>
    <x v="6"/>
    <x v="6"/>
    <x v="6"/>
    <s v="Dekar"/>
    <n v="5"/>
  </r>
  <r>
    <x v="3"/>
    <x v="0"/>
    <x v="6"/>
    <x v="6"/>
    <x v="6"/>
    <s v="Dekar"/>
    <n v="67"/>
  </r>
  <r>
    <x v="4"/>
    <x v="0"/>
    <x v="6"/>
    <x v="6"/>
    <x v="6"/>
    <s v="Dekar"/>
    <n v="35"/>
  </r>
  <r>
    <x v="5"/>
    <x v="0"/>
    <x v="6"/>
    <x v="6"/>
    <x v="6"/>
    <s v="Dekar"/>
    <m/>
  </r>
  <r>
    <x v="6"/>
    <x v="0"/>
    <x v="6"/>
    <x v="6"/>
    <x v="6"/>
    <s v="Dekar"/>
    <m/>
  </r>
  <r>
    <x v="7"/>
    <x v="0"/>
    <x v="6"/>
    <x v="6"/>
    <x v="6"/>
    <s v="Dekar"/>
    <m/>
  </r>
  <r>
    <x v="8"/>
    <x v="0"/>
    <x v="6"/>
    <x v="6"/>
    <x v="6"/>
    <s v="Dekar"/>
    <m/>
  </r>
  <r>
    <x v="9"/>
    <x v="0"/>
    <x v="6"/>
    <x v="6"/>
    <x v="6"/>
    <s v="Dekar"/>
    <m/>
  </r>
  <r>
    <x v="10"/>
    <x v="0"/>
    <x v="6"/>
    <x v="6"/>
    <x v="6"/>
    <s v="Dekar"/>
    <m/>
  </r>
  <r>
    <x v="11"/>
    <x v="0"/>
    <x v="6"/>
    <x v="6"/>
    <x v="6"/>
    <s v="Dekar"/>
    <m/>
  </r>
  <r>
    <x v="12"/>
    <x v="0"/>
    <x v="6"/>
    <x v="6"/>
    <x v="6"/>
    <s v="Dekar"/>
    <m/>
  </r>
  <r>
    <x v="13"/>
    <x v="0"/>
    <x v="6"/>
    <x v="6"/>
    <x v="6"/>
    <s v="Dekar"/>
    <m/>
  </r>
  <r>
    <x v="14"/>
    <x v="0"/>
    <x v="6"/>
    <x v="6"/>
    <x v="6"/>
    <s v="Dekar"/>
    <m/>
  </r>
  <r>
    <x v="15"/>
    <x v="0"/>
    <x v="6"/>
    <x v="6"/>
    <x v="6"/>
    <s v="Dekar"/>
    <m/>
  </r>
  <r>
    <x v="16"/>
    <x v="0"/>
    <x v="6"/>
    <x v="6"/>
    <x v="6"/>
    <s v="Dekar"/>
    <m/>
  </r>
  <r>
    <x v="0"/>
    <x v="1"/>
    <x v="1"/>
    <x v="1"/>
    <x v="6"/>
    <s v="Dekar"/>
    <m/>
  </r>
  <r>
    <x v="1"/>
    <x v="1"/>
    <x v="1"/>
    <x v="1"/>
    <x v="6"/>
    <s v="Dekar"/>
    <n v="33"/>
  </r>
  <r>
    <x v="2"/>
    <x v="1"/>
    <x v="1"/>
    <x v="1"/>
    <x v="6"/>
    <s v="Dekar"/>
    <n v="50"/>
  </r>
  <r>
    <x v="3"/>
    <x v="1"/>
    <x v="1"/>
    <x v="1"/>
    <x v="6"/>
    <s v="Dekar"/>
    <n v="4"/>
  </r>
  <r>
    <x v="4"/>
    <x v="1"/>
    <x v="1"/>
    <x v="1"/>
    <x v="6"/>
    <s v="Dekar"/>
    <m/>
  </r>
  <r>
    <x v="5"/>
    <x v="1"/>
    <x v="1"/>
    <x v="1"/>
    <x v="6"/>
    <s v="Dekar"/>
    <m/>
  </r>
  <r>
    <x v="6"/>
    <x v="1"/>
    <x v="1"/>
    <x v="1"/>
    <x v="6"/>
    <s v="Dekar"/>
    <m/>
  </r>
  <r>
    <x v="7"/>
    <x v="1"/>
    <x v="1"/>
    <x v="1"/>
    <x v="6"/>
    <s v="Dekar"/>
    <m/>
  </r>
  <r>
    <x v="8"/>
    <x v="1"/>
    <x v="1"/>
    <x v="1"/>
    <x v="6"/>
    <s v="Dekar"/>
    <m/>
  </r>
  <r>
    <x v="9"/>
    <x v="1"/>
    <x v="1"/>
    <x v="1"/>
    <x v="6"/>
    <s v="Dekar"/>
    <n v="29"/>
  </r>
  <r>
    <x v="10"/>
    <x v="1"/>
    <x v="1"/>
    <x v="1"/>
    <x v="6"/>
    <s v="Dekar"/>
    <m/>
  </r>
  <r>
    <x v="11"/>
    <x v="1"/>
    <x v="1"/>
    <x v="1"/>
    <x v="6"/>
    <s v="Dekar"/>
    <m/>
  </r>
  <r>
    <x v="12"/>
    <x v="1"/>
    <x v="1"/>
    <x v="1"/>
    <x v="6"/>
    <s v="Dekar"/>
    <m/>
  </r>
  <r>
    <x v="13"/>
    <x v="1"/>
    <x v="1"/>
    <x v="1"/>
    <x v="6"/>
    <s v="Dekar"/>
    <m/>
  </r>
  <r>
    <x v="14"/>
    <x v="1"/>
    <x v="1"/>
    <x v="1"/>
    <x v="6"/>
    <s v="Dekar"/>
    <m/>
  </r>
  <r>
    <x v="15"/>
    <x v="1"/>
    <x v="1"/>
    <x v="1"/>
    <x v="6"/>
    <s v="Dekar"/>
    <m/>
  </r>
  <r>
    <x v="16"/>
    <x v="1"/>
    <x v="1"/>
    <x v="1"/>
    <x v="6"/>
    <s v="Dekar"/>
    <m/>
  </r>
  <r>
    <x v="0"/>
    <x v="0"/>
    <x v="7"/>
    <x v="7"/>
    <x v="6"/>
    <s v="Dekar"/>
    <n v="49"/>
  </r>
  <r>
    <x v="1"/>
    <x v="0"/>
    <x v="7"/>
    <x v="7"/>
    <x v="6"/>
    <s v="Dekar"/>
    <n v="124"/>
  </r>
  <r>
    <x v="2"/>
    <x v="0"/>
    <x v="7"/>
    <x v="7"/>
    <x v="6"/>
    <s v="Dekar"/>
    <n v="80"/>
  </r>
  <r>
    <x v="3"/>
    <x v="0"/>
    <x v="7"/>
    <x v="7"/>
    <x v="6"/>
    <s v="Dekar"/>
    <n v="98"/>
  </r>
  <r>
    <x v="4"/>
    <x v="0"/>
    <x v="7"/>
    <x v="7"/>
    <x v="6"/>
    <s v="Dekar"/>
    <n v="81"/>
  </r>
  <r>
    <x v="5"/>
    <x v="0"/>
    <x v="7"/>
    <x v="7"/>
    <x v="6"/>
    <s v="Dekar"/>
    <n v="8"/>
  </r>
  <r>
    <x v="6"/>
    <x v="0"/>
    <x v="7"/>
    <x v="7"/>
    <x v="6"/>
    <s v="Dekar"/>
    <n v="37"/>
  </r>
  <r>
    <x v="7"/>
    <x v="0"/>
    <x v="7"/>
    <x v="7"/>
    <x v="6"/>
    <s v="Dekar"/>
    <n v="51"/>
  </r>
  <r>
    <x v="8"/>
    <x v="0"/>
    <x v="7"/>
    <x v="7"/>
    <x v="6"/>
    <s v="Dekar"/>
    <n v="80"/>
  </r>
  <r>
    <x v="9"/>
    <x v="0"/>
    <x v="7"/>
    <x v="7"/>
    <x v="6"/>
    <s v="Dekar"/>
    <n v="40"/>
  </r>
  <r>
    <x v="10"/>
    <x v="0"/>
    <x v="7"/>
    <x v="7"/>
    <x v="6"/>
    <s v="Dekar"/>
    <n v="5"/>
  </r>
  <r>
    <x v="11"/>
    <x v="0"/>
    <x v="7"/>
    <x v="7"/>
    <x v="6"/>
    <s v="Dekar"/>
    <n v="15"/>
  </r>
  <r>
    <x v="12"/>
    <x v="0"/>
    <x v="7"/>
    <x v="7"/>
    <x v="6"/>
    <s v="Dekar"/>
    <n v="165"/>
  </r>
  <r>
    <x v="13"/>
    <x v="0"/>
    <x v="7"/>
    <x v="7"/>
    <x v="6"/>
    <s v="Dekar"/>
    <n v="112"/>
  </r>
  <r>
    <x v="14"/>
    <x v="0"/>
    <x v="7"/>
    <x v="7"/>
    <x v="6"/>
    <s v="Dekar"/>
    <m/>
  </r>
  <r>
    <x v="15"/>
    <x v="0"/>
    <x v="7"/>
    <x v="7"/>
    <x v="6"/>
    <s v="Dekar"/>
    <m/>
  </r>
  <r>
    <x v="16"/>
    <x v="0"/>
    <x v="7"/>
    <x v="7"/>
    <x v="6"/>
    <s v="Dekar"/>
    <n v="205"/>
  </r>
  <r>
    <x v="0"/>
    <x v="1"/>
    <x v="8"/>
    <x v="8"/>
    <x v="6"/>
    <s v="Dekar"/>
    <n v="48"/>
  </r>
  <r>
    <x v="1"/>
    <x v="1"/>
    <x v="8"/>
    <x v="8"/>
    <x v="6"/>
    <s v="Dekar"/>
    <n v="281"/>
  </r>
  <r>
    <x v="2"/>
    <x v="1"/>
    <x v="8"/>
    <x v="8"/>
    <x v="6"/>
    <s v="Dekar"/>
    <n v="298"/>
  </r>
  <r>
    <x v="3"/>
    <x v="1"/>
    <x v="8"/>
    <x v="8"/>
    <x v="6"/>
    <s v="Dekar"/>
    <m/>
  </r>
  <r>
    <x v="4"/>
    <x v="1"/>
    <x v="8"/>
    <x v="8"/>
    <x v="6"/>
    <s v="Dekar"/>
    <n v="127"/>
  </r>
  <r>
    <x v="5"/>
    <x v="1"/>
    <x v="8"/>
    <x v="8"/>
    <x v="6"/>
    <s v="Dekar"/>
    <n v="3"/>
  </r>
  <r>
    <x v="6"/>
    <x v="1"/>
    <x v="8"/>
    <x v="8"/>
    <x v="6"/>
    <s v="Dekar"/>
    <m/>
  </r>
  <r>
    <x v="7"/>
    <x v="1"/>
    <x v="8"/>
    <x v="8"/>
    <x v="6"/>
    <s v="Dekar"/>
    <n v="55"/>
  </r>
  <r>
    <x v="8"/>
    <x v="1"/>
    <x v="8"/>
    <x v="8"/>
    <x v="6"/>
    <s v="Dekar"/>
    <m/>
  </r>
  <r>
    <x v="9"/>
    <x v="1"/>
    <x v="8"/>
    <x v="8"/>
    <x v="6"/>
    <s v="Dekar"/>
    <n v="45"/>
  </r>
  <r>
    <x v="10"/>
    <x v="1"/>
    <x v="8"/>
    <x v="8"/>
    <x v="6"/>
    <s v="Dekar"/>
    <n v="10"/>
  </r>
  <r>
    <x v="11"/>
    <x v="1"/>
    <x v="8"/>
    <x v="8"/>
    <x v="6"/>
    <s v="Dekar"/>
    <m/>
  </r>
  <r>
    <x v="12"/>
    <x v="1"/>
    <x v="8"/>
    <x v="8"/>
    <x v="6"/>
    <s v="Dekar"/>
    <m/>
  </r>
  <r>
    <x v="13"/>
    <x v="1"/>
    <x v="8"/>
    <x v="8"/>
    <x v="6"/>
    <s v="Dekar"/>
    <m/>
  </r>
  <r>
    <x v="14"/>
    <x v="1"/>
    <x v="8"/>
    <x v="8"/>
    <x v="6"/>
    <s v="Dekar"/>
    <n v="66"/>
  </r>
  <r>
    <x v="15"/>
    <x v="1"/>
    <x v="8"/>
    <x v="8"/>
    <x v="6"/>
    <s v="Dekar"/>
    <m/>
  </r>
  <r>
    <x v="16"/>
    <x v="1"/>
    <x v="8"/>
    <x v="8"/>
    <x v="6"/>
    <s v="Dekar"/>
    <m/>
  </r>
  <r>
    <x v="0"/>
    <x v="1"/>
    <x v="9"/>
    <x v="9"/>
    <x v="6"/>
    <s v="Dekar"/>
    <n v="229"/>
  </r>
  <r>
    <x v="1"/>
    <x v="1"/>
    <x v="9"/>
    <x v="9"/>
    <x v="6"/>
    <s v="Dekar"/>
    <n v="91"/>
  </r>
  <r>
    <x v="2"/>
    <x v="1"/>
    <x v="9"/>
    <x v="9"/>
    <x v="6"/>
    <s v="Dekar"/>
    <n v="212"/>
  </r>
  <r>
    <x v="3"/>
    <x v="1"/>
    <x v="9"/>
    <x v="9"/>
    <x v="6"/>
    <s v="Dekar"/>
    <n v="38"/>
  </r>
  <r>
    <x v="4"/>
    <x v="1"/>
    <x v="9"/>
    <x v="9"/>
    <x v="6"/>
    <s v="Dekar"/>
    <n v="8"/>
  </r>
  <r>
    <x v="5"/>
    <x v="1"/>
    <x v="9"/>
    <x v="9"/>
    <x v="6"/>
    <s v="Dekar"/>
    <n v="18"/>
  </r>
  <r>
    <x v="6"/>
    <x v="1"/>
    <x v="9"/>
    <x v="9"/>
    <x v="6"/>
    <s v="Dekar"/>
    <n v="4"/>
  </r>
  <r>
    <x v="7"/>
    <x v="1"/>
    <x v="9"/>
    <x v="9"/>
    <x v="6"/>
    <s v="Dekar"/>
    <n v="40"/>
  </r>
  <r>
    <x v="8"/>
    <x v="1"/>
    <x v="9"/>
    <x v="9"/>
    <x v="6"/>
    <s v="Dekar"/>
    <m/>
  </r>
  <r>
    <x v="9"/>
    <x v="1"/>
    <x v="9"/>
    <x v="9"/>
    <x v="6"/>
    <s v="Dekar"/>
    <m/>
  </r>
  <r>
    <x v="10"/>
    <x v="1"/>
    <x v="9"/>
    <x v="9"/>
    <x v="6"/>
    <s v="Dekar"/>
    <n v="15"/>
  </r>
  <r>
    <x v="11"/>
    <x v="1"/>
    <x v="9"/>
    <x v="9"/>
    <x v="6"/>
    <s v="Dekar"/>
    <m/>
  </r>
  <r>
    <x v="12"/>
    <x v="1"/>
    <x v="9"/>
    <x v="9"/>
    <x v="6"/>
    <s v="Dekar"/>
    <m/>
  </r>
  <r>
    <x v="13"/>
    <x v="1"/>
    <x v="9"/>
    <x v="9"/>
    <x v="6"/>
    <s v="Dekar"/>
    <m/>
  </r>
  <r>
    <x v="14"/>
    <x v="1"/>
    <x v="9"/>
    <x v="9"/>
    <x v="6"/>
    <s v="Dekar"/>
    <m/>
  </r>
  <r>
    <x v="15"/>
    <x v="1"/>
    <x v="9"/>
    <x v="9"/>
    <x v="6"/>
    <s v="Dekar"/>
    <n v="25"/>
  </r>
  <r>
    <x v="16"/>
    <x v="1"/>
    <x v="9"/>
    <x v="9"/>
    <x v="6"/>
    <s v="Dekar"/>
    <n v="43"/>
  </r>
  <r>
    <x v="0"/>
    <x v="1"/>
    <x v="10"/>
    <x v="10"/>
    <x v="6"/>
    <s v="Dekar"/>
    <n v="615"/>
  </r>
  <r>
    <x v="1"/>
    <x v="1"/>
    <x v="10"/>
    <x v="10"/>
    <x v="6"/>
    <s v="Dekar"/>
    <n v="528"/>
  </r>
  <r>
    <x v="2"/>
    <x v="1"/>
    <x v="10"/>
    <x v="10"/>
    <x v="6"/>
    <s v="Dekar"/>
    <n v="344"/>
  </r>
  <r>
    <x v="3"/>
    <x v="1"/>
    <x v="10"/>
    <x v="10"/>
    <x v="6"/>
    <s v="Dekar"/>
    <n v="23"/>
  </r>
  <r>
    <x v="4"/>
    <x v="1"/>
    <x v="10"/>
    <x v="10"/>
    <x v="6"/>
    <s v="Dekar"/>
    <n v="75"/>
  </r>
  <r>
    <x v="5"/>
    <x v="1"/>
    <x v="10"/>
    <x v="10"/>
    <x v="6"/>
    <s v="Dekar"/>
    <n v="354"/>
  </r>
  <r>
    <x v="6"/>
    <x v="1"/>
    <x v="10"/>
    <x v="10"/>
    <x v="6"/>
    <s v="Dekar"/>
    <n v="39"/>
  </r>
  <r>
    <x v="7"/>
    <x v="1"/>
    <x v="10"/>
    <x v="10"/>
    <x v="6"/>
    <s v="Dekar"/>
    <n v="673"/>
  </r>
  <r>
    <x v="8"/>
    <x v="1"/>
    <x v="10"/>
    <x v="10"/>
    <x v="6"/>
    <s v="Dekar"/>
    <n v="148"/>
  </r>
  <r>
    <x v="9"/>
    <x v="1"/>
    <x v="10"/>
    <x v="10"/>
    <x v="6"/>
    <s v="Dekar"/>
    <n v="894"/>
  </r>
  <r>
    <x v="10"/>
    <x v="1"/>
    <x v="10"/>
    <x v="10"/>
    <x v="6"/>
    <s v="Dekar"/>
    <n v="102"/>
  </r>
  <r>
    <x v="11"/>
    <x v="1"/>
    <x v="10"/>
    <x v="10"/>
    <x v="6"/>
    <s v="Dekar"/>
    <n v="289"/>
  </r>
  <r>
    <x v="12"/>
    <x v="1"/>
    <x v="10"/>
    <x v="10"/>
    <x v="6"/>
    <s v="Dekar"/>
    <n v="52"/>
  </r>
  <r>
    <x v="13"/>
    <x v="1"/>
    <x v="10"/>
    <x v="10"/>
    <x v="6"/>
    <s v="Dekar"/>
    <n v="91"/>
  </r>
  <r>
    <x v="14"/>
    <x v="1"/>
    <x v="10"/>
    <x v="10"/>
    <x v="6"/>
    <s v="Dekar"/>
    <n v="394"/>
  </r>
  <r>
    <x v="15"/>
    <x v="1"/>
    <x v="10"/>
    <x v="10"/>
    <x v="6"/>
    <s v="Dekar"/>
    <n v="649"/>
  </r>
  <r>
    <x v="16"/>
    <x v="1"/>
    <x v="10"/>
    <x v="10"/>
    <x v="6"/>
    <s v="Dekar"/>
    <n v="284"/>
  </r>
  <r>
    <x v="0"/>
    <x v="1"/>
    <x v="11"/>
    <x v="11"/>
    <x v="6"/>
    <s v="Dekar"/>
    <n v="169"/>
  </r>
  <r>
    <x v="1"/>
    <x v="1"/>
    <x v="11"/>
    <x v="11"/>
    <x v="6"/>
    <s v="Dekar"/>
    <n v="417"/>
  </r>
  <r>
    <x v="2"/>
    <x v="1"/>
    <x v="11"/>
    <x v="11"/>
    <x v="6"/>
    <s v="Dekar"/>
    <n v="467"/>
  </r>
  <r>
    <x v="3"/>
    <x v="1"/>
    <x v="11"/>
    <x v="11"/>
    <x v="6"/>
    <s v="Dekar"/>
    <n v="71"/>
  </r>
  <r>
    <x v="4"/>
    <x v="1"/>
    <x v="11"/>
    <x v="11"/>
    <x v="6"/>
    <s v="Dekar"/>
    <n v="176"/>
  </r>
  <r>
    <x v="5"/>
    <x v="1"/>
    <x v="11"/>
    <x v="11"/>
    <x v="6"/>
    <s v="Dekar"/>
    <n v="290"/>
  </r>
  <r>
    <x v="6"/>
    <x v="1"/>
    <x v="11"/>
    <x v="11"/>
    <x v="6"/>
    <s v="Dekar"/>
    <n v="65"/>
  </r>
  <r>
    <x v="7"/>
    <x v="1"/>
    <x v="11"/>
    <x v="11"/>
    <x v="6"/>
    <s v="Dekar"/>
    <n v="303"/>
  </r>
  <r>
    <x v="8"/>
    <x v="1"/>
    <x v="11"/>
    <x v="11"/>
    <x v="6"/>
    <s v="Dekar"/>
    <n v="337"/>
  </r>
  <r>
    <x v="9"/>
    <x v="1"/>
    <x v="11"/>
    <x v="11"/>
    <x v="6"/>
    <s v="Dekar"/>
    <n v="169"/>
  </r>
  <r>
    <x v="10"/>
    <x v="1"/>
    <x v="11"/>
    <x v="11"/>
    <x v="6"/>
    <s v="Dekar"/>
    <n v="104"/>
  </r>
  <r>
    <x v="11"/>
    <x v="1"/>
    <x v="11"/>
    <x v="11"/>
    <x v="6"/>
    <s v="Dekar"/>
    <n v="89"/>
  </r>
  <r>
    <x v="12"/>
    <x v="1"/>
    <x v="11"/>
    <x v="11"/>
    <x v="6"/>
    <s v="Dekar"/>
    <n v="33"/>
  </r>
  <r>
    <x v="13"/>
    <x v="1"/>
    <x v="11"/>
    <x v="11"/>
    <x v="6"/>
    <s v="Dekar"/>
    <n v="178"/>
  </r>
  <r>
    <x v="14"/>
    <x v="1"/>
    <x v="11"/>
    <x v="11"/>
    <x v="6"/>
    <s v="Dekar"/>
    <n v="98"/>
  </r>
  <r>
    <x v="15"/>
    <x v="1"/>
    <x v="11"/>
    <x v="11"/>
    <x v="6"/>
    <s v="Dekar"/>
    <n v="78"/>
  </r>
  <r>
    <x v="16"/>
    <x v="1"/>
    <x v="11"/>
    <x v="11"/>
    <x v="6"/>
    <s v="Dekar"/>
    <n v="228"/>
  </r>
  <r>
    <x v="0"/>
    <x v="1"/>
    <x v="12"/>
    <x v="12"/>
    <x v="6"/>
    <s v="Dekar"/>
    <m/>
  </r>
  <r>
    <x v="1"/>
    <x v="1"/>
    <x v="12"/>
    <x v="12"/>
    <x v="6"/>
    <s v="Dekar"/>
    <m/>
  </r>
  <r>
    <x v="2"/>
    <x v="1"/>
    <x v="12"/>
    <x v="12"/>
    <x v="6"/>
    <s v="Dekar"/>
    <m/>
  </r>
  <r>
    <x v="3"/>
    <x v="1"/>
    <x v="12"/>
    <x v="12"/>
    <x v="6"/>
    <s v="Dekar"/>
    <m/>
  </r>
  <r>
    <x v="4"/>
    <x v="1"/>
    <x v="12"/>
    <x v="12"/>
    <x v="6"/>
    <s v="Dekar"/>
    <m/>
  </r>
  <r>
    <x v="5"/>
    <x v="1"/>
    <x v="12"/>
    <x v="12"/>
    <x v="6"/>
    <s v="Dekar"/>
    <m/>
  </r>
  <r>
    <x v="6"/>
    <x v="1"/>
    <x v="12"/>
    <x v="12"/>
    <x v="6"/>
    <s v="Dekar"/>
    <m/>
  </r>
  <r>
    <x v="7"/>
    <x v="1"/>
    <x v="12"/>
    <x v="12"/>
    <x v="6"/>
    <s v="Dekar"/>
    <m/>
  </r>
  <r>
    <x v="8"/>
    <x v="1"/>
    <x v="12"/>
    <x v="12"/>
    <x v="6"/>
    <s v="Dekar"/>
    <m/>
  </r>
  <r>
    <x v="9"/>
    <x v="1"/>
    <x v="12"/>
    <x v="12"/>
    <x v="6"/>
    <s v="Dekar"/>
    <n v="50"/>
  </r>
  <r>
    <x v="10"/>
    <x v="1"/>
    <x v="12"/>
    <x v="12"/>
    <x v="6"/>
    <s v="Dekar"/>
    <m/>
  </r>
  <r>
    <x v="11"/>
    <x v="1"/>
    <x v="12"/>
    <x v="12"/>
    <x v="6"/>
    <s v="Dekar"/>
    <n v="3"/>
  </r>
  <r>
    <x v="12"/>
    <x v="1"/>
    <x v="12"/>
    <x v="12"/>
    <x v="6"/>
    <s v="Dekar"/>
    <m/>
  </r>
  <r>
    <x v="13"/>
    <x v="1"/>
    <x v="12"/>
    <x v="12"/>
    <x v="6"/>
    <s v="Dekar"/>
    <n v="5"/>
  </r>
  <r>
    <x v="14"/>
    <x v="1"/>
    <x v="12"/>
    <x v="12"/>
    <x v="6"/>
    <s v="Dekar"/>
    <m/>
  </r>
  <r>
    <x v="15"/>
    <x v="1"/>
    <x v="12"/>
    <x v="12"/>
    <x v="6"/>
    <s v="Dekar"/>
    <m/>
  </r>
  <r>
    <x v="16"/>
    <x v="1"/>
    <x v="12"/>
    <x v="12"/>
    <x v="6"/>
    <s v="Dekar"/>
    <m/>
  </r>
  <r>
    <x v="0"/>
    <x v="1"/>
    <x v="13"/>
    <x v="13"/>
    <x v="6"/>
    <s v="Dekar"/>
    <n v="66"/>
  </r>
  <r>
    <x v="1"/>
    <x v="1"/>
    <x v="13"/>
    <x v="13"/>
    <x v="6"/>
    <s v="Dekar"/>
    <n v="70"/>
  </r>
  <r>
    <x v="2"/>
    <x v="1"/>
    <x v="13"/>
    <x v="13"/>
    <x v="6"/>
    <s v="Dekar"/>
    <n v="60"/>
  </r>
  <r>
    <x v="3"/>
    <x v="1"/>
    <x v="13"/>
    <x v="13"/>
    <x v="6"/>
    <s v="Dekar"/>
    <m/>
  </r>
  <r>
    <x v="4"/>
    <x v="1"/>
    <x v="13"/>
    <x v="13"/>
    <x v="6"/>
    <s v="Dekar"/>
    <m/>
  </r>
  <r>
    <x v="5"/>
    <x v="1"/>
    <x v="13"/>
    <x v="13"/>
    <x v="6"/>
    <s v="Dekar"/>
    <m/>
  </r>
  <r>
    <x v="6"/>
    <x v="1"/>
    <x v="13"/>
    <x v="13"/>
    <x v="6"/>
    <s v="Dekar"/>
    <m/>
  </r>
  <r>
    <x v="7"/>
    <x v="1"/>
    <x v="13"/>
    <x v="13"/>
    <x v="6"/>
    <s v="Dekar"/>
    <m/>
  </r>
  <r>
    <x v="8"/>
    <x v="1"/>
    <x v="13"/>
    <x v="13"/>
    <x v="6"/>
    <s v="Dekar"/>
    <m/>
  </r>
  <r>
    <x v="9"/>
    <x v="1"/>
    <x v="13"/>
    <x v="13"/>
    <x v="6"/>
    <s v="Dekar"/>
    <n v="108"/>
  </r>
  <r>
    <x v="10"/>
    <x v="1"/>
    <x v="13"/>
    <x v="13"/>
    <x v="6"/>
    <s v="Dekar"/>
    <n v="115"/>
  </r>
  <r>
    <x v="11"/>
    <x v="1"/>
    <x v="13"/>
    <x v="13"/>
    <x v="6"/>
    <s v="Dekar"/>
    <n v="80"/>
  </r>
  <r>
    <x v="12"/>
    <x v="1"/>
    <x v="13"/>
    <x v="13"/>
    <x v="6"/>
    <s v="Dekar"/>
    <m/>
  </r>
  <r>
    <x v="13"/>
    <x v="1"/>
    <x v="13"/>
    <x v="13"/>
    <x v="6"/>
    <s v="Dekar"/>
    <m/>
  </r>
  <r>
    <x v="14"/>
    <x v="1"/>
    <x v="13"/>
    <x v="13"/>
    <x v="6"/>
    <s v="Dekar"/>
    <n v="3"/>
  </r>
  <r>
    <x v="15"/>
    <x v="1"/>
    <x v="13"/>
    <x v="13"/>
    <x v="6"/>
    <s v="Dekar"/>
    <m/>
  </r>
  <r>
    <x v="16"/>
    <x v="1"/>
    <x v="13"/>
    <x v="13"/>
    <x v="6"/>
    <s v="Dekar"/>
    <m/>
  </r>
  <r>
    <x v="0"/>
    <x v="1"/>
    <x v="1"/>
    <x v="1"/>
    <x v="6"/>
    <s v="Dekar"/>
    <m/>
  </r>
  <r>
    <x v="1"/>
    <x v="1"/>
    <x v="1"/>
    <x v="1"/>
    <x v="6"/>
    <s v="Dekar"/>
    <m/>
  </r>
  <r>
    <x v="2"/>
    <x v="1"/>
    <x v="1"/>
    <x v="1"/>
    <x v="6"/>
    <s v="Dekar"/>
    <m/>
  </r>
  <r>
    <x v="3"/>
    <x v="1"/>
    <x v="1"/>
    <x v="1"/>
    <x v="6"/>
    <s v="Dekar"/>
    <m/>
  </r>
  <r>
    <x v="4"/>
    <x v="1"/>
    <x v="1"/>
    <x v="1"/>
    <x v="6"/>
    <s v="Dekar"/>
    <m/>
  </r>
  <r>
    <x v="5"/>
    <x v="1"/>
    <x v="1"/>
    <x v="1"/>
    <x v="6"/>
    <s v="Dekar"/>
    <m/>
  </r>
  <r>
    <x v="6"/>
    <x v="1"/>
    <x v="1"/>
    <x v="1"/>
    <x v="6"/>
    <s v="Dekar"/>
    <m/>
  </r>
  <r>
    <x v="7"/>
    <x v="1"/>
    <x v="1"/>
    <x v="1"/>
    <x v="6"/>
    <s v="Dekar"/>
    <m/>
  </r>
  <r>
    <x v="8"/>
    <x v="1"/>
    <x v="1"/>
    <x v="1"/>
    <x v="6"/>
    <s v="Dekar"/>
    <m/>
  </r>
  <r>
    <x v="9"/>
    <x v="1"/>
    <x v="1"/>
    <x v="1"/>
    <x v="6"/>
    <s v="Dekar"/>
    <m/>
  </r>
  <r>
    <x v="10"/>
    <x v="1"/>
    <x v="1"/>
    <x v="1"/>
    <x v="6"/>
    <s v="Dekar"/>
    <m/>
  </r>
  <r>
    <x v="11"/>
    <x v="1"/>
    <x v="1"/>
    <x v="1"/>
    <x v="6"/>
    <s v="Dekar"/>
    <m/>
  </r>
  <r>
    <x v="12"/>
    <x v="1"/>
    <x v="1"/>
    <x v="1"/>
    <x v="6"/>
    <s v="Dekar"/>
    <m/>
  </r>
  <r>
    <x v="13"/>
    <x v="1"/>
    <x v="1"/>
    <x v="1"/>
    <x v="6"/>
    <s v="Dekar"/>
    <m/>
  </r>
  <r>
    <x v="14"/>
    <x v="1"/>
    <x v="1"/>
    <x v="1"/>
    <x v="6"/>
    <s v="Dekar"/>
    <m/>
  </r>
  <r>
    <x v="15"/>
    <x v="1"/>
    <x v="1"/>
    <x v="1"/>
    <x v="6"/>
    <s v="Dekar"/>
    <m/>
  </r>
  <r>
    <x v="16"/>
    <x v="1"/>
    <x v="1"/>
    <x v="1"/>
    <x v="6"/>
    <s v="Dekar"/>
    <m/>
  </r>
  <r>
    <x v="0"/>
    <x v="1"/>
    <x v="14"/>
    <x v="14"/>
    <x v="6"/>
    <s v="Dekar"/>
    <m/>
  </r>
  <r>
    <x v="1"/>
    <x v="1"/>
    <x v="14"/>
    <x v="14"/>
    <x v="6"/>
    <s v="Dekar"/>
    <m/>
  </r>
  <r>
    <x v="2"/>
    <x v="1"/>
    <x v="14"/>
    <x v="14"/>
    <x v="6"/>
    <s v="Dekar"/>
    <n v="2"/>
  </r>
  <r>
    <x v="3"/>
    <x v="1"/>
    <x v="14"/>
    <x v="14"/>
    <x v="6"/>
    <s v="Dekar"/>
    <m/>
  </r>
  <r>
    <x v="4"/>
    <x v="1"/>
    <x v="14"/>
    <x v="14"/>
    <x v="6"/>
    <s v="Dekar"/>
    <m/>
  </r>
  <r>
    <x v="5"/>
    <x v="1"/>
    <x v="14"/>
    <x v="14"/>
    <x v="6"/>
    <s v="Dekar"/>
    <m/>
  </r>
  <r>
    <x v="6"/>
    <x v="1"/>
    <x v="14"/>
    <x v="14"/>
    <x v="6"/>
    <s v="Dekar"/>
    <m/>
  </r>
  <r>
    <x v="7"/>
    <x v="1"/>
    <x v="14"/>
    <x v="14"/>
    <x v="6"/>
    <s v="Dekar"/>
    <m/>
  </r>
  <r>
    <x v="8"/>
    <x v="1"/>
    <x v="14"/>
    <x v="14"/>
    <x v="6"/>
    <s v="Dekar"/>
    <m/>
  </r>
  <r>
    <x v="9"/>
    <x v="1"/>
    <x v="14"/>
    <x v="14"/>
    <x v="6"/>
    <s v="Dekar"/>
    <m/>
  </r>
  <r>
    <x v="10"/>
    <x v="1"/>
    <x v="14"/>
    <x v="14"/>
    <x v="6"/>
    <s v="Dekar"/>
    <m/>
  </r>
  <r>
    <x v="11"/>
    <x v="1"/>
    <x v="14"/>
    <x v="14"/>
    <x v="6"/>
    <s v="Dekar"/>
    <m/>
  </r>
  <r>
    <x v="12"/>
    <x v="1"/>
    <x v="14"/>
    <x v="14"/>
    <x v="6"/>
    <s v="Dekar"/>
    <m/>
  </r>
  <r>
    <x v="13"/>
    <x v="1"/>
    <x v="14"/>
    <x v="14"/>
    <x v="6"/>
    <s v="Dekar"/>
    <m/>
  </r>
  <r>
    <x v="14"/>
    <x v="1"/>
    <x v="14"/>
    <x v="14"/>
    <x v="6"/>
    <s v="Dekar"/>
    <m/>
  </r>
  <r>
    <x v="15"/>
    <x v="1"/>
    <x v="14"/>
    <x v="14"/>
    <x v="6"/>
    <s v="Dekar"/>
    <m/>
  </r>
  <r>
    <x v="16"/>
    <x v="1"/>
    <x v="14"/>
    <x v="14"/>
    <x v="6"/>
    <s v="Dekar"/>
    <m/>
  </r>
  <r>
    <x v="0"/>
    <x v="1"/>
    <x v="15"/>
    <x v="15"/>
    <x v="6"/>
    <s v="Dekar"/>
    <m/>
  </r>
  <r>
    <x v="1"/>
    <x v="1"/>
    <x v="15"/>
    <x v="15"/>
    <x v="6"/>
    <s v="Dekar"/>
    <m/>
  </r>
  <r>
    <x v="2"/>
    <x v="1"/>
    <x v="15"/>
    <x v="15"/>
    <x v="6"/>
    <s v="Dekar"/>
    <n v="3"/>
  </r>
  <r>
    <x v="3"/>
    <x v="1"/>
    <x v="15"/>
    <x v="15"/>
    <x v="6"/>
    <s v="Dekar"/>
    <m/>
  </r>
  <r>
    <x v="4"/>
    <x v="1"/>
    <x v="15"/>
    <x v="15"/>
    <x v="6"/>
    <s v="Dekar"/>
    <m/>
  </r>
  <r>
    <x v="5"/>
    <x v="1"/>
    <x v="15"/>
    <x v="15"/>
    <x v="6"/>
    <s v="Dekar"/>
    <m/>
  </r>
  <r>
    <x v="6"/>
    <x v="1"/>
    <x v="15"/>
    <x v="15"/>
    <x v="6"/>
    <s v="Dekar"/>
    <m/>
  </r>
  <r>
    <x v="7"/>
    <x v="1"/>
    <x v="15"/>
    <x v="15"/>
    <x v="6"/>
    <s v="Dekar"/>
    <m/>
  </r>
  <r>
    <x v="8"/>
    <x v="1"/>
    <x v="15"/>
    <x v="15"/>
    <x v="6"/>
    <s v="Dekar"/>
    <m/>
  </r>
  <r>
    <x v="9"/>
    <x v="1"/>
    <x v="15"/>
    <x v="15"/>
    <x v="6"/>
    <s v="Dekar"/>
    <m/>
  </r>
  <r>
    <x v="10"/>
    <x v="1"/>
    <x v="15"/>
    <x v="15"/>
    <x v="6"/>
    <s v="Dekar"/>
    <m/>
  </r>
  <r>
    <x v="11"/>
    <x v="1"/>
    <x v="15"/>
    <x v="15"/>
    <x v="6"/>
    <s v="Dekar"/>
    <m/>
  </r>
  <r>
    <x v="12"/>
    <x v="1"/>
    <x v="15"/>
    <x v="15"/>
    <x v="6"/>
    <s v="Dekar"/>
    <m/>
  </r>
  <r>
    <x v="13"/>
    <x v="1"/>
    <x v="15"/>
    <x v="15"/>
    <x v="6"/>
    <s v="Dekar"/>
    <m/>
  </r>
  <r>
    <x v="14"/>
    <x v="1"/>
    <x v="15"/>
    <x v="15"/>
    <x v="6"/>
    <s v="Dekar"/>
    <m/>
  </r>
  <r>
    <x v="15"/>
    <x v="1"/>
    <x v="15"/>
    <x v="15"/>
    <x v="6"/>
    <s v="Dekar"/>
    <m/>
  </r>
  <r>
    <x v="16"/>
    <x v="1"/>
    <x v="15"/>
    <x v="15"/>
    <x v="6"/>
    <s v="Dekar"/>
    <m/>
  </r>
  <r>
    <x v="0"/>
    <x v="1"/>
    <x v="16"/>
    <x v="16"/>
    <x v="6"/>
    <s v="Dekar"/>
    <m/>
  </r>
  <r>
    <x v="1"/>
    <x v="1"/>
    <x v="16"/>
    <x v="16"/>
    <x v="6"/>
    <s v="Dekar"/>
    <m/>
  </r>
  <r>
    <x v="2"/>
    <x v="1"/>
    <x v="16"/>
    <x v="16"/>
    <x v="6"/>
    <s v="Dekar"/>
    <m/>
  </r>
  <r>
    <x v="3"/>
    <x v="1"/>
    <x v="16"/>
    <x v="16"/>
    <x v="6"/>
    <s v="Dekar"/>
    <m/>
  </r>
  <r>
    <x v="4"/>
    <x v="1"/>
    <x v="16"/>
    <x v="16"/>
    <x v="6"/>
    <s v="Dekar"/>
    <m/>
  </r>
  <r>
    <x v="5"/>
    <x v="1"/>
    <x v="16"/>
    <x v="16"/>
    <x v="6"/>
    <s v="Dekar"/>
    <m/>
  </r>
  <r>
    <x v="6"/>
    <x v="1"/>
    <x v="16"/>
    <x v="16"/>
    <x v="6"/>
    <s v="Dekar"/>
    <m/>
  </r>
  <r>
    <x v="7"/>
    <x v="1"/>
    <x v="16"/>
    <x v="16"/>
    <x v="6"/>
    <s v="Dekar"/>
    <m/>
  </r>
  <r>
    <x v="8"/>
    <x v="1"/>
    <x v="16"/>
    <x v="16"/>
    <x v="6"/>
    <s v="Dekar"/>
    <m/>
  </r>
  <r>
    <x v="9"/>
    <x v="1"/>
    <x v="16"/>
    <x v="16"/>
    <x v="6"/>
    <s v="Dekar"/>
    <m/>
  </r>
  <r>
    <x v="10"/>
    <x v="1"/>
    <x v="16"/>
    <x v="16"/>
    <x v="6"/>
    <s v="Dekar"/>
    <m/>
  </r>
  <r>
    <x v="11"/>
    <x v="1"/>
    <x v="16"/>
    <x v="16"/>
    <x v="6"/>
    <s v="Dekar"/>
    <m/>
  </r>
  <r>
    <x v="12"/>
    <x v="1"/>
    <x v="16"/>
    <x v="16"/>
    <x v="6"/>
    <s v="Dekar"/>
    <m/>
  </r>
  <r>
    <x v="13"/>
    <x v="1"/>
    <x v="16"/>
    <x v="16"/>
    <x v="6"/>
    <s v="Dekar"/>
    <m/>
  </r>
  <r>
    <x v="14"/>
    <x v="1"/>
    <x v="16"/>
    <x v="16"/>
    <x v="6"/>
    <s v="Dekar"/>
    <m/>
  </r>
  <r>
    <x v="15"/>
    <x v="1"/>
    <x v="16"/>
    <x v="16"/>
    <x v="6"/>
    <s v="Dekar"/>
    <m/>
  </r>
  <r>
    <x v="16"/>
    <x v="1"/>
    <x v="16"/>
    <x v="16"/>
    <x v="6"/>
    <s v="Dekar"/>
    <m/>
  </r>
  <r>
    <x v="0"/>
    <x v="0"/>
    <x v="17"/>
    <x v="17"/>
    <x v="6"/>
    <s v="Dekar"/>
    <n v="10"/>
  </r>
  <r>
    <x v="1"/>
    <x v="0"/>
    <x v="17"/>
    <x v="17"/>
    <x v="6"/>
    <s v="Dekar"/>
    <n v="34"/>
  </r>
  <r>
    <x v="2"/>
    <x v="0"/>
    <x v="17"/>
    <x v="17"/>
    <x v="6"/>
    <s v="Dekar"/>
    <n v="5"/>
  </r>
  <r>
    <x v="3"/>
    <x v="0"/>
    <x v="17"/>
    <x v="17"/>
    <x v="6"/>
    <s v="Dekar"/>
    <n v="24"/>
  </r>
  <r>
    <x v="4"/>
    <x v="0"/>
    <x v="17"/>
    <x v="17"/>
    <x v="6"/>
    <s v="Dekar"/>
    <n v="259"/>
  </r>
  <r>
    <x v="5"/>
    <x v="0"/>
    <x v="17"/>
    <x v="17"/>
    <x v="6"/>
    <s v="Dekar"/>
    <n v="191"/>
  </r>
  <r>
    <x v="6"/>
    <x v="0"/>
    <x v="17"/>
    <x v="17"/>
    <x v="6"/>
    <s v="Dekar"/>
    <n v="69"/>
  </r>
  <r>
    <x v="7"/>
    <x v="0"/>
    <x v="17"/>
    <x v="17"/>
    <x v="6"/>
    <s v="Dekar"/>
    <n v="219"/>
  </r>
  <r>
    <x v="8"/>
    <x v="0"/>
    <x v="17"/>
    <x v="17"/>
    <x v="6"/>
    <s v="Dekar"/>
    <n v="398"/>
  </r>
  <r>
    <x v="9"/>
    <x v="0"/>
    <x v="17"/>
    <x v="17"/>
    <x v="6"/>
    <s v="Dekar"/>
    <n v="216"/>
  </r>
  <r>
    <x v="10"/>
    <x v="0"/>
    <x v="17"/>
    <x v="17"/>
    <x v="6"/>
    <s v="Dekar"/>
    <m/>
  </r>
  <r>
    <x v="11"/>
    <x v="0"/>
    <x v="17"/>
    <x v="17"/>
    <x v="6"/>
    <s v="Dekar"/>
    <m/>
  </r>
  <r>
    <x v="12"/>
    <x v="0"/>
    <x v="17"/>
    <x v="17"/>
    <x v="6"/>
    <s v="Dekar"/>
    <n v="119"/>
  </r>
  <r>
    <x v="13"/>
    <x v="0"/>
    <x v="17"/>
    <x v="17"/>
    <x v="6"/>
    <s v="Dekar"/>
    <m/>
  </r>
  <r>
    <x v="14"/>
    <x v="0"/>
    <x v="17"/>
    <x v="17"/>
    <x v="6"/>
    <s v="Dekar"/>
    <m/>
  </r>
  <r>
    <x v="15"/>
    <x v="0"/>
    <x v="17"/>
    <x v="17"/>
    <x v="6"/>
    <s v="Dekar"/>
    <n v="25"/>
  </r>
  <r>
    <x v="16"/>
    <x v="0"/>
    <x v="17"/>
    <x v="17"/>
    <x v="6"/>
    <s v="Dekar"/>
    <n v="40"/>
  </r>
  <r>
    <x v="0"/>
    <x v="3"/>
    <x v="18"/>
    <x v="18"/>
    <x v="6"/>
    <s v="Dekar"/>
    <n v="28"/>
  </r>
  <r>
    <x v="1"/>
    <x v="3"/>
    <x v="18"/>
    <x v="18"/>
    <x v="6"/>
    <s v="Dekar"/>
    <n v="10"/>
  </r>
  <r>
    <x v="2"/>
    <x v="3"/>
    <x v="18"/>
    <x v="18"/>
    <x v="6"/>
    <s v="Dekar"/>
    <m/>
  </r>
  <r>
    <x v="3"/>
    <x v="3"/>
    <x v="18"/>
    <x v="18"/>
    <x v="6"/>
    <s v="Dekar"/>
    <n v="161"/>
  </r>
  <r>
    <x v="4"/>
    <x v="3"/>
    <x v="18"/>
    <x v="18"/>
    <x v="6"/>
    <s v="Dekar"/>
    <n v="369"/>
  </r>
  <r>
    <x v="5"/>
    <x v="3"/>
    <x v="18"/>
    <x v="18"/>
    <x v="6"/>
    <s v="Dekar"/>
    <n v="437"/>
  </r>
  <r>
    <x v="6"/>
    <x v="3"/>
    <x v="18"/>
    <x v="18"/>
    <x v="6"/>
    <s v="Dekar"/>
    <n v="166"/>
  </r>
  <r>
    <x v="7"/>
    <x v="3"/>
    <x v="18"/>
    <x v="18"/>
    <x v="6"/>
    <s v="Dekar"/>
    <n v="375"/>
  </r>
  <r>
    <x v="8"/>
    <x v="3"/>
    <x v="18"/>
    <x v="18"/>
    <x v="6"/>
    <s v="Dekar"/>
    <n v="540"/>
  </r>
  <r>
    <x v="9"/>
    <x v="3"/>
    <x v="18"/>
    <x v="18"/>
    <x v="6"/>
    <s v="Dekar"/>
    <n v="153"/>
  </r>
  <r>
    <x v="10"/>
    <x v="3"/>
    <x v="18"/>
    <x v="18"/>
    <x v="6"/>
    <s v="Dekar"/>
    <n v="224"/>
  </r>
  <r>
    <x v="11"/>
    <x v="3"/>
    <x v="18"/>
    <x v="18"/>
    <x v="6"/>
    <s v="Dekar"/>
    <n v="329"/>
  </r>
  <r>
    <x v="12"/>
    <x v="3"/>
    <x v="18"/>
    <x v="18"/>
    <x v="6"/>
    <s v="Dekar"/>
    <m/>
  </r>
  <r>
    <x v="13"/>
    <x v="3"/>
    <x v="18"/>
    <x v="18"/>
    <x v="6"/>
    <s v="Dekar"/>
    <n v="60"/>
  </r>
  <r>
    <x v="14"/>
    <x v="3"/>
    <x v="18"/>
    <x v="18"/>
    <x v="6"/>
    <s v="Dekar"/>
    <n v="3"/>
  </r>
  <r>
    <x v="15"/>
    <x v="3"/>
    <x v="18"/>
    <x v="18"/>
    <x v="6"/>
    <s v="Dekar"/>
    <m/>
  </r>
  <r>
    <x v="16"/>
    <x v="3"/>
    <x v="18"/>
    <x v="18"/>
    <x v="6"/>
    <s v="Dekar"/>
    <m/>
  </r>
  <r>
    <x v="0"/>
    <x v="2"/>
    <x v="19"/>
    <x v="19"/>
    <x v="6"/>
    <s v="Dekar"/>
    <n v="181"/>
  </r>
  <r>
    <x v="1"/>
    <x v="2"/>
    <x v="19"/>
    <x v="19"/>
    <x v="6"/>
    <s v="Dekar"/>
    <n v="126"/>
  </r>
  <r>
    <x v="2"/>
    <x v="2"/>
    <x v="19"/>
    <x v="19"/>
    <x v="6"/>
    <s v="Dekar"/>
    <n v="256"/>
  </r>
  <r>
    <x v="3"/>
    <x v="2"/>
    <x v="19"/>
    <x v="19"/>
    <x v="6"/>
    <s v="Dekar"/>
    <n v="189"/>
  </r>
  <r>
    <x v="4"/>
    <x v="2"/>
    <x v="19"/>
    <x v="19"/>
    <x v="6"/>
    <s v="Dekar"/>
    <n v="227"/>
  </r>
  <r>
    <x v="5"/>
    <x v="2"/>
    <x v="19"/>
    <x v="19"/>
    <x v="6"/>
    <s v="Dekar"/>
    <n v="317"/>
  </r>
  <r>
    <x v="6"/>
    <x v="2"/>
    <x v="19"/>
    <x v="19"/>
    <x v="6"/>
    <s v="Dekar"/>
    <n v="105"/>
  </r>
  <r>
    <x v="7"/>
    <x v="2"/>
    <x v="19"/>
    <x v="19"/>
    <x v="6"/>
    <s v="Dekar"/>
    <n v="351"/>
  </r>
  <r>
    <x v="8"/>
    <x v="2"/>
    <x v="19"/>
    <x v="19"/>
    <x v="6"/>
    <s v="Dekar"/>
    <n v="15"/>
  </r>
  <r>
    <x v="9"/>
    <x v="2"/>
    <x v="19"/>
    <x v="19"/>
    <x v="6"/>
    <s v="Dekar"/>
    <m/>
  </r>
  <r>
    <x v="10"/>
    <x v="2"/>
    <x v="19"/>
    <x v="19"/>
    <x v="6"/>
    <s v="Dekar"/>
    <n v="23"/>
  </r>
  <r>
    <x v="11"/>
    <x v="2"/>
    <x v="19"/>
    <x v="19"/>
    <x v="6"/>
    <s v="Dekar"/>
    <m/>
  </r>
  <r>
    <x v="12"/>
    <x v="2"/>
    <x v="19"/>
    <x v="19"/>
    <x v="6"/>
    <s v="Dekar"/>
    <m/>
  </r>
  <r>
    <x v="13"/>
    <x v="2"/>
    <x v="19"/>
    <x v="19"/>
    <x v="6"/>
    <s v="Dekar"/>
    <m/>
  </r>
  <r>
    <x v="14"/>
    <x v="2"/>
    <x v="19"/>
    <x v="19"/>
    <x v="6"/>
    <s v="Dekar"/>
    <n v="11"/>
  </r>
  <r>
    <x v="15"/>
    <x v="2"/>
    <x v="19"/>
    <x v="19"/>
    <x v="6"/>
    <s v="Dekar"/>
    <m/>
  </r>
  <r>
    <x v="16"/>
    <x v="2"/>
    <x v="19"/>
    <x v="19"/>
    <x v="6"/>
    <s v="Dekar"/>
    <n v="38"/>
  </r>
  <r>
    <x v="0"/>
    <x v="4"/>
    <x v="20"/>
    <x v="20"/>
    <x v="6"/>
    <s v="Dekar"/>
    <n v="36"/>
  </r>
  <r>
    <x v="1"/>
    <x v="4"/>
    <x v="20"/>
    <x v="20"/>
    <x v="6"/>
    <s v="Dekar"/>
    <n v="70"/>
  </r>
  <r>
    <x v="2"/>
    <x v="4"/>
    <x v="20"/>
    <x v="20"/>
    <x v="6"/>
    <s v="Dekar"/>
    <n v="46"/>
  </r>
  <r>
    <x v="3"/>
    <x v="4"/>
    <x v="20"/>
    <x v="20"/>
    <x v="6"/>
    <s v="Dekar"/>
    <n v="42"/>
  </r>
  <r>
    <x v="4"/>
    <x v="4"/>
    <x v="20"/>
    <x v="20"/>
    <x v="6"/>
    <s v="Dekar"/>
    <n v="214"/>
  </r>
  <r>
    <x v="5"/>
    <x v="4"/>
    <x v="20"/>
    <x v="20"/>
    <x v="6"/>
    <s v="Dekar"/>
    <n v="235"/>
  </r>
  <r>
    <x v="6"/>
    <x v="4"/>
    <x v="20"/>
    <x v="20"/>
    <x v="6"/>
    <s v="Dekar"/>
    <n v="194"/>
  </r>
  <r>
    <x v="7"/>
    <x v="4"/>
    <x v="20"/>
    <x v="20"/>
    <x v="6"/>
    <s v="Dekar"/>
    <n v="133"/>
  </r>
  <r>
    <x v="8"/>
    <x v="4"/>
    <x v="20"/>
    <x v="20"/>
    <x v="6"/>
    <s v="Dekar"/>
    <n v="264"/>
  </r>
  <r>
    <x v="9"/>
    <x v="4"/>
    <x v="20"/>
    <x v="20"/>
    <x v="6"/>
    <s v="Dekar"/>
    <n v="102"/>
  </r>
  <r>
    <x v="10"/>
    <x v="4"/>
    <x v="20"/>
    <x v="20"/>
    <x v="6"/>
    <s v="Dekar"/>
    <n v="106"/>
  </r>
  <r>
    <x v="11"/>
    <x v="4"/>
    <x v="20"/>
    <x v="20"/>
    <x v="6"/>
    <s v="Dekar"/>
    <n v="64"/>
  </r>
  <r>
    <x v="12"/>
    <x v="4"/>
    <x v="20"/>
    <x v="20"/>
    <x v="6"/>
    <s v="Dekar"/>
    <n v="60"/>
  </r>
  <r>
    <x v="13"/>
    <x v="4"/>
    <x v="20"/>
    <x v="20"/>
    <x v="6"/>
    <s v="Dekar"/>
    <m/>
  </r>
  <r>
    <x v="14"/>
    <x v="4"/>
    <x v="20"/>
    <x v="20"/>
    <x v="6"/>
    <s v="Dekar"/>
    <m/>
  </r>
  <r>
    <x v="15"/>
    <x v="4"/>
    <x v="20"/>
    <x v="20"/>
    <x v="6"/>
    <s v="Dekar"/>
    <n v="56"/>
  </r>
  <r>
    <x v="16"/>
    <x v="4"/>
    <x v="20"/>
    <x v="20"/>
    <x v="6"/>
    <s v="Dekar"/>
    <m/>
  </r>
  <r>
    <x v="0"/>
    <x v="4"/>
    <x v="21"/>
    <x v="21"/>
    <x v="6"/>
    <s v="Dekar"/>
    <n v="9"/>
  </r>
  <r>
    <x v="1"/>
    <x v="4"/>
    <x v="21"/>
    <x v="21"/>
    <x v="6"/>
    <s v="Dekar"/>
    <m/>
  </r>
  <r>
    <x v="2"/>
    <x v="4"/>
    <x v="21"/>
    <x v="21"/>
    <x v="6"/>
    <s v="Dekar"/>
    <n v="10"/>
  </r>
  <r>
    <x v="3"/>
    <x v="4"/>
    <x v="21"/>
    <x v="21"/>
    <x v="6"/>
    <s v="Dekar"/>
    <m/>
  </r>
  <r>
    <x v="4"/>
    <x v="4"/>
    <x v="21"/>
    <x v="21"/>
    <x v="6"/>
    <s v="Dekar"/>
    <n v="25"/>
  </r>
  <r>
    <x v="5"/>
    <x v="4"/>
    <x v="21"/>
    <x v="21"/>
    <x v="6"/>
    <s v="Dekar"/>
    <m/>
  </r>
  <r>
    <x v="6"/>
    <x v="4"/>
    <x v="21"/>
    <x v="21"/>
    <x v="6"/>
    <s v="Dekar"/>
    <n v="34"/>
  </r>
  <r>
    <x v="7"/>
    <x v="4"/>
    <x v="21"/>
    <x v="21"/>
    <x v="6"/>
    <s v="Dekar"/>
    <m/>
  </r>
  <r>
    <x v="8"/>
    <x v="4"/>
    <x v="21"/>
    <x v="21"/>
    <x v="6"/>
    <s v="Dekar"/>
    <m/>
  </r>
  <r>
    <x v="9"/>
    <x v="4"/>
    <x v="21"/>
    <x v="21"/>
    <x v="6"/>
    <s v="Dekar"/>
    <n v="2"/>
  </r>
  <r>
    <x v="10"/>
    <x v="4"/>
    <x v="21"/>
    <x v="21"/>
    <x v="6"/>
    <s v="Dekar"/>
    <n v="15"/>
  </r>
  <r>
    <x v="11"/>
    <x v="4"/>
    <x v="21"/>
    <x v="21"/>
    <x v="6"/>
    <s v="Dekar"/>
    <m/>
  </r>
  <r>
    <x v="12"/>
    <x v="4"/>
    <x v="21"/>
    <x v="21"/>
    <x v="6"/>
    <s v="Dekar"/>
    <m/>
  </r>
  <r>
    <x v="13"/>
    <x v="4"/>
    <x v="21"/>
    <x v="21"/>
    <x v="6"/>
    <s v="Dekar"/>
    <m/>
  </r>
  <r>
    <x v="14"/>
    <x v="4"/>
    <x v="21"/>
    <x v="21"/>
    <x v="6"/>
    <s v="Dekar"/>
    <m/>
  </r>
  <r>
    <x v="15"/>
    <x v="4"/>
    <x v="21"/>
    <x v="21"/>
    <x v="6"/>
    <s v="Dekar"/>
    <m/>
  </r>
  <r>
    <x v="16"/>
    <x v="4"/>
    <x v="21"/>
    <x v="21"/>
    <x v="6"/>
    <s v="Dekar"/>
    <m/>
  </r>
  <r>
    <x v="0"/>
    <x v="4"/>
    <x v="36"/>
    <x v="36"/>
    <x v="6"/>
    <s v="Dekar"/>
    <n v="5"/>
  </r>
  <r>
    <x v="1"/>
    <x v="4"/>
    <x v="36"/>
    <x v="36"/>
    <x v="6"/>
    <s v="Dekar"/>
    <n v="3"/>
  </r>
  <r>
    <x v="2"/>
    <x v="4"/>
    <x v="36"/>
    <x v="36"/>
    <x v="6"/>
    <s v="Dekar"/>
    <m/>
  </r>
  <r>
    <x v="3"/>
    <x v="4"/>
    <x v="36"/>
    <x v="36"/>
    <x v="6"/>
    <s v="Dekar"/>
    <m/>
  </r>
  <r>
    <x v="4"/>
    <x v="4"/>
    <x v="36"/>
    <x v="36"/>
    <x v="6"/>
    <s v="Dekar"/>
    <n v="47"/>
  </r>
  <r>
    <x v="5"/>
    <x v="4"/>
    <x v="36"/>
    <x v="36"/>
    <x v="6"/>
    <s v="Dekar"/>
    <n v="60"/>
  </r>
  <r>
    <x v="6"/>
    <x v="4"/>
    <x v="36"/>
    <x v="36"/>
    <x v="6"/>
    <s v="Dekar"/>
    <n v="147"/>
  </r>
  <r>
    <x v="7"/>
    <x v="4"/>
    <x v="36"/>
    <x v="36"/>
    <x v="6"/>
    <s v="Dekar"/>
    <m/>
  </r>
  <r>
    <x v="8"/>
    <x v="4"/>
    <x v="36"/>
    <x v="36"/>
    <x v="6"/>
    <s v="Dekar"/>
    <m/>
  </r>
  <r>
    <x v="9"/>
    <x v="4"/>
    <x v="36"/>
    <x v="36"/>
    <x v="6"/>
    <s v="Dekar"/>
    <m/>
  </r>
  <r>
    <x v="10"/>
    <x v="4"/>
    <x v="36"/>
    <x v="36"/>
    <x v="6"/>
    <s v="Dekar"/>
    <m/>
  </r>
  <r>
    <x v="11"/>
    <x v="4"/>
    <x v="36"/>
    <x v="36"/>
    <x v="6"/>
    <s v="Dekar"/>
    <m/>
  </r>
  <r>
    <x v="12"/>
    <x v="4"/>
    <x v="36"/>
    <x v="36"/>
    <x v="6"/>
    <s v="Dekar"/>
    <n v="15"/>
  </r>
  <r>
    <x v="13"/>
    <x v="4"/>
    <x v="36"/>
    <x v="36"/>
    <x v="6"/>
    <s v="Dekar"/>
    <m/>
  </r>
  <r>
    <x v="14"/>
    <x v="4"/>
    <x v="36"/>
    <x v="36"/>
    <x v="6"/>
    <s v="Dekar"/>
    <m/>
  </r>
  <r>
    <x v="15"/>
    <x v="4"/>
    <x v="36"/>
    <x v="36"/>
    <x v="6"/>
    <s v="Dekar"/>
    <m/>
  </r>
  <r>
    <x v="16"/>
    <x v="4"/>
    <x v="36"/>
    <x v="36"/>
    <x v="6"/>
    <s v="Dekar"/>
    <m/>
  </r>
  <r>
    <x v="0"/>
    <x v="4"/>
    <x v="23"/>
    <x v="23"/>
    <x v="6"/>
    <s v="Dekar"/>
    <n v="2"/>
  </r>
  <r>
    <x v="1"/>
    <x v="4"/>
    <x v="23"/>
    <x v="23"/>
    <x v="6"/>
    <s v="Dekar"/>
    <n v="3"/>
  </r>
  <r>
    <x v="2"/>
    <x v="4"/>
    <x v="23"/>
    <x v="23"/>
    <x v="6"/>
    <s v="Dekar"/>
    <m/>
  </r>
  <r>
    <x v="3"/>
    <x v="4"/>
    <x v="23"/>
    <x v="23"/>
    <x v="6"/>
    <s v="Dekar"/>
    <m/>
  </r>
  <r>
    <x v="4"/>
    <x v="4"/>
    <x v="23"/>
    <x v="23"/>
    <x v="6"/>
    <s v="Dekar"/>
    <m/>
  </r>
  <r>
    <x v="5"/>
    <x v="4"/>
    <x v="23"/>
    <x v="23"/>
    <x v="6"/>
    <s v="Dekar"/>
    <m/>
  </r>
  <r>
    <x v="6"/>
    <x v="4"/>
    <x v="23"/>
    <x v="23"/>
    <x v="6"/>
    <s v="Dekar"/>
    <m/>
  </r>
  <r>
    <x v="7"/>
    <x v="4"/>
    <x v="23"/>
    <x v="23"/>
    <x v="6"/>
    <s v="Dekar"/>
    <m/>
  </r>
  <r>
    <x v="8"/>
    <x v="4"/>
    <x v="23"/>
    <x v="23"/>
    <x v="6"/>
    <s v="Dekar"/>
    <m/>
  </r>
  <r>
    <x v="9"/>
    <x v="4"/>
    <x v="23"/>
    <x v="23"/>
    <x v="6"/>
    <s v="Dekar"/>
    <m/>
  </r>
  <r>
    <x v="10"/>
    <x v="4"/>
    <x v="23"/>
    <x v="23"/>
    <x v="6"/>
    <s v="Dekar"/>
    <m/>
  </r>
  <r>
    <x v="11"/>
    <x v="4"/>
    <x v="23"/>
    <x v="23"/>
    <x v="6"/>
    <s v="Dekar"/>
    <m/>
  </r>
  <r>
    <x v="12"/>
    <x v="4"/>
    <x v="23"/>
    <x v="23"/>
    <x v="6"/>
    <s v="Dekar"/>
    <m/>
  </r>
  <r>
    <x v="13"/>
    <x v="4"/>
    <x v="23"/>
    <x v="23"/>
    <x v="6"/>
    <s v="Dekar"/>
    <m/>
  </r>
  <r>
    <x v="14"/>
    <x v="4"/>
    <x v="23"/>
    <x v="23"/>
    <x v="6"/>
    <s v="Dekar"/>
    <m/>
  </r>
  <r>
    <x v="15"/>
    <x v="4"/>
    <x v="23"/>
    <x v="23"/>
    <x v="6"/>
    <s v="Dekar"/>
    <n v="13"/>
  </r>
  <r>
    <x v="16"/>
    <x v="4"/>
    <x v="23"/>
    <x v="23"/>
    <x v="6"/>
    <s v="Dekar"/>
    <m/>
  </r>
  <r>
    <x v="0"/>
    <x v="3"/>
    <x v="22"/>
    <x v="22"/>
    <x v="6"/>
    <s v="Dekar"/>
    <n v="1"/>
  </r>
  <r>
    <x v="1"/>
    <x v="3"/>
    <x v="22"/>
    <x v="22"/>
    <x v="6"/>
    <s v="Dekar"/>
    <m/>
  </r>
  <r>
    <x v="2"/>
    <x v="3"/>
    <x v="22"/>
    <x v="22"/>
    <x v="6"/>
    <s v="Dekar"/>
    <m/>
  </r>
  <r>
    <x v="3"/>
    <x v="3"/>
    <x v="22"/>
    <x v="22"/>
    <x v="6"/>
    <s v="Dekar"/>
    <m/>
  </r>
  <r>
    <x v="4"/>
    <x v="3"/>
    <x v="22"/>
    <x v="22"/>
    <x v="6"/>
    <s v="Dekar"/>
    <n v="15"/>
  </r>
  <r>
    <x v="5"/>
    <x v="3"/>
    <x v="22"/>
    <x v="22"/>
    <x v="6"/>
    <s v="Dekar"/>
    <n v="4"/>
  </r>
  <r>
    <x v="6"/>
    <x v="3"/>
    <x v="22"/>
    <x v="22"/>
    <x v="6"/>
    <s v="Dekar"/>
    <m/>
  </r>
  <r>
    <x v="7"/>
    <x v="3"/>
    <x v="22"/>
    <x v="22"/>
    <x v="6"/>
    <s v="Dekar"/>
    <m/>
  </r>
  <r>
    <x v="8"/>
    <x v="3"/>
    <x v="22"/>
    <x v="22"/>
    <x v="6"/>
    <s v="Dekar"/>
    <m/>
  </r>
  <r>
    <x v="9"/>
    <x v="3"/>
    <x v="22"/>
    <x v="22"/>
    <x v="6"/>
    <s v="Dekar"/>
    <n v="7"/>
  </r>
  <r>
    <x v="10"/>
    <x v="3"/>
    <x v="22"/>
    <x v="22"/>
    <x v="6"/>
    <s v="Dekar"/>
    <m/>
  </r>
  <r>
    <x v="11"/>
    <x v="3"/>
    <x v="22"/>
    <x v="22"/>
    <x v="6"/>
    <s v="Dekar"/>
    <m/>
  </r>
  <r>
    <x v="12"/>
    <x v="3"/>
    <x v="22"/>
    <x v="22"/>
    <x v="6"/>
    <s v="Dekar"/>
    <m/>
  </r>
  <r>
    <x v="13"/>
    <x v="3"/>
    <x v="22"/>
    <x v="22"/>
    <x v="6"/>
    <s v="Dekar"/>
    <m/>
  </r>
  <r>
    <x v="14"/>
    <x v="3"/>
    <x v="22"/>
    <x v="22"/>
    <x v="6"/>
    <s v="Dekar"/>
    <m/>
  </r>
  <r>
    <x v="15"/>
    <x v="3"/>
    <x v="22"/>
    <x v="22"/>
    <x v="6"/>
    <s v="Dekar"/>
    <m/>
  </r>
  <r>
    <x v="16"/>
    <x v="3"/>
    <x v="22"/>
    <x v="22"/>
    <x v="6"/>
    <s v="Dekar"/>
    <m/>
  </r>
  <r>
    <x v="0"/>
    <x v="3"/>
    <x v="24"/>
    <x v="24"/>
    <x v="6"/>
    <s v="Dekar"/>
    <n v="16"/>
  </r>
  <r>
    <x v="1"/>
    <x v="3"/>
    <x v="24"/>
    <x v="24"/>
    <x v="6"/>
    <s v="Dekar"/>
    <n v="30"/>
  </r>
  <r>
    <x v="2"/>
    <x v="3"/>
    <x v="24"/>
    <x v="24"/>
    <x v="6"/>
    <s v="Dekar"/>
    <n v="60"/>
  </r>
  <r>
    <x v="3"/>
    <x v="3"/>
    <x v="24"/>
    <x v="24"/>
    <x v="6"/>
    <s v="Dekar"/>
    <m/>
  </r>
  <r>
    <x v="4"/>
    <x v="3"/>
    <x v="24"/>
    <x v="24"/>
    <x v="6"/>
    <s v="Dekar"/>
    <n v="79"/>
  </r>
  <r>
    <x v="5"/>
    <x v="3"/>
    <x v="24"/>
    <x v="24"/>
    <x v="6"/>
    <s v="Dekar"/>
    <n v="43"/>
  </r>
  <r>
    <x v="6"/>
    <x v="3"/>
    <x v="24"/>
    <x v="24"/>
    <x v="6"/>
    <s v="Dekar"/>
    <n v="2"/>
  </r>
  <r>
    <x v="7"/>
    <x v="3"/>
    <x v="24"/>
    <x v="24"/>
    <x v="6"/>
    <s v="Dekar"/>
    <n v="65"/>
  </r>
  <r>
    <x v="8"/>
    <x v="3"/>
    <x v="24"/>
    <x v="24"/>
    <x v="6"/>
    <s v="Dekar"/>
    <n v="54"/>
  </r>
  <r>
    <x v="9"/>
    <x v="3"/>
    <x v="24"/>
    <x v="24"/>
    <x v="6"/>
    <s v="Dekar"/>
    <m/>
  </r>
  <r>
    <x v="10"/>
    <x v="3"/>
    <x v="24"/>
    <x v="24"/>
    <x v="6"/>
    <s v="Dekar"/>
    <m/>
  </r>
  <r>
    <x v="11"/>
    <x v="3"/>
    <x v="24"/>
    <x v="24"/>
    <x v="6"/>
    <s v="Dekar"/>
    <n v="6"/>
  </r>
  <r>
    <x v="12"/>
    <x v="3"/>
    <x v="24"/>
    <x v="24"/>
    <x v="6"/>
    <s v="Dekar"/>
    <m/>
  </r>
  <r>
    <x v="13"/>
    <x v="3"/>
    <x v="24"/>
    <x v="24"/>
    <x v="6"/>
    <s v="Dekar"/>
    <m/>
  </r>
  <r>
    <x v="14"/>
    <x v="3"/>
    <x v="24"/>
    <x v="24"/>
    <x v="6"/>
    <s v="Dekar"/>
    <m/>
  </r>
  <r>
    <x v="15"/>
    <x v="3"/>
    <x v="24"/>
    <x v="24"/>
    <x v="6"/>
    <s v="Dekar"/>
    <m/>
  </r>
  <r>
    <x v="16"/>
    <x v="3"/>
    <x v="24"/>
    <x v="24"/>
    <x v="6"/>
    <s v="Dekar"/>
    <m/>
  </r>
  <r>
    <x v="0"/>
    <x v="3"/>
    <x v="24"/>
    <x v="24"/>
    <x v="6"/>
    <s v="Dekar"/>
    <m/>
  </r>
  <r>
    <x v="1"/>
    <x v="3"/>
    <x v="24"/>
    <x v="24"/>
    <x v="6"/>
    <s v="Dekar"/>
    <m/>
  </r>
  <r>
    <x v="2"/>
    <x v="3"/>
    <x v="24"/>
    <x v="24"/>
    <x v="6"/>
    <s v="Dekar"/>
    <m/>
  </r>
  <r>
    <x v="3"/>
    <x v="3"/>
    <x v="24"/>
    <x v="24"/>
    <x v="6"/>
    <s v="Dekar"/>
    <m/>
  </r>
  <r>
    <x v="4"/>
    <x v="3"/>
    <x v="24"/>
    <x v="24"/>
    <x v="6"/>
    <s v="Dekar"/>
    <n v="15"/>
  </r>
  <r>
    <x v="5"/>
    <x v="3"/>
    <x v="24"/>
    <x v="24"/>
    <x v="6"/>
    <s v="Dekar"/>
    <m/>
  </r>
  <r>
    <x v="6"/>
    <x v="3"/>
    <x v="24"/>
    <x v="24"/>
    <x v="6"/>
    <s v="Dekar"/>
    <n v="15"/>
  </r>
  <r>
    <x v="7"/>
    <x v="3"/>
    <x v="24"/>
    <x v="24"/>
    <x v="6"/>
    <s v="Dekar"/>
    <m/>
  </r>
  <r>
    <x v="8"/>
    <x v="3"/>
    <x v="24"/>
    <x v="24"/>
    <x v="6"/>
    <s v="Dekar"/>
    <m/>
  </r>
  <r>
    <x v="9"/>
    <x v="3"/>
    <x v="24"/>
    <x v="24"/>
    <x v="6"/>
    <s v="Dekar"/>
    <m/>
  </r>
  <r>
    <x v="10"/>
    <x v="3"/>
    <x v="24"/>
    <x v="24"/>
    <x v="6"/>
    <s v="Dekar"/>
    <m/>
  </r>
  <r>
    <x v="11"/>
    <x v="3"/>
    <x v="24"/>
    <x v="24"/>
    <x v="6"/>
    <s v="Dekar"/>
    <m/>
  </r>
  <r>
    <x v="12"/>
    <x v="3"/>
    <x v="24"/>
    <x v="24"/>
    <x v="6"/>
    <s v="Dekar"/>
    <m/>
  </r>
  <r>
    <x v="13"/>
    <x v="3"/>
    <x v="24"/>
    <x v="24"/>
    <x v="6"/>
    <s v="Dekar"/>
    <m/>
  </r>
  <r>
    <x v="14"/>
    <x v="3"/>
    <x v="24"/>
    <x v="24"/>
    <x v="6"/>
    <s v="Dekar"/>
    <m/>
  </r>
  <r>
    <x v="15"/>
    <x v="3"/>
    <x v="24"/>
    <x v="24"/>
    <x v="6"/>
    <s v="Dekar"/>
    <m/>
  </r>
  <r>
    <x v="16"/>
    <x v="3"/>
    <x v="24"/>
    <x v="24"/>
    <x v="6"/>
    <s v="Dekar"/>
    <m/>
  </r>
  <r>
    <x v="0"/>
    <x v="3"/>
    <x v="25"/>
    <x v="25"/>
    <x v="6"/>
    <s v="Dekar"/>
    <n v="79"/>
  </r>
  <r>
    <x v="1"/>
    <x v="3"/>
    <x v="25"/>
    <x v="25"/>
    <x v="6"/>
    <s v="Dekar"/>
    <m/>
  </r>
  <r>
    <x v="2"/>
    <x v="3"/>
    <x v="25"/>
    <x v="25"/>
    <x v="6"/>
    <s v="Dekar"/>
    <m/>
  </r>
  <r>
    <x v="3"/>
    <x v="3"/>
    <x v="25"/>
    <x v="25"/>
    <x v="6"/>
    <s v="Dekar"/>
    <m/>
  </r>
  <r>
    <x v="4"/>
    <x v="3"/>
    <x v="25"/>
    <x v="25"/>
    <x v="6"/>
    <s v="Dekar"/>
    <m/>
  </r>
  <r>
    <x v="5"/>
    <x v="3"/>
    <x v="25"/>
    <x v="25"/>
    <x v="6"/>
    <s v="Dekar"/>
    <m/>
  </r>
  <r>
    <x v="6"/>
    <x v="3"/>
    <x v="25"/>
    <x v="25"/>
    <x v="6"/>
    <s v="Dekar"/>
    <m/>
  </r>
  <r>
    <x v="7"/>
    <x v="3"/>
    <x v="25"/>
    <x v="25"/>
    <x v="6"/>
    <s v="Dekar"/>
    <m/>
  </r>
  <r>
    <x v="8"/>
    <x v="3"/>
    <x v="25"/>
    <x v="25"/>
    <x v="6"/>
    <s v="Dekar"/>
    <m/>
  </r>
  <r>
    <x v="9"/>
    <x v="3"/>
    <x v="25"/>
    <x v="25"/>
    <x v="6"/>
    <s v="Dekar"/>
    <n v="10"/>
  </r>
  <r>
    <x v="10"/>
    <x v="3"/>
    <x v="25"/>
    <x v="25"/>
    <x v="6"/>
    <s v="Dekar"/>
    <m/>
  </r>
  <r>
    <x v="11"/>
    <x v="3"/>
    <x v="25"/>
    <x v="25"/>
    <x v="6"/>
    <s v="Dekar"/>
    <n v="3"/>
  </r>
  <r>
    <x v="12"/>
    <x v="3"/>
    <x v="25"/>
    <x v="25"/>
    <x v="6"/>
    <s v="Dekar"/>
    <m/>
  </r>
  <r>
    <x v="13"/>
    <x v="3"/>
    <x v="25"/>
    <x v="25"/>
    <x v="6"/>
    <s v="Dekar"/>
    <m/>
  </r>
  <r>
    <x v="14"/>
    <x v="3"/>
    <x v="25"/>
    <x v="25"/>
    <x v="6"/>
    <s v="Dekar"/>
    <m/>
  </r>
  <r>
    <x v="15"/>
    <x v="3"/>
    <x v="25"/>
    <x v="25"/>
    <x v="6"/>
    <s v="Dekar"/>
    <m/>
  </r>
  <r>
    <x v="16"/>
    <x v="3"/>
    <x v="25"/>
    <x v="25"/>
    <x v="6"/>
    <s v="Dekar"/>
    <m/>
  </r>
  <r>
    <x v="0"/>
    <x v="5"/>
    <x v="26"/>
    <x v="26"/>
    <x v="6"/>
    <s v="Dekar"/>
    <m/>
  </r>
  <r>
    <x v="1"/>
    <x v="5"/>
    <x v="26"/>
    <x v="26"/>
    <x v="6"/>
    <s v="Dekar"/>
    <n v="75"/>
  </r>
  <r>
    <x v="2"/>
    <x v="5"/>
    <x v="26"/>
    <x v="26"/>
    <x v="6"/>
    <s v="Dekar"/>
    <n v="13"/>
  </r>
  <r>
    <x v="3"/>
    <x v="5"/>
    <x v="26"/>
    <x v="26"/>
    <x v="6"/>
    <s v="Dekar"/>
    <n v="8"/>
  </r>
  <r>
    <x v="4"/>
    <x v="5"/>
    <x v="26"/>
    <x v="26"/>
    <x v="6"/>
    <s v="Dekar"/>
    <n v="7"/>
  </r>
  <r>
    <x v="5"/>
    <x v="5"/>
    <x v="26"/>
    <x v="26"/>
    <x v="6"/>
    <s v="Dekar"/>
    <m/>
  </r>
  <r>
    <x v="6"/>
    <x v="5"/>
    <x v="26"/>
    <x v="26"/>
    <x v="6"/>
    <s v="Dekar"/>
    <m/>
  </r>
  <r>
    <x v="7"/>
    <x v="5"/>
    <x v="26"/>
    <x v="26"/>
    <x v="6"/>
    <s v="Dekar"/>
    <n v="183"/>
  </r>
  <r>
    <x v="8"/>
    <x v="5"/>
    <x v="26"/>
    <x v="26"/>
    <x v="6"/>
    <s v="Dekar"/>
    <m/>
  </r>
  <r>
    <x v="9"/>
    <x v="5"/>
    <x v="26"/>
    <x v="26"/>
    <x v="6"/>
    <s v="Dekar"/>
    <n v="270"/>
  </r>
  <r>
    <x v="10"/>
    <x v="5"/>
    <x v="26"/>
    <x v="26"/>
    <x v="6"/>
    <s v="Dekar"/>
    <n v="137"/>
  </r>
  <r>
    <x v="11"/>
    <x v="5"/>
    <x v="26"/>
    <x v="26"/>
    <x v="6"/>
    <s v="Dekar"/>
    <n v="333"/>
  </r>
  <r>
    <x v="12"/>
    <x v="5"/>
    <x v="26"/>
    <x v="26"/>
    <x v="6"/>
    <s v="Dekar"/>
    <m/>
  </r>
  <r>
    <x v="13"/>
    <x v="5"/>
    <x v="26"/>
    <x v="26"/>
    <x v="6"/>
    <s v="Dekar"/>
    <n v="100"/>
  </r>
  <r>
    <x v="14"/>
    <x v="5"/>
    <x v="26"/>
    <x v="26"/>
    <x v="6"/>
    <s v="Dekar"/>
    <n v="347"/>
  </r>
  <r>
    <x v="15"/>
    <x v="5"/>
    <x v="26"/>
    <x v="26"/>
    <x v="6"/>
    <s v="Dekar"/>
    <m/>
  </r>
  <r>
    <x v="16"/>
    <x v="5"/>
    <x v="26"/>
    <x v="26"/>
    <x v="6"/>
    <s v="Dekar"/>
    <n v="712"/>
  </r>
  <r>
    <x v="0"/>
    <x v="5"/>
    <x v="27"/>
    <x v="27"/>
    <x v="6"/>
    <s v="Dekar"/>
    <n v="105"/>
  </r>
  <r>
    <x v="1"/>
    <x v="5"/>
    <x v="27"/>
    <x v="27"/>
    <x v="6"/>
    <s v="Dekar"/>
    <n v="173"/>
  </r>
  <r>
    <x v="2"/>
    <x v="5"/>
    <x v="27"/>
    <x v="27"/>
    <x v="6"/>
    <s v="Dekar"/>
    <n v="56"/>
  </r>
  <r>
    <x v="3"/>
    <x v="5"/>
    <x v="27"/>
    <x v="27"/>
    <x v="6"/>
    <s v="Dekar"/>
    <n v="102"/>
  </r>
  <r>
    <x v="4"/>
    <x v="5"/>
    <x v="27"/>
    <x v="27"/>
    <x v="6"/>
    <s v="Dekar"/>
    <n v="132"/>
  </r>
  <r>
    <x v="5"/>
    <x v="5"/>
    <x v="27"/>
    <x v="27"/>
    <x v="6"/>
    <s v="Dekar"/>
    <n v="46"/>
  </r>
  <r>
    <x v="6"/>
    <x v="5"/>
    <x v="27"/>
    <x v="27"/>
    <x v="6"/>
    <s v="Dekar"/>
    <n v="50"/>
  </r>
  <r>
    <x v="7"/>
    <x v="5"/>
    <x v="27"/>
    <x v="27"/>
    <x v="6"/>
    <s v="Dekar"/>
    <n v="142"/>
  </r>
  <r>
    <x v="8"/>
    <x v="5"/>
    <x v="27"/>
    <x v="27"/>
    <x v="6"/>
    <s v="Dekar"/>
    <n v="95"/>
  </r>
  <r>
    <x v="9"/>
    <x v="5"/>
    <x v="27"/>
    <x v="27"/>
    <x v="6"/>
    <s v="Dekar"/>
    <n v="265"/>
  </r>
  <r>
    <x v="10"/>
    <x v="5"/>
    <x v="27"/>
    <x v="27"/>
    <x v="6"/>
    <s v="Dekar"/>
    <n v="69"/>
  </r>
  <r>
    <x v="11"/>
    <x v="5"/>
    <x v="27"/>
    <x v="27"/>
    <x v="6"/>
    <s v="Dekar"/>
    <n v="125"/>
  </r>
  <r>
    <x v="12"/>
    <x v="5"/>
    <x v="27"/>
    <x v="27"/>
    <x v="6"/>
    <s v="Dekar"/>
    <n v="348"/>
  </r>
  <r>
    <x v="13"/>
    <x v="5"/>
    <x v="27"/>
    <x v="27"/>
    <x v="6"/>
    <s v="Dekar"/>
    <m/>
  </r>
  <r>
    <x v="14"/>
    <x v="5"/>
    <x v="27"/>
    <x v="27"/>
    <x v="6"/>
    <s v="Dekar"/>
    <n v="578"/>
  </r>
  <r>
    <x v="15"/>
    <x v="5"/>
    <x v="27"/>
    <x v="27"/>
    <x v="6"/>
    <s v="Dekar"/>
    <n v="356"/>
  </r>
  <r>
    <x v="16"/>
    <x v="5"/>
    <x v="27"/>
    <x v="27"/>
    <x v="6"/>
    <s v="Dekar"/>
    <n v="836"/>
  </r>
  <r>
    <x v="0"/>
    <x v="4"/>
    <x v="23"/>
    <x v="23"/>
    <x v="6"/>
    <s v="Dekar"/>
    <n v="132"/>
  </r>
  <r>
    <x v="1"/>
    <x v="4"/>
    <x v="23"/>
    <x v="23"/>
    <x v="6"/>
    <s v="Dekar"/>
    <n v="36"/>
  </r>
  <r>
    <x v="2"/>
    <x v="4"/>
    <x v="23"/>
    <x v="23"/>
    <x v="6"/>
    <s v="Dekar"/>
    <n v="42"/>
  </r>
  <r>
    <x v="3"/>
    <x v="4"/>
    <x v="23"/>
    <x v="23"/>
    <x v="6"/>
    <s v="Dekar"/>
    <m/>
  </r>
  <r>
    <x v="4"/>
    <x v="4"/>
    <x v="23"/>
    <x v="23"/>
    <x v="6"/>
    <s v="Dekar"/>
    <n v="26"/>
  </r>
  <r>
    <x v="5"/>
    <x v="4"/>
    <x v="23"/>
    <x v="23"/>
    <x v="6"/>
    <s v="Dekar"/>
    <n v="32"/>
  </r>
  <r>
    <x v="6"/>
    <x v="4"/>
    <x v="23"/>
    <x v="23"/>
    <x v="6"/>
    <s v="Dekar"/>
    <n v="72"/>
  </r>
  <r>
    <x v="7"/>
    <x v="4"/>
    <x v="23"/>
    <x v="23"/>
    <x v="6"/>
    <s v="Dekar"/>
    <n v="24"/>
  </r>
  <r>
    <x v="8"/>
    <x v="4"/>
    <x v="23"/>
    <x v="23"/>
    <x v="6"/>
    <s v="Dekar"/>
    <n v="86"/>
  </r>
  <r>
    <x v="9"/>
    <x v="4"/>
    <x v="23"/>
    <x v="23"/>
    <x v="6"/>
    <s v="Dekar"/>
    <n v="71"/>
  </r>
  <r>
    <x v="10"/>
    <x v="4"/>
    <x v="23"/>
    <x v="23"/>
    <x v="6"/>
    <s v="Dekar"/>
    <n v="126"/>
  </r>
  <r>
    <x v="11"/>
    <x v="4"/>
    <x v="23"/>
    <x v="23"/>
    <x v="6"/>
    <s v="Dekar"/>
    <m/>
  </r>
  <r>
    <x v="12"/>
    <x v="4"/>
    <x v="23"/>
    <x v="23"/>
    <x v="6"/>
    <s v="Dekar"/>
    <n v="103"/>
  </r>
  <r>
    <x v="13"/>
    <x v="4"/>
    <x v="23"/>
    <x v="23"/>
    <x v="6"/>
    <s v="Dekar"/>
    <n v="99"/>
  </r>
  <r>
    <x v="14"/>
    <x v="4"/>
    <x v="23"/>
    <x v="23"/>
    <x v="6"/>
    <s v="Dekar"/>
    <m/>
  </r>
  <r>
    <x v="15"/>
    <x v="4"/>
    <x v="23"/>
    <x v="23"/>
    <x v="6"/>
    <s v="Dekar"/>
    <n v="14"/>
  </r>
  <r>
    <x v="16"/>
    <x v="4"/>
    <x v="23"/>
    <x v="23"/>
    <x v="6"/>
    <s v="Dekar"/>
    <n v="63"/>
  </r>
  <r>
    <x v="0"/>
    <x v="4"/>
    <x v="23"/>
    <x v="23"/>
    <x v="6"/>
    <s v="Dekar"/>
    <n v="528"/>
  </r>
  <r>
    <x v="1"/>
    <x v="4"/>
    <x v="23"/>
    <x v="23"/>
    <x v="6"/>
    <s v="Dekar"/>
    <n v="177"/>
  </r>
  <r>
    <x v="2"/>
    <x v="4"/>
    <x v="23"/>
    <x v="23"/>
    <x v="6"/>
    <s v="Dekar"/>
    <n v="104"/>
  </r>
  <r>
    <x v="3"/>
    <x v="4"/>
    <x v="23"/>
    <x v="23"/>
    <x v="6"/>
    <s v="Dekar"/>
    <n v="20"/>
  </r>
  <r>
    <x v="4"/>
    <x v="4"/>
    <x v="23"/>
    <x v="23"/>
    <x v="6"/>
    <s v="Dekar"/>
    <m/>
  </r>
  <r>
    <x v="5"/>
    <x v="4"/>
    <x v="23"/>
    <x v="23"/>
    <x v="6"/>
    <s v="Dekar"/>
    <n v="53"/>
  </r>
  <r>
    <x v="6"/>
    <x v="4"/>
    <x v="23"/>
    <x v="23"/>
    <x v="6"/>
    <s v="Dekar"/>
    <n v="27"/>
  </r>
  <r>
    <x v="7"/>
    <x v="4"/>
    <x v="23"/>
    <x v="23"/>
    <x v="6"/>
    <s v="Dekar"/>
    <n v="114"/>
  </r>
  <r>
    <x v="8"/>
    <x v="4"/>
    <x v="23"/>
    <x v="23"/>
    <x v="6"/>
    <s v="Dekar"/>
    <n v="233"/>
  </r>
  <r>
    <x v="9"/>
    <x v="4"/>
    <x v="23"/>
    <x v="23"/>
    <x v="6"/>
    <s v="Dekar"/>
    <n v="38"/>
  </r>
  <r>
    <x v="10"/>
    <x v="4"/>
    <x v="23"/>
    <x v="23"/>
    <x v="6"/>
    <s v="Dekar"/>
    <n v="120"/>
  </r>
  <r>
    <x v="11"/>
    <x v="4"/>
    <x v="23"/>
    <x v="23"/>
    <x v="6"/>
    <s v="Dekar"/>
    <n v="22"/>
  </r>
  <r>
    <x v="12"/>
    <x v="4"/>
    <x v="23"/>
    <x v="23"/>
    <x v="6"/>
    <s v="Dekar"/>
    <n v="175"/>
  </r>
  <r>
    <x v="13"/>
    <x v="4"/>
    <x v="23"/>
    <x v="23"/>
    <x v="6"/>
    <s v="Dekar"/>
    <n v="218"/>
  </r>
  <r>
    <x v="14"/>
    <x v="4"/>
    <x v="23"/>
    <x v="23"/>
    <x v="6"/>
    <s v="Dekar"/>
    <m/>
  </r>
  <r>
    <x v="15"/>
    <x v="4"/>
    <x v="23"/>
    <x v="23"/>
    <x v="6"/>
    <s v="Dekar"/>
    <n v="55"/>
  </r>
  <r>
    <x v="16"/>
    <x v="4"/>
    <x v="23"/>
    <x v="23"/>
    <x v="6"/>
    <s v="Dekar"/>
    <n v="154"/>
  </r>
  <r>
    <x v="0"/>
    <x v="5"/>
    <x v="28"/>
    <x v="28"/>
    <x v="6"/>
    <s v="Dekar"/>
    <m/>
  </r>
  <r>
    <x v="1"/>
    <x v="5"/>
    <x v="28"/>
    <x v="28"/>
    <x v="6"/>
    <s v="Dekar"/>
    <m/>
  </r>
  <r>
    <x v="2"/>
    <x v="5"/>
    <x v="28"/>
    <x v="28"/>
    <x v="6"/>
    <s v="Dekar"/>
    <m/>
  </r>
  <r>
    <x v="3"/>
    <x v="5"/>
    <x v="28"/>
    <x v="28"/>
    <x v="6"/>
    <s v="Dekar"/>
    <m/>
  </r>
  <r>
    <x v="4"/>
    <x v="5"/>
    <x v="28"/>
    <x v="28"/>
    <x v="6"/>
    <s v="Dekar"/>
    <m/>
  </r>
  <r>
    <x v="5"/>
    <x v="5"/>
    <x v="28"/>
    <x v="28"/>
    <x v="6"/>
    <s v="Dekar"/>
    <n v="16"/>
  </r>
  <r>
    <x v="6"/>
    <x v="5"/>
    <x v="28"/>
    <x v="28"/>
    <x v="6"/>
    <s v="Dekar"/>
    <m/>
  </r>
  <r>
    <x v="7"/>
    <x v="5"/>
    <x v="28"/>
    <x v="28"/>
    <x v="6"/>
    <s v="Dekar"/>
    <m/>
  </r>
  <r>
    <x v="8"/>
    <x v="5"/>
    <x v="28"/>
    <x v="28"/>
    <x v="6"/>
    <s v="Dekar"/>
    <m/>
  </r>
  <r>
    <x v="9"/>
    <x v="5"/>
    <x v="28"/>
    <x v="28"/>
    <x v="6"/>
    <s v="Dekar"/>
    <m/>
  </r>
  <r>
    <x v="10"/>
    <x v="5"/>
    <x v="28"/>
    <x v="28"/>
    <x v="6"/>
    <s v="Dekar"/>
    <n v="10"/>
  </r>
  <r>
    <x v="11"/>
    <x v="5"/>
    <x v="28"/>
    <x v="28"/>
    <x v="6"/>
    <s v="Dekar"/>
    <m/>
  </r>
  <r>
    <x v="12"/>
    <x v="5"/>
    <x v="28"/>
    <x v="28"/>
    <x v="6"/>
    <s v="Dekar"/>
    <m/>
  </r>
  <r>
    <x v="13"/>
    <x v="5"/>
    <x v="28"/>
    <x v="28"/>
    <x v="6"/>
    <s v="Dekar"/>
    <m/>
  </r>
  <r>
    <x v="14"/>
    <x v="5"/>
    <x v="28"/>
    <x v="28"/>
    <x v="6"/>
    <s v="Dekar"/>
    <n v="21"/>
  </r>
  <r>
    <x v="15"/>
    <x v="5"/>
    <x v="28"/>
    <x v="28"/>
    <x v="6"/>
    <s v="Dekar"/>
    <n v="60"/>
  </r>
  <r>
    <x v="16"/>
    <x v="5"/>
    <x v="28"/>
    <x v="28"/>
    <x v="6"/>
    <s v="Dekar"/>
    <m/>
  </r>
  <r>
    <x v="0"/>
    <x v="5"/>
    <x v="29"/>
    <x v="29"/>
    <x v="6"/>
    <s v="Dekar"/>
    <n v="167"/>
  </r>
  <r>
    <x v="1"/>
    <x v="5"/>
    <x v="29"/>
    <x v="29"/>
    <x v="6"/>
    <s v="Dekar"/>
    <m/>
  </r>
  <r>
    <x v="2"/>
    <x v="5"/>
    <x v="29"/>
    <x v="29"/>
    <x v="6"/>
    <s v="Dekar"/>
    <n v="420"/>
  </r>
  <r>
    <x v="3"/>
    <x v="5"/>
    <x v="29"/>
    <x v="29"/>
    <x v="6"/>
    <s v="Dekar"/>
    <m/>
  </r>
  <r>
    <x v="4"/>
    <x v="5"/>
    <x v="29"/>
    <x v="29"/>
    <x v="6"/>
    <s v="Dekar"/>
    <n v="65"/>
  </r>
  <r>
    <x v="5"/>
    <x v="5"/>
    <x v="29"/>
    <x v="29"/>
    <x v="6"/>
    <s v="Dekar"/>
    <n v="491"/>
  </r>
  <r>
    <x v="6"/>
    <x v="5"/>
    <x v="29"/>
    <x v="29"/>
    <x v="6"/>
    <s v="Dekar"/>
    <m/>
  </r>
  <r>
    <x v="7"/>
    <x v="5"/>
    <x v="29"/>
    <x v="29"/>
    <x v="6"/>
    <s v="Dekar"/>
    <n v="157"/>
  </r>
  <r>
    <x v="8"/>
    <x v="5"/>
    <x v="29"/>
    <x v="29"/>
    <x v="6"/>
    <s v="Dekar"/>
    <n v="574"/>
  </r>
  <r>
    <x v="9"/>
    <x v="5"/>
    <x v="29"/>
    <x v="29"/>
    <x v="6"/>
    <s v="Dekar"/>
    <n v="13"/>
  </r>
  <r>
    <x v="10"/>
    <x v="5"/>
    <x v="29"/>
    <x v="29"/>
    <x v="6"/>
    <s v="Dekar"/>
    <n v="94"/>
  </r>
  <r>
    <x v="11"/>
    <x v="5"/>
    <x v="29"/>
    <x v="29"/>
    <x v="6"/>
    <s v="Dekar"/>
    <n v="378"/>
  </r>
  <r>
    <x v="12"/>
    <x v="5"/>
    <x v="29"/>
    <x v="29"/>
    <x v="6"/>
    <s v="Dekar"/>
    <n v="200"/>
  </r>
  <r>
    <x v="13"/>
    <x v="5"/>
    <x v="29"/>
    <x v="29"/>
    <x v="6"/>
    <s v="Dekar"/>
    <n v="665"/>
  </r>
  <r>
    <x v="14"/>
    <x v="5"/>
    <x v="29"/>
    <x v="29"/>
    <x v="6"/>
    <s v="Dekar"/>
    <n v="74"/>
  </r>
  <r>
    <x v="15"/>
    <x v="5"/>
    <x v="29"/>
    <x v="29"/>
    <x v="6"/>
    <s v="Dekar"/>
    <n v="319"/>
  </r>
  <r>
    <x v="16"/>
    <x v="5"/>
    <x v="29"/>
    <x v="29"/>
    <x v="6"/>
    <s v="Dekar"/>
    <n v="10"/>
  </r>
  <r>
    <x v="0"/>
    <x v="5"/>
    <x v="30"/>
    <x v="30"/>
    <x v="6"/>
    <s v="Dekar"/>
    <n v="790"/>
  </r>
  <r>
    <x v="1"/>
    <x v="5"/>
    <x v="30"/>
    <x v="30"/>
    <x v="6"/>
    <s v="Dekar"/>
    <n v="725"/>
  </r>
  <r>
    <x v="2"/>
    <x v="5"/>
    <x v="30"/>
    <x v="30"/>
    <x v="6"/>
    <s v="Dekar"/>
    <n v="774"/>
  </r>
  <r>
    <x v="3"/>
    <x v="5"/>
    <x v="30"/>
    <x v="30"/>
    <x v="6"/>
    <s v="Dekar"/>
    <n v="182"/>
  </r>
  <r>
    <x v="4"/>
    <x v="5"/>
    <x v="30"/>
    <x v="30"/>
    <x v="6"/>
    <s v="Dekar"/>
    <n v="893"/>
  </r>
  <r>
    <x v="5"/>
    <x v="5"/>
    <x v="30"/>
    <x v="30"/>
    <x v="6"/>
    <s v="Dekar"/>
    <n v="665"/>
  </r>
  <r>
    <x v="6"/>
    <x v="5"/>
    <x v="30"/>
    <x v="30"/>
    <x v="6"/>
    <s v="Dekar"/>
    <n v="1261"/>
  </r>
  <r>
    <x v="7"/>
    <x v="5"/>
    <x v="30"/>
    <x v="30"/>
    <x v="6"/>
    <s v="Dekar"/>
    <n v="1677"/>
  </r>
  <r>
    <x v="8"/>
    <x v="5"/>
    <x v="30"/>
    <x v="30"/>
    <x v="6"/>
    <s v="Dekar"/>
    <n v="559"/>
  </r>
  <r>
    <x v="9"/>
    <x v="5"/>
    <x v="30"/>
    <x v="30"/>
    <x v="6"/>
    <s v="Dekar"/>
    <n v="1177"/>
  </r>
  <r>
    <x v="10"/>
    <x v="5"/>
    <x v="30"/>
    <x v="30"/>
    <x v="6"/>
    <s v="Dekar"/>
    <n v="563"/>
  </r>
  <r>
    <x v="11"/>
    <x v="5"/>
    <x v="30"/>
    <x v="30"/>
    <x v="6"/>
    <s v="Dekar"/>
    <n v="935"/>
  </r>
  <r>
    <x v="12"/>
    <x v="5"/>
    <x v="30"/>
    <x v="30"/>
    <x v="6"/>
    <s v="Dekar"/>
    <n v="96"/>
  </r>
  <r>
    <x v="13"/>
    <x v="5"/>
    <x v="30"/>
    <x v="30"/>
    <x v="6"/>
    <s v="Dekar"/>
    <n v="446"/>
  </r>
  <r>
    <x v="14"/>
    <x v="5"/>
    <x v="30"/>
    <x v="30"/>
    <x v="6"/>
    <s v="Dekar"/>
    <n v="442"/>
  </r>
  <r>
    <x v="15"/>
    <x v="5"/>
    <x v="30"/>
    <x v="30"/>
    <x v="6"/>
    <s v="Dekar"/>
    <n v="977"/>
  </r>
  <r>
    <x v="16"/>
    <x v="5"/>
    <x v="30"/>
    <x v="30"/>
    <x v="6"/>
    <s v="Dekar"/>
    <n v="93"/>
  </r>
  <r>
    <x v="0"/>
    <x v="5"/>
    <x v="31"/>
    <x v="31"/>
    <x v="6"/>
    <s v="Dekar"/>
    <n v="9"/>
  </r>
  <r>
    <x v="1"/>
    <x v="5"/>
    <x v="31"/>
    <x v="31"/>
    <x v="6"/>
    <s v="Dekar"/>
    <n v="4"/>
  </r>
  <r>
    <x v="2"/>
    <x v="5"/>
    <x v="31"/>
    <x v="31"/>
    <x v="6"/>
    <s v="Dekar"/>
    <n v="0"/>
  </r>
  <r>
    <x v="3"/>
    <x v="5"/>
    <x v="31"/>
    <x v="31"/>
    <x v="6"/>
    <s v="Dekar"/>
    <m/>
  </r>
  <r>
    <x v="4"/>
    <x v="5"/>
    <x v="31"/>
    <x v="31"/>
    <x v="6"/>
    <s v="Dekar"/>
    <m/>
  </r>
  <r>
    <x v="5"/>
    <x v="5"/>
    <x v="31"/>
    <x v="31"/>
    <x v="6"/>
    <s v="Dekar"/>
    <n v="52"/>
  </r>
  <r>
    <x v="6"/>
    <x v="5"/>
    <x v="31"/>
    <x v="31"/>
    <x v="6"/>
    <s v="Dekar"/>
    <n v="371"/>
  </r>
  <r>
    <x v="7"/>
    <x v="5"/>
    <x v="31"/>
    <x v="31"/>
    <x v="6"/>
    <s v="Dekar"/>
    <m/>
  </r>
  <r>
    <x v="8"/>
    <x v="5"/>
    <x v="31"/>
    <x v="31"/>
    <x v="6"/>
    <s v="Dekar"/>
    <n v="119"/>
  </r>
  <r>
    <x v="9"/>
    <x v="5"/>
    <x v="31"/>
    <x v="31"/>
    <x v="6"/>
    <s v="Dekar"/>
    <m/>
  </r>
  <r>
    <x v="10"/>
    <x v="5"/>
    <x v="31"/>
    <x v="31"/>
    <x v="6"/>
    <s v="Dekar"/>
    <m/>
  </r>
  <r>
    <x v="11"/>
    <x v="5"/>
    <x v="31"/>
    <x v="31"/>
    <x v="6"/>
    <s v="Dekar"/>
    <n v="7"/>
  </r>
  <r>
    <x v="12"/>
    <x v="5"/>
    <x v="31"/>
    <x v="31"/>
    <x v="6"/>
    <s v="Dekar"/>
    <m/>
  </r>
  <r>
    <x v="13"/>
    <x v="5"/>
    <x v="31"/>
    <x v="31"/>
    <x v="6"/>
    <s v="Dekar"/>
    <n v="20"/>
  </r>
  <r>
    <x v="14"/>
    <x v="5"/>
    <x v="31"/>
    <x v="31"/>
    <x v="6"/>
    <s v="Dekar"/>
    <n v="15"/>
  </r>
  <r>
    <x v="15"/>
    <x v="5"/>
    <x v="31"/>
    <x v="31"/>
    <x v="6"/>
    <s v="Dekar"/>
    <n v="92"/>
  </r>
  <r>
    <x v="16"/>
    <x v="5"/>
    <x v="31"/>
    <x v="31"/>
    <x v="6"/>
    <s v="Dekar"/>
    <m/>
  </r>
  <r>
    <x v="0"/>
    <x v="4"/>
    <x v="32"/>
    <x v="32"/>
    <x v="6"/>
    <s v="Dekar"/>
    <n v="287"/>
  </r>
  <r>
    <x v="1"/>
    <x v="4"/>
    <x v="32"/>
    <x v="32"/>
    <x v="6"/>
    <s v="Dekar"/>
    <n v="556"/>
  </r>
  <r>
    <x v="2"/>
    <x v="4"/>
    <x v="32"/>
    <x v="32"/>
    <x v="6"/>
    <s v="Dekar"/>
    <n v="384"/>
  </r>
  <r>
    <x v="3"/>
    <x v="4"/>
    <x v="32"/>
    <x v="32"/>
    <x v="6"/>
    <s v="Dekar"/>
    <n v="97"/>
  </r>
  <r>
    <x v="4"/>
    <x v="4"/>
    <x v="32"/>
    <x v="32"/>
    <x v="6"/>
    <s v="Dekar"/>
    <n v="70"/>
  </r>
  <r>
    <x v="5"/>
    <x v="4"/>
    <x v="32"/>
    <x v="32"/>
    <x v="6"/>
    <s v="Dekar"/>
    <n v="55"/>
  </r>
  <r>
    <x v="6"/>
    <x v="4"/>
    <x v="32"/>
    <x v="32"/>
    <x v="6"/>
    <s v="Dekar"/>
    <n v="84"/>
  </r>
  <r>
    <x v="7"/>
    <x v="4"/>
    <x v="32"/>
    <x v="32"/>
    <x v="6"/>
    <s v="Dekar"/>
    <n v="60"/>
  </r>
  <r>
    <x v="8"/>
    <x v="4"/>
    <x v="32"/>
    <x v="32"/>
    <x v="6"/>
    <s v="Dekar"/>
    <n v="23"/>
  </r>
  <r>
    <x v="9"/>
    <x v="4"/>
    <x v="32"/>
    <x v="32"/>
    <x v="6"/>
    <s v="Dekar"/>
    <n v="316"/>
  </r>
  <r>
    <x v="10"/>
    <x v="4"/>
    <x v="32"/>
    <x v="32"/>
    <x v="6"/>
    <s v="Dekar"/>
    <n v="224"/>
  </r>
  <r>
    <x v="11"/>
    <x v="4"/>
    <x v="32"/>
    <x v="32"/>
    <x v="6"/>
    <s v="Dekar"/>
    <n v="67"/>
  </r>
  <r>
    <x v="12"/>
    <x v="4"/>
    <x v="32"/>
    <x v="32"/>
    <x v="6"/>
    <s v="Dekar"/>
    <n v="50"/>
  </r>
  <r>
    <x v="13"/>
    <x v="4"/>
    <x v="32"/>
    <x v="32"/>
    <x v="6"/>
    <s v="Dekar"/>
    <n v="10"/>
  </r>
  <r>
    <x v="14"/>
    <x v="4"/>
    <x v="32"/>
    <x v="32"/>
    <x v="6"/>
    <s v="Dekar"/>
    <n v="30"/>
  </r>
  <r>
    <x v="15"/>
    <x v="4"/>
    <x v="32"/>
    <x v="32"/>
    <x v="6"/>
    <s v="Dekar"/>
    <n v="222"/>
  </r>
  <r>
    <x v="16"/>
    <x v="4"/>
    <x v="32"/>
    <x v="32"/>
    <x v="6"/>
    <s v="Dekar"/>
    <n v="25"/>
  </r>
  <r>
    <x v="0"/>
    <x v="2"/>
    <x v="19"/>
    <x v="19"/>
    <x v="6"/>
    <s v="Dekar"/>
    <n v="148"/>
  </r>
  <r>
    <x v="1"/>
    <x v="2"/>
    <x v="19"/>
    <x v="19"/>
    <x v="6"/>
    <s v="Dekar"/>
    <n v="182"/>
  </r>
  <r>
    <x v="2"/>
    <x v="2"/>
    <x v="19"/>
    <x v="19"/>
    <x v="6"/>
    <s v="Dekar"/>
    <n v="32"/>
  </r>
  <r>
    <x v="3"/>
    <x v="2"/>
    <x v="19"/>
    <x v="19"/>
    <x v="6"/>
    <s v="Dekar"/>
    <n v="172"/>
  </r>
  <r>
    <x v="4"/>
    <x v="2"/>
    <x v="19"/>
    <x v="19"/>
    <x v="6"/>
    <s v="Dekar"/>
    <n v="366"/>
  </r>
  <r>
    <x v="5"/>
    <x v="2"/>
    <x v="19"/>
    <x v="19"/>
    <x v="6"/>
    <s v="Dekar"/>
    <n v="198"/>
  </r>
  <r>
    <x v="6"/>
    <x v="2"/>
    <x v="19"/>
    <x v="19"/>
    <x v="6"/>
    <s v="Dekar"/>
    <n v="121"/>
  </r>
  <r>
    <x v="7"/>
    <x v="2"/>
    <x v="19"/>
    <x v="19"/>
    <x v="6"/>
    <s v="Dekar"/>
    <n v="78"/>
  </r>
  <r>
    <x v="8"/>
    <x v="2"/>
    <x v="19"/>
    <x v="19"/>
    <x v="6"/>
    <s v="Dekar"/>
    <n v="50"/>
  </r>
  <r>
    <x v="9"/>
    <x v="2"/>
    <x v="19"/>
    <x v="19"/>
    <x v="6"/>
    <s v="Dekar"/>
    <n v="46"/>
  </r>
  <r>
    <x v="10"/>
    <x v="2"/>
    <x v="19"/>
    <x v="19"/>
    <x v="6"/>
    <s v="Dekar"/>
    <m/>
  </r>
  <r>
    <x v="11"/>
    <x v="2"/>
    <x v="19"/>
    <x v="19"/>
    <x v="6"/>
    <s v="Dekar"/>
    <n v="32"/>
  </r>
  <r>
    <x v="12"/>
    <x v="2"/>
    <x v="19"/>
    <x v="19"/>
    <x v="6"/>
    <s v="Dekar"/>
    <m/>
  </r>
  <r>
    <x v="13"/>
    <x v="2"/>
    <x v="19"/>
    <x v="19"/>
    <x v="6"/>
    <s v="Dekar"/>
    <m/>
  </r>
  <r>
    <x v="14"/>
    <x v="2"/>
    <x v="19"/>
    <x v="19"/>
    <x v="6"/>
    <s v="Dekar"/>
    <m/>
  </r>
  <r>
    <x v="15"/>
    <x v="2"/>
    <x v="19"/>
    <x v="19"/>
    <x v="6"/>
    <s v="Dekar"/>
    <m/>
  </r>
  <r>
    <x v="16"/>
    <x v="2"/>
    <x v="19"/>
    <x v="19"/>
    <x v="6"/>
    <s v="Dekar"/>
    <m/>
  </r>
  <r>
    <x v="0"/>
    <x v="2"/>
    <x v="33"/>
    <x v="33"/>
    <x v="6"/>
    <s v="Dekar"/>
    <n v="133"/>
  </r>
  <r>
    <x v="1"/>
    <x v="2"/>
    <x v="33"/>
    <x v="33"/>
    <x v="6"/>
    <s v="Dekar"/>
    <n v="202"/>
  </r>
  <r>
    <x v="2"/>
    <x v="2"/>
    <x v="33"/>
    <x v="33"/>
    <x v="6"/>
    <s v="Dekar"/>
    <n v="226"/>
  </r>
  <r>
    <x v="3"/>
    <x v="2"/>
    <x v="33"/>
    <x v="33"/>
    <x v="6"/>
    <s v="Dekar"/>
    <n v="66"/>
  </r>
  <r>
    <x v="4"/>
    <x v="2"/>
    <x v="33"/>
    <x v="33"/>
    <x v="6"/>
    <s v="Dekar"/>
    <n v="168"/>
  </r>
  <r>
    <x v="5"/>
    <x v="2"/>
    <x v="33"/>
    <x v="33"/>
    <x v="6"/>
    <s v="Dekar"/>
    <n v="65"/>
  </r>
  <r>
    <x v="6"/>
    <x v="2"/>
    <x v="33"/>
    <x v="33"/>
    <x v="6"/>
    <s v="Dekar"/>
    <n v="55"/>
  </r>
  <r>
    <x v="7"/>
    <x v="2"/>
    <x v="33"/>
    <x v="33"/>
    <x v="6"/>
    <s v="Dekar"/>
    <n v="329"/>
  </r>
  <r>
    <x v="8"/>
    <x v="2"/>
    <x v="33"/>
    <x v="33"/>
    <x v="6"/>
    <s v="Dekar"/>
    <n v="293"/>
  </r>
  <r>
    <x v="9"/>
    <x v="2"/>
    <x v="33"/>
    <x v="33"/>
    <x v="6"/>
    <s v="Dekar"/>
    <n v="45"/>
  </r>
  <r>
    <x v="10"/>
    <x v="2"/>
    <x v="33"/>
    <x v="33"/>
    <x v="6"/>
    <s v="Dekar"/>
    <n v="7"/>
  </r>
  <r>
    <x v="11"/>
    <x v="2"/>
    <x v="33"/>
    <x v="33"/>
    <x v="6"/>
    <s v="Dekar"/>
    <n v="208"/>
  </r>
  <r>
    <x v="12"/>
    <x v="2"/>
    <x v="33"/>
    <x v="33"/>
    <x v="6"/>
    <s v="Dekar"/>
    <m/>
  </r>
  <r>
    <x v="13"/>
    <x v="2"/>
    <x v="33"/>
    <x v="33"/>
    <x v="6"/>
    <s v="Dekar"/>
    <m/>
  </r>
  <r>
    <x v="14"/>
    <x v="2"/>
    <x v="33"/>
    <x v="33"/>
    <x v="6"/>
    <s v="Dekar"/>
    <m/>
  </r>
  <r>
    <x v="15"/>
    <x v="2"/>
    <x v="33"/>
    <x v="33"/>
    <x v="6"/>
    <s v="Dekar"/>
    <m/>
  </r>
  <r>
    <x v="16"/>
    <x v="2"/>
    <x v="33"/>
    <x v="33"/>
    <x v="6"/>
    <s v="Dekar"/>
    <n v="32"/>
  </r>
  <r>
    <x v="0"/>
    <x v="2"/>
    <x v="34"/>
    <x v="34"/>
    <x v="6"/>
    <s v="Dekar"/>
    <n v="1759"/>
  </r>
  <r>
    <x v="1"/>
    <x v="2"/>
    <x v="34"/>
    <x v="34"/>
    <x v="6"/>
    <s v="Dekar"/>
    <n v="850"/>
  </r>
  <r>
    <x v="2"/>
    <x v="2"/>
    <x v="34"/>
    <x v="34"/>
    <x v="6"/>
    <s v="Dekar"/>
    <n v="1390"/>
  </r>
  <r>
    <x v="3"/>
    <x v="2"/>
    <x v="34"/>
    <x v="34"/>
    <x v="6"/>
    <s v="Dekar"/>
    <n v="120"/>
  </r>
  <r>
    <x v="4"/>
    <x v="2"/>
    <x v="34"/>
    <x v="34"/>
    <x v="6"/>
    <s v="Dekar"/>
    <n v="857"/>
  </r>
  <r>
    <x v="5"/>
    <x v="2"/>
    <x v="34"/>
    <x v="34"/>
    <x v="6"/>
    <s v="Dekar"/>
    <n v="457"/>
  </r>
  <r>
    <x v="6"/>
    <x v="2"/>
    <x v="34"/>
    <x v="34"/>
    <x v="6"/>
    <s v="Dekar"/>
    <n v="839"/>
  </r>
  <r>
    <x v="7"/>
    <x v="2"/>
    <x v="34"/>
    <x v="34"/>
    <x v="6"/>
    <s v="Dekar"/>
    <n v="1309"/>
  </r>
  <r>
    <x v="8"/>
    <x v="2"/>
    <x v="34"/>
    <x v="34"/>
    <x v="6"/>
    <s v="Dekar"/>
    <n v="1376"/>
  </r>
  <r>
    <x v="9"/>
    <x v="2"/>
    <x v="34"/>
    <x v="34"/>
    <x v="6"/>
    <s v="Dekar"/>
    <n v="2145"/>
  </r>
  <r>
    <x v="10"/>
    <x v="2"/>
    <x v="34"/>
    <x v="34"/>
    <x v="6"/>
    <s v="Dekar"/>
    <n v="1450"/>
  </r>
  <r>
    <x v="11"/>
    <x v="2"/>
    <x v="34"/>
    <x v="34"/>
    <x v="6"/>
    <s v="Dekar"/>
    <n v="273"/>
  </r>
  <r>
    <x v="12"/>
    <x v="2"/>
    <x v="34"/>
    <x v="34"/>
    <x v="6"/>
    <s v="Dekar"/>
    <n v="331"/>
  </r>
  <r>
    <x v="13"/>
    <x v="2"/>
    <x v="34"/>
    <x v="34"/>
    <x v="6"/>
    <s v="Dekar"/>
    <n v="351"/>
  </r>
  <r>
    <x v="14"/>
    <x v="2"/>
    <x v="34"/>
    <x v="34"/>
    <x v="6"/>
    <s v="Dekar"/>
    <n v="606"/>
  </r>
  <r>
    <x v="15"/>
    <x v="2"/>
    <x v="34"/>
    <x v="34"/>
    <x v="6"/>
    <s v="Dekar"/>
    <n v="521"/>
  </r>
  <r>
    <x v="16"/>
    <x v="2"/>
    <x v="34"/>
    <x v="34"/>
    <x v="6"/>
    <s v="Dekar"/>
    <n v="859"/>
  </r>
  <r>
    <x v="0"/>
    <x v="2"/>
    <x v="35"/>
    <x v="35"/>
    <x v="6"/>
    <s v="Dekar"/>
    <n v="609"/>
  </r>
  <r>
    <x v="1"/>
    <x v="2"/>
    <x v="35"/>
    <x v="35"/>
    <x v="6"/>
    <s v="Dekar"/>
    <n v="580"/>
  </r>
  <r>
    <x v="2"/>
    <x v="2"/>
    <x v="35"/>
    <x v="35"/>
    <x v="6"/>
    <s v="Dekar"/>
    <n v="310"/>
  </r>
  <r>
    <x v="3"/>
    <x v="2"/>
    <x v="35"/>
    <x v="35"/>
    <x v="6"/>
    <s v="Dekar"/>
    <n v="94"/>
  </r>
  <r>
    <x v="4"/>
    <x v="2"/>
    <x v="35"/>
    <x v="35"/>
    <x v="6"/>
    <s v="Dekar"/>
    <n v="47"/>
  </r>
  <r>
    <x v="5"/>
    <x v="2"/>
    <x v="35"/>
    <x v="35"/>
    <x v="6"/>
    <s v="Dekar"/>
    <n v="40"/>
  </r>
  <r>
    <x v="6"/>
    <x v="2"/>
    <x v="35"/>
    <x v="35"/>
    <x v="6"/>
    <s v="Dekar"/>
    <m/>
  </r>
  <r>
    <x v="7"/>
    <x v="2"/>
    <x v="35"/>
    <x v="35"/>
    <x v="6"/>
    <s v="Dekar"/>
    <n v="344"/>
  </r>
  <r>
    <x v="8"/>
    <x v="2"/>
    <x v="35"/>
    <x v="35"/>
    <x v="6"/>
    <s v="Dekar"/>
    <n v="85"/>
  </r>
  <r>
    <x v="9"/>
    <x v="2"/>
    <x v="35"/>
    <x v="35"/>
    <x v="6"/>
    <s v="Dekar"/>
    <n v="67"/>
  </r>
  <r>
    <x v="10"/>
    <x v="2"/>
    <x v="35"/>
    <x v="35"/>
    <x v="6"/>
    <s v="Dekar"/>
    <n v="38"/>
  </r>
  <r>
    <x v="11"/>
    <x v="2"/>
    <x v="35"/>
    <x v="35"/>
    <x v="6"/>
    <s v="Dekar"/>
    <n v="45"/>
  </r>
  <r>
    <x v="12"/>
    <x v="2"/>
    <x v="35"/>
    <x v="35"/>
    <x v="6"/>
    <s v="Dekar"/>
    <n v="44"/>
  </r>
  <r>
    <x v="13"/>
    <x v="2"/>
    <x v="35"/>
    <x v="35"/>
    <x v="6"/>
    <s v="Dekar"/>
    <n v="11"/>
  </r>
  <r>
    <x v="14"/>
    <x v="2"/>
    <x v="35"/>
    <x v="35"/>
    <x v="6"/>
    <s v="Dekar"/>
    <n v="60"/>
  </r>
  <r>
    <x v="15"/>
    <x v="2"/>
    <x v="35"/>
    <x v="35"/>
    <x v="6"/>
    <s v="Dekar"/>
    <n v="45"/>
  </r>
  <r>
    <x v="16"/>
    <x v="2"/>
    <x v="35"/>
    <x v="35"/>
    <x v="6"/>
    <s v="Dekar"/>
    <m/>
  </r>
  <r>
    <x v="0"/>
    <x v="3"/>
    <x v="18"/>
    <x v="18"/>
    <x v="6"/>
    <s v="Dekar"/>
    <n v="3"/>
  </r>
  <r>
    <x v="1"/>
    <x v="3"/>
    <x v="18"/>
    <x v="18"/>
    <x v="6"/>
    <s v="Dekar"/>
    <m/>
  </r>
  <r>
    <x v="2"/>
    <x v="3"/>
    <x v="18"/>
    <x v="18"/>
    <x v="6"/>
    <s v="Dekar"/>
    <n v="7"/>
  </r>
  <r>
    <x v="3"/>
    <x v="3"/>
    <x v="18"/>
    <x v="18"/>
    <x v="6"/>
    <s v="Dekar"/>
    <m/>
  </r>
  <r>
    <x v="4"/>
    <x v="3"/>
    <x v="18"/>
    <x v="18"/>
    <x v="6"/>
    <s v="Dekar"/>
    <n v="63"/>
  </r>
  <r>
    <x v="5"/>
    <x v="3"/>
    <x v="18"/>
    <x v="18"/>
    <x v="6"/>
    <s v="Dekar"/>
    <n v="50"/>
  </r>
  <r>
    <x v="6"/>
    <x v="3"/>
    <x v="18"/>
    <x v="18"/>
    <x v="6"/>
    <s v="Dekar"/>
    <n v="15"/>
  </r>
  <r>
    <x v="7"/>
    <x v="3"/>
    <x v="18"/>
    <x v="18"/>
    <x v="6"/>
    <s v="Dekar"/>
    <n v="18"/>
  </r>
  <r>
    <x v="8"/>
    <x v="3"/>
    <x v="18"/>
    <x v="18"/>
    <x v="6"/>
    <s v="Dekar"/>
    <n v="10"/>
  </r>
  <r>
    <x v="9"/>
    <x v="3"/>
    <x v="18"/>
    <x v="18"/>
    <x v="6"/>
    <s v="Dekar"/>
    <m/>
  </r>
  <r>
    <x v="10"/>
    <x v="3"/>
    <x v="18"/>
    <x v="18"/>
    <x v="6"/>
    <s v="Dekar"/>
    <n v="40"/>
  </r>
  <r>
    <x v="11"/>
    <x v="3"/>
    <x v="18"/>
    <x v="18"/>
    <x v="6"/>
    <s v="Dekar"/>
    <m/>
  </r>
  <r>
    <x v="12"/>
    <x v="3"/>
    <x v="18"/>
    <x v="18"/>
    <x v="6"/>
    <s v="Dekar"/>
    <m/>
  </r>
  <r>
    <x v="13"/>
    <x v="3"/>
    <x v="18"/>
    <x v="18"/>
    <x v="6"/>
    <s v="Dekar"/>
    <m/>
  </r>
  <r>
    <x v="14"/>
    <x v="3"/>
    <x v="18"/>
    <x v="18"/>
    <x v="6"/>
    <s v="Dekar"/>
    <m/>
  </r>
  <r>
    <x v="15"/>
    <x v="3"/>
    <x v="18"/>
    <x v="18"/>
    <x v="6"/>
    <s v="Dekar"/>
    <m/>
  </r>
  <r>
    <x v="16"/>
    <x v="3"/>
    <x v="18"/>
    <x v="18"/>
    <x v="6"/>
    <s v="Dekar"/>
    <m/>
  </r>
  <r>
    <x v="0"/>
    <x v="3"/>
    <x v="22"/>
    <x v="22"/>
    <x v="6"/>
    <s v="Dekar"/>
    <m/>
  </r>
  <r>
    <x v="1"/>
    <x v="3"/>
    <x v="22"/>
    <x v="22"/>
    <x v="6"/>
    <s v="Dekar"/>
    <m/>
  </r>
  <r>
    <x v="2"/>
    <x v="3"/>
    <x v="22"/>
    <x v="22"/>
    <x v="6"/>
    <s v="Dekar"/>
    <m/>
  </r>
  <r>
    <x v="7"/>
    <x v="3"/>
    <x v="22"/>
    <x v="22"/>
    <x v="6"/>
    <s v="Dekar"/>
    <m/>
  </r>
  <r>
    <x v="17"/>
    <x v="2"/>
    <x v="19"/>
    <x v="19"/>
    <x v="1"/>
    <s v="stk"/>
    <n v="51300"/>
  </r>
  <r>
    <x v="17"/>
    <x v="0"/>
    <x v="0"/>
    <x v="0"/>
    <x v="1"/>
    <s v="stk"/>
    <n v="427250"/>
  </r>
  <r>
    <x v="17"/>
    <x v="1"/>
    <x v="1"/>
    <x v="1"/>
    <x v="1"/>
    <s v="stk"/>
    <n v="96676"/>
  </r>
  <r>
    <x v="17"/>
    <x v="4"/>
    <x v="20"/>
    <x v="20"/>
    <x v="1"/>
    <s v="stk"/>
    <n v="14850"/>
  </r>
  <r>
    <x v="17"/>
    <x v="4"/>
    <x v="21"/>
    <x v="21"/>
    <x v="1"/>
    <s v="stk"/>
    <n v="1000"/>
  </r>
  <r>
    <x v="17"/>
    <x v="4"/>
    <x v="36"/>
    <x v="36"/>
    <x v="1"/>
    <s v="stk"/>
    <n v="1100"/>
  </r>
  <r>
    <x v="17"/>
    <x v="4"/>
    <x v="23"/>
    <x v="23"/>
    <x v="1"/>
    <s v="stk"/>
    <n v="7950"/>
  </r>
  <r>
    <x v="17"/>
    <x v="3"/>
    <x v="22"/>
    <x v="22"/>
    <x v="1"/>
    <s v="stk"/>
    <n v="8670"/>
  </r>
  <r>
    <x v="17"/>
    <x v="3"/>
    <x v="24"/>
    <x v="24"/>
    <x v="1"/>
    <s v="stk"/>
    <n v="15100"/>
  </r>
  <r>
    <x v="17"/>
    <x v="3"/>
    <x v="24"/>
    <x v="24"/>
    <x v="1"/>
    <s v="stk"/>
    <m/>
  </r>
  <r>
    <x v="17"/>
    <x v="3"/>
    <x v="25"/>
    <x v="25"/>
    <x v="1"/>
    <s v="stk"/>
    <n v="5000"/>
  </r>
  <r>
    <x v="17"/>
    <x v="5"/>
    <x v="26"/>
    <x v="26"/>
    <x v="1"/>
    <s v="stk"/>
    <n v="1800"/>
  </r>
  <r>
    <x v="17"/>
    <x v="5"/>
    <x v="27"/>
    <x v="27"/>
    <x v="1"/>
    <s v="stk"/>
    <n v="106325"/>
  </r>
  <r>
    <x v="17"/>
    <x v="4"/>
    <x v="23"/>
    <x v="23"/>
    <x v="1"/>
    <s v="stk"/>
    <n v="119210"/>
  </r>
  <r>
    <x v="17"/>
    <x v="4"/>
    <x v="23"/>
    <x v="23"/>
    <x v="1"/>
    <s v="stk"/>
    <n v="179300"/>
  </r>
  <r>
    <x v="17"/>
    <x v="5"/>
    <x v="28"/>
    <x v="28"/>
    <x v="1"/>
    <s v="stk"/>
    <n v="3780"/>
  </r>
  <r>
    <x v="17"/>
    <x v="5"/>
    <x v="29"/>
    <x v="29"/>
    <x v="1"/>
    <s v="stk"/>
    <n v="66875"/>
  </r>
  <r>
    <x v="17"/>
    <x v="5"/>
    <x v="30"/>
    <x v="30"/>
    <x v="1"/>
    <s v="stk"/>
    <n v="228675"/>
  </r>
  <r>
    <x v="17"/>
    <x v="5"/>
    <x v="31"/>
    <x v="31"/>
    <x v="1"/>
    <s v="stk"/>
    <n v="281275"/>
  </r>
  <r>
    <x v="17"/>
    <x v="4"/>
    <x v="32"/>
    <x v="32"/>
    <x v="1"/>
    <s v="stk"/>
    <n v="69100"/>
  </r>
  <r>
    <x v="17"/>
    <x v="2"/>
    <x v="19"/>
    <x v="19"/>
    <x v="1"/>
    <s v="stk"/>
    <n v="52350"/>
  </r>
  <r>
    <x v="17"/>
    <x v="2"/>
    <x v="33"/>
    <x v="33"/>
    <x v="1"/>
    <s v="stk"/>
    <n v="73495"/>
  </r>
  <r>
    <x v="17"/>
    <x v="2"/>
    <x v="34"/>
    <x v="34"/>
    <x v="1"/>
    <s v="stk"/>
    <n v="346150"/>
  </r>
  <r>
    <x v="17"/>
    <x v="2"/>
    <x v="35"/>
    <x v="35"/>
    <x v="1"/>
    <s v="stk"/>
    <n v="120350"/>
  </r>
  <r>
    <x v="17"/>
    <x v="2"/>
    <x v="2"/>
    <x v="2"/>
    <x v="1"/>
    <s v="stk"/>
    <n v="73250"/>
  </r>
  <r>
    <x v="17"/>
    <x v="2"/>
    <x v="3"/>
    <x v="3"/>
    <x v="1"/>
    <s v="stk"/>
    <n v="316025"/>
  </r>
  <r>
    <x v="17"/>
    <x v="0"/>
    <x v="4"/>
    <x v="4"/>
    <x v="1"/>
    <s v="stk"/>
    <n v="31000"/>
  </r>
  <r>
    <x v="17"/>
    <x v="0"/>
    <x v="5"/>
    <x v="5"/>
    <x v="1"/>
    <s v="stk"/>
    <n v="86995"/>
  </r>
  <r>
    <x v="17"/>
    <x v="0"/>
    <x v="6"/>
    <x v="6"/>
    <x v="1"/>
    <s v="stk"/>
    <n v="193351"/>
  </r>
  <r>
    <x v="17"/>
    <x v="1"/>
    <x v="1"/>
    <x v="1"/>
    <x v="1"/>
    <s v="stk"/>
    <n v="163720"/>
  </r>
  <r>
    <x v="17"/>
    <x v="0"/>
    <x v="7"/>
    <x v="7"/>
    <x v="1"/>
    <s v="stk"/>
    <n v="207470"/>
  </r>
  <r>
    <x v="17"/>
    <x v="1"/>
    <x v="8"/>
    <x v="8"/>
    <x v="1"/>
    <s v="stk"/>
    <n v="266325"/>
  </r>
  <r>
    <x v="17"/>
    <x v="1"/>
    <x v="9"/>
    <x v="9"/>
    <x v="1"/>
    <s v="stk"/>
    <n v="26700"/>
  </r>
  <r>
    <x v="17"/>
    <x v="1"/>
    <x v="10"/>
    <x v="10"/>
    <x v="1"/>
    <s v="stk"/>
    <n v="100975"/>
  </r>
  <r>
    <x v="17"/>
    <x v="1"/>
    <x v="11"/>
    <x v="11"/>
    <x v="1"/>
    <s v="stk"/>
    <n v="75500"/>
  </r>
  <r>
    <x v="17"/>
    <x v="1"/>
    <x v="12"/>
    <x v="12"/>
    <x v="1"/>
    <s v="stk"/>
    <n v="153275"/>
  </r>
  <r>
    <x v="17"/>
    <x v="1"/>
    <x v="13"/>
    <x v="13"/>
    <x v="1"/>
    <s v="stk"/>
    <n v="91970"/>
  </r>
  <r>
    <x v="17"/>
    <x v="1"/>
    <x v="1"/>
    <x v="1"/>
    <x v="1"/>
    <s v="stk"/>
    <n v="10300"/>
  </r>
  <r>
    <x v="17"/>
    <x v="1"/>
    <x v="14"/>
    <x v="14"/>
    <x v="1"/>
    <s v="stk"/>
    <n v="1500"/>
  </r>
  <r>
    <x v="17"/>
    <x v="1"/>
    <x v="15"/>
    <x v="15"/>
    <x v="1"/>
    <s v="stk"/>
    <n v="6500"/>
  </r>
  <r>
    <x v="17"/>
    <x v="1"/>
    <x v="16"/>
    <x v="16"/>
    <x v="1"/>
    <s v="stk"/>
    <m/>
  </r>
  <r>
    <x v="17"/>
    <x v="0"/>
    <x v="17"/>
    <x v="17"/>
    <x v="1"/>
    <s v="stk"/>
    <n v="113475"/>
  </r>
  <r>
    <x v="17"/>
    <x v="3"/>
    <x v="18"/>
    <x v="18"/>
    <x v="1"/>
    <s v="stk"/>
    <n v="118570"/>
  </r>
  <r>
    <x v="17"/>
    <x v="2"/>
    <x v="19"/>
    <x v="19"/>
    <x v="4"/>
    <s v="m3"/>
    <n v="10993"/>
  </r>
  <r>
    <x v="17"/>
    <x v="0"/>
    <x v="0"/>
    <x v="0"/>
    <x v="4"/>
    <s v="m3"/>
    <n v="114521"/>
  </r>
  <r>
    <x v="17"/>
    <x v="1"/>
    <x v="1"/>
    <x v="1"/>
    <x v="4"/>
    <s v="m3"/>
    <n v="12854"/>
  </r>
  <r>
    <x v="17"/>
    <x v="4"/>
    <x v="20"/>
    <x v="20"/>
    <x v="4"/>
    <s v="m3"/>
    <n v="15132"/>
  </r>
  <r>
    <x v="17"/>
    <x v="4"/>
    <x v="21"/>
    <x v="21"/>
    <x v="4"/>
    <s v="m3"/>
    <n v="21423"/>
  </r>
  <r>
    <x v="17"/>
    <x v="4"/>
    <x v="36"/>
    <x v="36"/>
    <x v="4"/>
    <s v="m3"/>
    <n v="97"/>
  </r>
  <r>
    <x v="17"/>
    <x v="4"/>
    <x v="23"/>
    <x v="23"/>
    <x v="4"/>
    <s v="m3"/>
    <n v="1950"/>
  </r>
  <r>
    <x v="17"/>
    <x v="3"/>
    <x v="22"/>
    <x v="22"/>
    <x v="4"/>
    <s v="m3"/>
    <n v="1196"/>
  </r>
  <r>
    <x v="17"/>
    <x v="3"/>
    <x v="24"/>
    <x v="24"/>
    <x v="4"/>
    <s v="m3"/>
    <n v="3015"/>
  </r>
  <r>
    <x v="17"/>
    <x v="3"/>
    <x v="24"/>
    <x v="24"/>
    <x v="4"/>
    <s v="m3"/>
    <n v="800"/>
  </r>
  <r>
    <x v="17"/>
    <x v="3"/>
    <x v="25"/>
    <x v="25"/>
    <x v="4"/>
    <s v="m3"/>
    <n v="4169"/>
  </r>
  <r>
    <x v="17"/>
    <x v="5"/>
    <x v="26"/>
    <x v="26"/>
    <x v="4"/>
    <s v="m3"/>
    <n v="4911"/>
  </r>
  <r>
    <x v="17"/>
    <x v="5"/>
    <x v="27"/>
    <x v="27"/>
    <x v="4"/>
    <s v="m3"/>
    <n v="34278"/>
  </r>
  <r>
    <x v="17"/>
    <x v="4"/>
    <x v="23"/>
    <x v="23"/>
    <x v="4"/>
    <s v="m3"/>
    <n v="34063"/>
  </r>
  <r>
    <x v="17"/>
    <x v="4"/>
    <x v="23"/>
    <x v="23"/>
    <x v="4"/>
    <s v="m3"/>
    <n v="31632"/>
  </r>
  <r>
    <x v="17"/>
    <x v="5"/>
    <x v="28"/>
    <x v="28"/>
    <x v="4"/>
    <s v="m3"/>
    <n v="463"/>
  </r>
  <r>
    <x v="17"/>
    <x v="5"/>
    <x v="29"/>
    <x v="29"/>
    <x v="4"/>
    <s v="m3"/>
    <n v="14355"/>
  </r>
  <r>
    <x v="17"/>
    <x v="5"/>
    <x v="30"/>
    <x v="30"/>
    <x v="4"/>
    <s v="m3"/>
    <n v="46111"/>
  </r>
  <r>
    <x v="17"/>
    <x v="5"/>
    <x v="31"/>
    <x v="31"/>
    <x v="4"/>
    <s v="m3"/>
    <n v="41377"/>
  </r>
  <r>
    <x v="17"/>
    <x v="4"/>
    <x v="32"/>
    <x v="32"/>
    <x v="4"/>
    <s v="m3"/>
    <n v="19424"/>
  </r>
  <r>
    <x v="17"/>
    <x v="2"/>
    <x v="19"/>
    <x v="19"/>
    <x v="4"/>
    <s v="m3"/>
    <n v="10704"/>
  </r>
  <r>
    <x v="17"/>
    <x v="2"/>
    <x v="33"/>
    <x v="33"/>
    <x v="4"/>
    <s v="m3"/>
    <n v="9519"/>
  </r>
  <r>
    <x v="17"/>
    <x v="2"/>
    <x v="34"/>
    <x v="34"/>
    <x v="4"/>
    <s v="m3"/>
    <n v="47863"/>
  </r>
  <r>
    <x v="17"/>
    <x v="2"/>
    <x v="35"/>
    <x v="35"/>
    <x v="4"/>
    <s v="m3"/>
    <n v="14801"/>
  </r>
  <r>
    <x v="17"/>
    <x v="2"/>
    <x v="2"/>
    <x v="2"/>
    <x v="4"/>
    <s v="m3"/>
    <n v="22868"/>
  </r>
  <r>
    <x v="17"/>
    <x v="2"/>
    <x v="3"/>
    <x v="3"/>
    <x v="4"/>
    <s v="m3"/>
    <n v="49942"/>
  </r>
  <r>
    <x v="17"/>
    <x v="0"/>
    <x v="4"/>
    <x v="4"/>
    <x v="4"/>
    <s v="m3"/>
    <n v="6564"/>
  </r>
  <r>
    <x v="17"/>
    <x v="0"/>
    <x v="5"/>
    <x v="5"/>
    <x v="4"/>
    <s v="m3"/>
    <n v="18245"/>
  </r>
  <r>
    <x v="17"/>
    <x v="0"/>
    <x v="6"/>
    <x v="6"/>
    <x v="4"/>
    <s v="m3"/>
    <n v="15343"/>
  </r>
  <r>
    <x v="17"/>
    <x v="1"/>
    <x v="1"/>
    <x v="1"/>
    <x v="4"/>
    <s v="m3"/>
    <n v="23571"/>
  </r>
  <r>
    <x v="17"/>
    <x v="0"/>
    <x v="7"/>
    <x v="7"/>
    <x v="4"/>
    <s v="m3"/>
    <n v="31366"/>
  </r>
  <r>
    <x v="17"/>
    <x v="1"/>
    <x v="8"/>
    <x v="8"/>
    <x v="4"/>
    <s v="m3"/>
    <n v="23612"/>
  </r>
  <r>
    <x v="17"/>
    <x v="1"/>
    <x v="9"/>
    <x v="9"/>
    <x v="4"/>
    <s v="m3"/>
    <n v="830"/>
  </r>
  <r>
    <x v="17"/>
    <x v="1"/>
    <x v="10"/>
    <x v="10"/>
    <x v="4"/>
    <s v="m3"/>
    <n v="2782"/>
  </r>
  <r>
    <x v="17"/>
    <x v="1"/>
    <x v="11"/>
    <x v="11"/>
    <x v="4"/>
    <s v="m3"/>
    <n v="25070"/>
  </r>
  <r>
    <x v="17"/>
    <x v="1"/>
    <x v="12"/>
    <x v="12"/>
    <x v="4"/>
    <s v="m3"/>
    <n v="19600"/>
  </r>
  <r>
    <x v="17"/>
    <x v="1"/>
    <x v="13"/>
    <x v="13"/>
    <x v="4"/>
    <s v="m3"/>
    <n v="16780"/>
  </r>
  <r>
    <x v="17"/>
    <x v="1"/>
    <x v="1"/>
    <x v="1"/>
    <x v="4"/>
    <s v="m3"/>
    <n v="115"/>
  </r>
  <r>
    <x v="17"/>
    <x v="1"/>
    <x v="14"/>
    <x v="14"/>
    <x v="4"/>
    <s v="m3"/>
    <n v="544"/>
  </r>
  <r>
    <x v="17"/>
    <x v="1"/>
    <x v="15"/>
    <x v="15"/>
    <x v="4"/>
    <s v="m3"/>
    <n v="46"/>
  </r>
  <r>
    <x v="17"/>
    <x v="1"/>
    <x v="16"/>
    <x v="16"/>
    <x v="4"/>
    <s v="m3"/>
    <m/>
  </r>
  <r>
    <x v="17"/>
    <x v="0"/>
    <x v="17"/>
    <x v="17"/>
    <x v="4"/>
    <s v="m3"/>
    <n v="31721"/>
  </r>
  <r>
    <x v="17"/>
    <x v="3"/>
    <x v="18"/>
    <x v="18"/>
    <x v="4"/>
    <s v="m3"/>
    <n v="22161"/>
  </r>
  <r>
    <x v="17"/>
    <x v="2"/>
    <x v="19"/>
    <x v="19"/>
    <x v="5"/>
    <s v="stk"/>
    <n v="700"/>
  </r>
  <r>
    <x v="17"/>
    <x v="0"/>
    <x v="0"/>
    <x v="0"/>
    <x v="5"/>
    <s v="stk"/>
    <n v="44450"/>
  </r>
  <r>
    <x v="17"/>
    <x v="1"/>
    <x v="1"/>
    <x v="1"/>
    <x v="5"/>
    <s v="stk"/>
    <n v="11350"/>
  </r>
  <r>
    <x v="17"/>
    <x v="4"/>
    <x v="20"/>
    <x v="20"/>
    <x v="5"/>
    <s v="stk"/>
    <n v="1250"/>
  </r>
  <r>
    <x v="17"/>
    <x v="4"/>
    <x v="21"/>
    <x v="21"/>
    <x v="5"/>
    <s v="stk"/>
    <n v="500"/>
  </r>
  <r>
    <x v="17"/>
    <x v="4"/>
    <x v="36"/>
    <x v="36"/>
    <x v="5"/>
    <s v="stk"/>
    <m/>
  </r>
  <r>
    <x v="17"/>
    <x v="4"/>
    <x v="23"/>
    <x v="23"/>
    <x v="5"/>
    <s v="stk"/>
    <n v="1000"/>
  </r>
  <r>
    <x v="17"/>
    <x v="3"/>
    <x v="22"/>
    <x v="22"/>
    <x v="5"/>
    <s v="stk"/>
    <n v="750"/>
  </r>
  <r>
    <x v="17"/>
    <x v="3"/>
    <x v="24"/>
    <x v="24"/>
    <x v="5"/>
    <s v="stk"/>
    <n v="1250"/>
  </r>
  <r>
    <x v="17"/>
    <x v="3"/>
    <x v="24"/>
    <x v="24"/>
    <x v="5"/>
    <s v="stk"/>
    <m/>
  </r>
  <r>
    <x v="17"/>
    <x v="3"/>
    <x v="25"/>
    <x v="25"/>
    <x v="5"/>
    <s v="stk"/>
    <n v="250"/>
  </r>
  <r>
    <x v="17"/>
    <x v="5"/>
    <x v="26"/>
    <x v="26"/>
    <x v="5"/>
    <s v="stk"/>
    <m/>
  </r>
  <r>
    <x v="17"/>
    <x v="5"/>
    <x v="27"/>
    <x v="27"/>
    <x v="5"/>
    <s v="stk"/>
    <n v="250"/>
  </r>
  <r>
    <x v="17"/>
    <x v="4"/>
    <x v="23"/>
    <x v="23"/>
    <x v="5"/>
    <s v="stk"/>
    <n v="400"/>
  </r>
  <r>
    <x v="17"/>
    <x v="4"/>
    <x v="23"/>
    <x v="23"/>
    <x v="5"/>
    <s v="stk"/>
    <n v="2725"/>
  </r>
  <r>
    <x v="17"/>
    <x v="5"/>
    <x v="28"/>
    <x v="28"/>
    <x v="5"/>
    <s v="stk"/>
    <m/>
  </r>
  <r>
    <x v="17"/>
    <x v="5"/>
    <x v="29"/>
    <x v="29"/>
    <x v="5"/>
    <s v="stk"/>
    <m/>
  </r>
  <r>
    <x v="17"/>
    <x v="5"/>
    <x v="30"/>
    <x v="30"/>
    <x v="5"/>
    <s v="stk"/>
    <n v="14200"/>
  </r>
  <r>
    <x v="17"/>
    <x v="5"/>
    <x v="31"/>
    <x v="31"/>
    <x v="5"/>
    <s v="stk"/>
    <n v="500"/>
  </r>
  <r>
    <x v="17"/>
    <x v="4"/>
    <x v="32"/>
    <x v="32"/>
    <x v="5"/>
    <s v="stk"/>
    <n v="5500"/>
  </r>
  <r>
    <x v="17"/>
    <x v="2"/>
    <x v="19"/>
    <x v="19"/>
    <x v="5"/>
    <s v="stk"/>
    <m/>
  </r>
  <r>
    <x v="17"/>
    <x v="2"/>
    <x v="33"/>
    <x v="33"/>
    <x v="5"/>
    <s v="stk"/>
    <n v="2500"/>
  </r>
  <r>
    <x v="17"/>
    <x v="2"/>
    <x v="34"/>
    <x v="34"/>
    <x v="5"/>
    <s v="stk"/>
    <n v="16000"/>
  </r>
  <r>
    <x v="17"/>
    <x v="2"/>
    <x v="35"/>
    <x v="35"/>
    <x v="5"/>
    <s v="stk"/>
    <n v="1500"/>
  </r>
  <r>
    <x v="17"/>
    <x v="2"/>
    <x v="2"/>
    <x v="2"/>
    <x v="5"/>
    <s v="stk"/>
    <n v="2000"/>
  </r>
  <r>
    <x v="17"/>
    <x v="2"/>
    <x v="3"/>
    <x v="3"/>
    <x v="5"/>
    <s v="stk"/>
    <n v="5760"/>
  </r>
  <r>
    <x v="17"/>
    <x v="0"/>
    <x v="4"/>
    <x v="4"/>
    <x v="5"/>
    <s v="stk"/>
    <m/>
  </r>
  <r>
    <x v="17"/>
    <x v="0"/>
    <x v="5"/>
    <x v="5"/>
    <x v="5"/>
    <s v="stk"/>
    <n v="2480"/>
  </r>
  <r>
    <x v="17"/>
    <x v="0"/>
    <x v="6"/>
    <x v="6"/>
    <x v="5"/>
    <s v="stk"/>
    <n v="6650"/>
  </r>
  <r>
    <x v="17"/>
    <x v="1"/>
    <x v="1"/>
    <x v="1"/>
    <x v="5"/>
    <s v="stk"/>
    <n v="1100"/>
  </r>
  <r>
    <x v="17"/>
    <x v="0"/>
    <x v="7"/>
    <x v="7"/>
    <x v="5"/>
    <s v="stk"/>
    <n v="8880"/>
  </r>
  <r>
    <x v="17"/>
    <x v="1"/>
    <x v="8"/>
    <x v="8"/>
    <x v="5"/>
    <s v="stk"/>
    <n v="2200"/>
  </r>
  <r>
    <x v="17"/>
    <x v="1"/>
    <x v="9"/>
    <x v="9"/>
    <x v="5"/>
    <s v="stk"/>
    <m/>
  </r>
  <r>
    <x v="17"/>
    <x v="1"/>
    <x v="10"/>
    <x v="10"/>
    <x v="5"/>
    <s v="stk"/>
    <n v="10425"/>
  </r>
  <r>
    <x v="17"/>
    <x v="1"/>
    <x v="11"/>
    <x v="11"/>
    <x v="5"/>
    <s v="stk"/>
    <n v="13700"/>
  </r>
  <r>
    <x v="17"/>
    <x v="1"/>
    <x v="12"/>
    <x v="12"/>
    <x v="5"/>
    <s v="stk"/>
    <n v="2500"/>
  </r>
  <r>
    <x v="17"/>
    <x v="1"/>
    <x v="13"/>
    <x v="13"/>
    <x v="5"/>
    <s v="stk"/>
    <n v="1300"/>
  </r>
  <r>
    <x v="17"/>
    <x v="1"/>
    <x v="1"/>
    <x v="1"/>
    <x v="5"/>
    <s v="stk"/>
    <m/>
  </r>
  <r>
    <x v="17"/>
    <x v="1"/>
    <x v="14"/>
    <x v="14"/>
    <x v="5"/>
    <s v="stk"/>
    <m/>
  </r>
  <r>
    <x v="17"/>
    <x v="1"/>
    <x v="15"/>
    <x v="15"/>
    <x v="5"/>
    <s v="stk"/>
    <m/>
  </r>
  <r>
    <x v="17"/>
    <x v="1"/>
    <x v="16"/>
    <x v="16"/>
    <x v="5"/>
    <s v="stk"/>
    <n v="1000"/>
  </r>
  <r>
    <x v="17"/>
    <x v="0"/>
    <x v="17"/>
    <x v="17"/>
    <x v="5"/>
    <s v="stk"/>
    <n v="9900"/>
  </r>
  <r>
    <x v="17"/>
    <x v="3"/>
    <x v="18"/>
    <x v="18"/>
    <x v="5"/>
    <s v="stk"/>
    <n v="700"/>
  </r>
  <r>
    <x v="17"/>
    <x v="2"/>
    <x v="19"/>
    <x v="19"/>
    <x v="6"/>
    <s v="Dekar"/>
    <n v="75"/>
  </r>
  <r>
    <x v="17"/>
    <x v="0"/>
    <x v="0"/>
    <x v="0"/>
    <x v="6"/>
    <s v="Dekar"/>
    <n v="115"/>
  </r>
  <r>
    <x v="17"/>
    <x v="1"/>
    <x v="1"/>
    <x v="1"/>
    <x v="6"/>
    <s v="Dekar"/>
    <m/>
  </r>
  <r>
    <x v="17"/>
    <x v="4"/>
    <x v="20"/>
    <x v="20"/>
    <x v="6"/>
    <s v="Dekar"/>
    <n v="25"/>
  </r>
  <r>
    <x v="17"/>
    <x v="4"/>
    <x v="21"/>
    <x v="21"/>
    <x v="6"/>
    <s v="Dekar"/>
    <m/>
  </r>
  <r>
    <x v="17"/>
    <x v="4"/>
    <x v="36"/>
    <x v="36"/>
    <x v="6"/>
    <s v="Dekar"/>
    <m/>
  </r>
  <r>
    <x v="17"/>
    <x v="4"/>
    <x v="23"/>
    <x v="23"/>
    <x v="6"/>
    <s v="Dekar"/>
    <m/>
  </r>
  <r>
    <x v="17"/>
    <x v="3"/>
    <x v="22"/>
    <x v="22"/>
    <x v="6"/>
    <s v="Dekar"/>
    <m/>
  </r>
  <r>
    <x v="17"/>
    <x v="3"/>
    <x v="24"/>
    <x v="24"/>
    <x v="6"/>
    <s v="Dekar"/>
    <m/>
  </r>
  <r>
    <x v="17"/>
    <x v="3"/>
    <x v="24"/>
    <x v="24"/>
    <x v="6"/>
    <s v="Dekar"/>
    <m/>
  </r>
  <r>
    <x v="17"/>
    <x v="3"/>
    <x v="25"/>
    <x v="25"/>
    <x v="6"/>
    <s v="Dekar"/>
    <m/>
  </r>
  <r>
    <x v="17"/>
    <x v="5"/>
    <x v="26"/>
    <x v="26"/>
    <x v="6"/>
    <s v="Dekar"/>
    <n v="90"/>
  </r>
  <r>
    <x v="17"/>
    <x v="5"/>
    <x v="27"/>
    <x v="27"/>
    <x v="6"/>
    <s v="Dekar"/>
    <n v="642"/>
  </r>
  <r>
    <x v="17"/>
    <x v="4"/>
    <x v="23"/>
    <x v="23"/>
    <x v="6"/>
    <s v="Dekar"/>
    <n v="33"/>
  </r>
  <r>
    <x v="17"/>
    <x v="4"/>
    <x v="23"/>
    <x v="23"/>
    <x v="6"/>
    <s v="Dekar"/>
    <n v="175"/>
  </r>
  <r>
    <x v="17"/>
    <x v="5"/>
    <x v="28"/>
    <x v="28"/>
    <x v="6"/>
    <s v="Dekar"/>
    <m/>
  </r>
  <r>
    <x v="17"/>
    <x v="5"/>
    <x v="29"/>
    <x v="29"/>
    <x v="6"/>
    <s v="Dekar"/>
    <n v="172"/>
  </r>
  <r>
    <x v="17"/>
    <x v="5"/>
    <x v="30"/>
    <x v="30"/>
    <x v="6"/>
    <s v="Dekar"/>
    <n v="55"/>
  </r>
  <r>
    <x v="17"/>
    <x v="5"/>
    <x v="31"/>
    <x v="31"/>
    <x v="6"/>
    <s v="Dekar"/>
    <n v="209"/>
  </r>
  <r>
    <x v="17"/>
    <x v="4"/>
    <x v="32"/>
    <x v="32"/>
    <x v="6"/>
    <s v="Dekar"/>
    <n v="35"/>
  </r>
  <r>
    <x v="17"/>
    <x v="2"/>
    <x v="19"/>
    <x v="19"/>
    <x v="6"/>
    <s v="Dekar"/>
    <n v="8"/>
  </r>
  <r>
    <x v="17"/>
    <x v="2"/>
    <x v="33"/>
    <x v="33"/>
    <x v="6"/>
    <s v="Dekar"/>
    <n v="13"/>
  </r>
  <r>
    <x v="17"/>
    <x v="2"/>
    <x v="34"/>
    <x v="34"/>
    <x v="6"/>
    <s v="Dekar"/>
    <n v="219"/>
  </r>
  <r>
    <x v="17"/>
    <x v="2"/>
    <x v="35"/>
    <x v="35"/>
    <x v="6"/>
    <s v="Dekar"/>
    <m/>
  </r>
  <r>
    <x v="17"/>
    <x v="2"/>
    <x v="2"/>
    <x v="2"/>
    <x v="6"/>
    <s v="Dekar"/>
    <m/>
  </r>
  <r>
    <x v="17"/>
    <x v="2"/>
    <x v="3"/>
    <x v="3"/>
    <x v="6"/>
    <s v="Dekar"/>
    <n v="7"/>
  </r>
  <r>
    <x v="17"/>
    <x v="0"/>
    <x v="4"/>
    <x v="4"/>
    <x v="6"/>
    <s v="Dekar"/>
    <n v="55"/>
  </r>
  <r>
    <x v="17"/>
    <x v="0"/>
    <x v="5"/>
    <x v="5"/>
    <x v="6"/>
    <s v="Dekar"/>
    <n v="63"/>
  </r>
  <r>
    <x v="17"/>
    <x v="0"/>
    <x v="6"/>
    <x v="6"/>
    <x v="6"/>
    <s v="Dekar"/>
    <n v="18"/>
  </r>
  <r>
    <x v="17"/>
    <x v="1"/>
    <x v="1"/>
    <x v="1"/>
    <x v="6"/>
    <s v="Dekar"/>
    <n v="7"/>
  </r>
  <r>
    <x v="17"/>
    <x v="0"/>
    <x v="7"/>
    <x v="7"/>
    <x v="6"/>
    <s v="Dekar"/>
    <n v="112"/>
  </r>
  <r>
    <x v="17"/>
    <x v="1"/>
    <x v="8"/>
    <x v="8"/>
    <x v="6"/>
    <s v="Dekar"/>
    <n v="11"/>
  </r>
  <r>
    <x v="17"/>
    <x v="1"/>
    <x v="9"/>
    <x v="9"/>
    <x v="6"/>
    <s v="Dekar"/>
    <m/>
  </r>
  <r>
    <x v="17"/>
    <x v="1"/>
    <x v="10"/>
    <x v="10"/>
    <x v="6"/>
    <s v="Dekar"/>
    <n v="26"/>
  </r>
  <r>
    <x v="17"/>
    <x v="1"/>
    <x v="11"/>
    <x v="11"/>
    <x v="6"/>
    <s v="Dekar"/>
    <n v="88"/>
  </r>
  <r>
    <x v="17"/>
    <x v="1"/>
    <x v="12"/>
    <x v="12"/>
    <x v="6"/>
    <s v="Dekar"/>
    <n v="8"/>
  </r>
  <r>
    <x v="17"/>
    <x v="1"/>
    <x v="13"/>
    <x v="13"/>
    <x v="6"/>
    <s v="Dekar"/>
    <m/>
  </r>
  <r>
    <x v="17"/>
    <x v="1"/>
    <x v="1"/>
    <x v="1"/>
    <x v="6"/>
    <s v="Dekar"/>
    <m/>
  </r>
  <r>
    <x v="17"/>
    <x v="1"/>
    <x v="14"/>
    <x v="14"/>
    <x v="6"/>
    <s v="Dekar"/>
    <m/>
  </r>
  <r>
    <x v="17"/>
    <x v="1"/>
    <x v="15"/>
    <x v="15"/>
    <x v="6"/>
    <s v="Dekar"/>
    <m/>
  </r>
  <r>
    <x v="17"/>
    <x v="1"/>
    <x v="16"/>
    <x v="16"/>
    <x v="6"/>
    <s v="Dekar"/>
    <m/>
  </r>
  <r>
    <x v="17"/>
    <x v="0"/>
    <x v="17"/>
    <x v="17"/>
    <x v="6"/>
    <s v="Dekar"/>
    <m/>
  </r>
  <r>
    <x v="17"/>
    <x v="3"/>
    <x v="18"/>
    <x v="18"/>
    <x v="6"/>
    <s v="Dekar"/>
    <m/>
  </r>
  <r>
    <x v="17"/>
    <x v="2"/>
    <x v="19"/>
    <x v="19"/>
    <x v="0"/>
    <s v="Dekar"/>
    <n v="841"/>
  </r>
  <r>
    <x v="17"/>
    <x v="0"/>
    <x v="0"/>
    <x v="0"/>
    <x v="0"/>
    <s v="Dekar"/>
    <n v="3596"/>
  </r>
  <r>
    <x v="17"/>
    <x v="1"/>
    <x v="1"/>
    <x v="1"/>
    <x v="0"/>
    <s v="Dekar"/>
    <n v="1053"/>
  </r>
  <r>
    <x v="17"/>
    <x v="4"/>
    <x v="20"/>
    <x v="20"/>
    <x v="0"/>
    <s v="Dekar"/>
    <n v="212"/>
  </r>
  <r>
    <x v="17"/>
    <x v="4"/>
    <x v="21"/>
    <x v="21"/>
    <x v="0"/>
    <s v="Dekar"/>
    <n v="60"/>
  </r>
  <r>
    <x v="17"/>
    <x v="4"/>
    <x v="36"/>
    <x v="36"/>
    <x v="0"/>
    <s v="Dekar"/>
    <m/>
  </r>
  <r>
    <x v="17"/>
    <x v="4"/>
    <x v="23"/>
    <x v="23"/>
    <x v="0"/>
    <s v="Dekar"/>
    <m/>
  </r>
  <r>
    <x v="17"/>
    <x v="3"/>
    <x v="22"/>
    <x v="22"/>
    <x v="0"/>
    <s v="Dekar"/>
    <n v="116"/>
  </r>
  <r>
    <x v="17"/>
    <x v="3"/>
    <x v="24"/>
    <x v="24"/>
    <x v="0"/>
    <s v="Dekar"/>
    <n v="137"/>
  </r>
  <r>
    <x v="17"/>
    <x v="3"/>
    <x v="24"/>
    <x v="24"/>
    <x v="0"/>
    <s v="Dekar"/>
    <m/>
  </r>
  <r>
    <x v="17"/>
    <x v="3"/>
    <x v="25"/>
    <x v="25"/>
    <x v="0"/>
    <s v="Dekar"/>
    <n v="352"/>
  </r>
  <r>
    <x v="17"/>
    <x v="5"/>
    <x v="26"/>
    <x v="26"/>
    <x v="0"/>
    <s v="Dekar"/>
    <n v="25"/>
  </r>
  <r>
    <x v="17"/>
    <x v="5"/>
    <x v="27"/>
    <x v="27"/>
    <x v="0"/>
    <s v="Dekar"/>
    <n v="297"/>
  </r>
  <r>
    <x v="17"/>
    <x v="4"/>
    <x v="23"/>
    <x v="23"/>
    <x v="0"/>
    <s v="Dekar"/>
    <n v="288"/>
  </r>
  <r>
    <x v="17"/>
    <x v="4"/>
    <x v="23"/>
    <x v="23"/>
    <x v="0"/>
    <s v="Dekar"/>
    <n v="610"/>
  </r>
  <r>
    <x v="17"/>
    <x v="5"/>
    <x v="28"/>
    <x v="28"/>
    <x v="0"/>
    <s v="Dekar"/>
    <m/>
  </r>
  <r>
    <x v="17"/>
    <x v="5"/>
    <x v="29"/>
    <x v="29"/>
    <x v="0"/>
    <s v="Dekar"/>
    <n v="30"/>
  </r>
  <r>
    <x v="17"/>
    <x v="5"/>
    <x v="30"/>
    <x v="30"/>
    <x v="0"/>
    <s v="Dekar"/>
    <n v="425"/>
  </r>
  <r>
    <x v="17"/>
    <x v="5"/>
    <x v="31"/>
    <x v="31"/>
    <x v="0"/>
    <s v="Dekar"/>
    <n v="1380"/>
  </r>
  <r>
    <x v="17"/>
    <x v="4"/>
    <x v="32"/>
    <x v="32"/>
    <x v="0"/>
    <s v="Dekar"/>
    <n v="484"/>
  </r>
  <r>
    <x v="17"/>
    <x v="2"/>
    <x v="19"/>
    <x v="19"/>
    <x v="0"/>
    <s v="Dekar"/>
    <n v="346"/>
  </r>
  <r>
    <x v="17"/>
    <x v="2"/>
    <x v="33"/>
    <x v="33"/>
    <x v="0"/>
    <s v="Dekar"/>
    <n v="1482"/>
  </r>
  <r>
    <x v="17"/>
    <x v="2"/>
    <x v="34"/>
    <x v="34"/>
    <x v="0"/>
    <s v="Dekar"/>
    <n v="1653"/>
  </r>
  <r>
    <x v="17"/>
    <x v="2"/>
    <x v="35"/>
    <x v="35"/>
    <x v="0"/>
    <s v="Dekar"/>
    <n v="106"/>
  </r>
  <r>
    <x v="17"/>
    <x v="2"/>
    <x v="2"/>
    <x v="2"/>
    <x v="0"/>
    <s v="Dekar"/>
    <n v="1069"/>
  </r>
  <r>
    <x v="17"/>
    <x v="2"/>
    <x v="3"/>
    <x v="3"/>
    <x v="0"/>
    <s v="Dekar"/>
    <n v="1576"/>
  </r>
  <r>
    <x v="17"/>
    <x v="0"/>
    <x v="4"/>
    <x v="4"/>
    <x v="0"/>
    <s v="Dekar"/>
    <n v="175"/>
  </r>
  <r>
    <x v="17"/>
    <x v="0"/>
    <x v="5"/>
    <x v="5"/>
    <x v="0"/>
    <s v="Dekar"/>
    <n v="2383"/>
  </r>
  <r>
    <x v="17"/>
    <x v="0"/>
    <x v="6"/>
    <x v="6"/>
    <x v="0"/>
    <s v="Dekar"/>
    <n v="3463"/>
  </r>
  <r>
    <x v="17"/>
    <x v="1"/>
    <x v="1"/>
    <x v="1"/>
    <x v="0"/>
    <s v="Dekar"/>
    <n v="610"/>
  </r>
  <r>
    <x v="17"/>
    <x v="0"/>
    <x v="7"/>
    <x v="7"/>
    <x v="0"/>
    <s v="Dekar"/>
    <n v="1396"/>
  </r>
  <r>
    <x v="17"/>
    <x v="1"/>
    <x v="8"/>
    <x v="8"/>
    <x v="0"/>
    <s v="Dekar"/>
    <n v="1169"/>
  </r>
  <r>
    <x v="17"/>
    <x v="1"/>
    <x v="9"/>
    <x v="9"/>
    <x v="0"/>
    <s v="Dekar"/>
    <n v="611"/>
  </r>
  <r>
    <x v="17"/>
    <x v="1"/>
    <x v="10"/>
    <x v="10"/>
    <x v="0"/>
    <s v="Dekar"/>
    <n v="571"/>
  </r>
  <r>
    <x v="17"/>
    <x v="1"/>
    <x v="11"/>
    <x v="11"/>
    <x v="0"/>
    <s v="Dekar"/>
    <n v="936"/>
  </r>
  <r>
    <x v="17"/>
    <x v="1"/>
    <x v="12"/>
    <x v="12"/>
    <x v="0"/>
    <s v="Dekar"/>
    <n v="968"/>
  </r>
  <r>
    <x v="17"/>
    <x v="1"/>
    <x v="13"/>
    <x v="13"/>
    <x v="0"/>
    <s v="Dekar"/>
    <n v="943"/>
  </r>
  <r>
    <x v="17"/>
    <x v="1"/>
    <x v="1"/>
    <x v="1"/>
    <x v="0"/>
    <s v="Dekar"/>
    <m/>
  </r>
  <r>
    <x v="17"/>
    <x v="1"/>
    <x v="14"/>
    <x v="14"/>
    <x v="0"/>
    <s v="Dekar"/>
    <n v="29"/>
  </r>
  <r>
    <x v="17"/>
    <x v="1"/>
    <x v="15"/>
    <x v="15"/>
    <x v="0"/>
    <s v="Dekar"/>
    <m/>
  </r>
  <r>
    <x v="17"/>
    <x v="1"/>
    <x v="16"/>
    <x v="16"/>
    <x v="0"/>
    <s v="Dekar"/>
    <n v="28"/>
  </r>
  <r>
    <x v="17"/>
    <x v="0"/>
    <x v="17"/>
    <x v="17"/>
    <x v="0"/>
    <s v="Dekar"/>
    <n v="691"/>
  </r>
  <r>
    <x v="17"/>
    <x v="3"/>
    <x v="18"/>
    <x v="18"/>
    <x v="0"/>
    <s v="Dekar"/>
    <n v="1510"/>
  </r>
  <r>
    <x v="17"/>
    <x v="2"/>
    <x v="19"/>
    <x v="19"/>
    <x v="3"/>
    <s v="m"/>
    <m/>
  </r>
  <r>
    <x v="17"/>
    <x v="0"/>
    <x v="0"/>
    <x v="0"/>
    <x v="3"/>
    <s v="m"/>
    <n v="3740"/>
  </r>
  <r>
    <x v="17"/>
    <x v="1"/>
    <x v="1"/>
    <x v="1"/>
    <x v="3"/>
    <s v="m"/>
    <n v="3500"/>
  </r>
  <r>
    <x v="17"/>
    <x v="4"/>
    <x v="20"/>
    <x v="20"/>
    <x v="3"/>
    <s v="m"/>
    <m/>
  </r>
  <r>
    <x v="17"/>
    <x v="4"/>
    <x v="21"/>
    <x v="21"/>
    <x v="3"/>
    <s v="m"/>
    <m/>
  </r>
  <r>
    <x v="17"/>
    <x v="4"/>
    <x v="36"/>
    <x v="36"/>
    <x v="3"/>
    <s v="m"/>
    <m/>
  </r>
  <r>
    <x v="17"/>
    <x v="4"/>
    <x v="23"/>
    <x v="23"/>
    <x v="3"/>
    <s v="m"/>
    <m/>
  </r>
  <r>
    <x v="17"/>
    <x v="3"/>
    <x v="22"/>
    <x v="22"/>
    <x v="3"/>
    <s v="m"/>
    <m/>
  </r>
  <r>
    <x v="17"/>
    <x v="3"/>
    <x v="24"/>
    <x v="24"/>
    <x v="3"/>
    <s v="m"/>
    <m/>
  </r>
  <r>
    <x v="17"/>
    <x v="3"/>
    <x v="24"/>
    <x v="24"/>
    <x v="3"/>
    <s v="m"/>
    <m/>
  </r>
  <r>
    <x v="17"/>
    <x v="3"/>
    <x v="25"/>
    <x v="25"/>
    <x v="3"/>
    <s v="m"/>
    <m/>
  </r>
  <r>
    <x v="17"/>
    <x v="5"/>
    <x v="26"/>
    <x v="26"/>
    <x v="3"/>
    <s v="m"/>
    <m/>
  </r>
  <r>
    <x v="17"/>
    <x v="5"/>
    <x v="27"/>
    <x v="27"/>
    <x v="3"/>
    <s v="m"/>
    <n v="546"/>
  </r>
  <r>
    <x v="17"/>
    <x v="4"/>
    <x v="23"/>
    <x v="23"/>
    <x v="3"/>
    <s v="m"/>
    <n v="250"/>
  </r>
  <r>
    <x v="17"/>
    <x v="4"/>
    <x v="23"/>
    <x v="23"/>
    <x v="3"/>
    <s v="m"/>
    <n v="642"/>
  </r>
  <r>
    <x v="17"/>
    <x v="5"/>
    <x v="28"/>
    <x v="28"/>
    <x v="3"/>
    <s v="m"/>
    <m/>
  </r>
  <r>
    <x v="17"/>
    <x v="5"/>
    <x v="29"/>
    <x v="29"/>
    <x v="3"/>
    <s v="m"/>
    <n v="2900"/>
  </r>
  <r>
    <x v="17"/>
    <x v="5"/>
    <x v="30"/>
    <x v="30"/>
    <x v="3"/>
    <s v="m"/>
    <m/>
  </r>
  <r>
    <x v="17"/>
    <x v="5"/>
    <x v="31"/>
    <x v="31"/>
    <x v="3"/>
    <s v="m"/>
    <m/>
  </r>
  <r>
    <x v="17"/>
    <x v="4"/>
    <x v="32"/>
    <x v="32"/>
    <x v="3"/>
    <s v="m"/>
    <m/>
  </r>
  <r>
    <x v="17"/>
    <x v="2"/>
    <x v="19"/>
    <x v="19"/>
    <x v="3"/>
    <s v="m"/>
    <m/>
  </r>
  <r>
    <x v="17"/>
    <x v="2"/>
    <x v="33"/>
    <x v="33"/>
    <x v="3"/>
    <s v="m"/>
    <m/>
  </r>
  <r>
    <x v="17"/>
    <x v="2"/>
    <x v="34"/>
    <x v="34"/>
    <x v="3"/>
    <s v="m"/>
    <n v="550"/>
  </r>
  <r>
    <x v="17"/>
    <x v="2"/>
    <x v="35"/>
    <x v="35"/>
    <x v="3"/>
    <s v="m"/>
    <m/>
  </r>
  <r>
    <x v="17"/>
    <x v="2"/>
    <x v="2"/>
    <x v="2"/>
    <x v="3"/>
    <s v="m"/>
    <n v="350"/>
  </r>
  <r>
    <x v="17"/>
    <x v="2"/>
    <x v="3"/>
    <x v="3"/>
    <x v="3"/>
    <s v="m"/>
    <n v="60"/>
  </r>
  <r>
    <x v="17"/>
    <x v="0"/>
    <x v="4"/>
    <x v="4"/>
    <x v="3"/>
    <s v="m"/>
    <m/>
  </r>
  <r>
    <x v="17"/>
    <x v="0"/>
    <x v="5"/>
    <x v="5"/>
    <x v="3"/>
    <s v="m"/>
    <n v="850"/>
  </r>
  <r>
    <x v="17"/>
    <x v="0"/>
    <x v="6"/>
    <x v="6"/>
    <x v="3"/>
    <s v="m"/>
    <m/>
  </r>
  <r>
    <x v="17"/>
    <x v="1"/>
    <x v="1"/>
    <x v="1"/>
    <x v="3"/>
    <s v="m"/>
    <m/>
  </r>
  <r>
    <x v="17"/>
    <x v="0"/>
    <x v="7"/>
    <x v="7"/>
    <x v="3"/>
    <s v="m"/>
    <n v="5174"/>
  </r>
  <r>
    <x v="17"/>
    <x v="1"/>
    <x v="8"/>
    <x v="8"/>
    <x v="3"/>
    <s v="m"/>
    <n v="4700"/>
  </r>
  <r>
    <x v="17"/>
    <x v="1"/>
    <x v="9"/>
    <x v="9"/>
    <x v="3"/>
    <s v="m"/>
    <n v="5600"/>
  </r>
  <r>
    <x v="17"/>
    <x v="1"/>
    <x v="10"/>
    <x v="10"/>
    <x v="3"/>
    <s v="m"/>
    <m/>
  </r>
  <r>
    <x v="17"/>
    <x v="1"/>
    <x v="11"/>
    <x v="11"/>
    <x v="3"/>
    <s v="m"/>
    <m/>
  </r>
  <r>
    <x v="17"/>
    <x v="1"/>
    <x v="12"/>
    <x v="12"/>
    <x v="3"/>
    <s v="m"/>
    <n v="648"/>
  </r>
  <r>
    <x v="17"/>
    <x v="1"/>
    <x v="13"/>
    <x v="13"/>
    <x v="3"/>
    <s v="m"/>
    <n v="5127"/>
  </r>
  <r>
    <x v="17"/>
    <x v="1"/>
    <x v="1"/>
    <x v="1"/>
    <x v="3"/>
    <s v="m"/>
    <n v="2770"/>
  </r>
  <r>
    <x v="17"/>
    <x v="1"/>
    <x v="14"/>
    <x v="14"/>
    <x v="3"/>
    <s v="m"/>
    <n v="650"/>
  </r>
  <r>
    <x v="17"/>
    <x v="1"/>
    <x v="15"/>
    <x v="15"/>
    <x v="3"/>
    <s v="m"/>
    <m/>
  </r>
  <r>
    <x v="17"/>
    <x v="1"/>
    <x v="16"/>
    <x v="16"/>
    <x v="3"/>
    <s v="m"/>
    <m/>
  </r>
  <r>
    <x v="17"/>
    <x v="0"/>
    <x v="17"/>
    <x v="17"/>
    <x v="3"/>
    <s v="m"/>
    <n v="3410"/>
  </r>
  <r>
    <x v="17"/>
    <x v="3"/>
    <x v="18"/>
    <x v="18"/>
    <x v="3"/>
    <s v="m"/>
    <m/>
  </r>
  <r>
    <x v="17"/>
    <x v="2"/>
    <x v="19"/>
    <x v="19"/>
    <x v="2"/>
    <s v="m"/>
    <m/>
  </r>
  <r>
    <x v="17"/>
    <x v="0"/>
    <x v="0"/>
    <x v="0"/>
    <x v="2"/>
    <s v="m"/>
    <n v="700"/>
  </r>
  <r>
    <x v="17"/>
    <x v="1"/>
    <x v="1"/>
    <x v="1"/>
    <x v="2"/>
    <s v="m"/>
    <n v="500"/>
  </r>
  <r>
    <x v="17"/>
    <x v="4"/>
    <x v="20"/>
    <x v="20"/>
    <x v="2"/>
    <s v="m"/>
    <m/>
  </r>
  <r>
    <x v="17"/>
    <x v="4"/>
    <x v="21"/>
    <x v="21"/>
    <x v="2"/>
    <s v="m"/>
    <m/>
  </r>
  <r>
    <x v="17"/>
    <x v="4"/>
    <x v="36"/>
    <x v="36"/>
    <x v="2"/>
    <s v="m"/>
    <m/>
  </r>
  <r>
    <x v="17"/>
    <x v="4"/>
    <x v="23"/>
    <x v="23"/>
    <x v="2"/>
    <s v="m"/>
    <m/>
  </r>
  <r>
    <x v="17"/>
    <x v="3"/>
    <x v="22"/>
    <x v="22"/>
    <x v="2"/>
    <s v="m"/>
    <m/>
  </r>
  <r>
    <x v="17"/>
    <x v="3"/>
    <x v="24"/>
    <x v="24"/>
    <x v="2"/>
    <s v="m"/>
    <m/>
  </r>
  <r>
    <x v="17"/>
    <x v="3"/>
    <x v="24"/>
    <x v="24"/>
    <x v="2"/>
    <s v="m"/>
    <m/>
  </r>
  <r>
    <x v="17"/>
    <x v="3"/>
    <x v="25"/>
    <x v="25"/>
    <x v="2"/>
    <s v="m"/>
    <m/>
  </r>
  <r>
    <x v="17"/>
    <x v="5"/>
    <x v="26"/>
    <x v="26"/>
    <x v="2"/>
    <s v="m"/>
    <m/>
  </r>
  <r>
    <x v="17"/>
    <x v="5"/>
    <x v="27"/>
    <x v="27"/>
    <x v="2"/>
    <s v="m"/>
    <m/>
  </r>
  <r>
    <x v="17"/>
    <x v="4"/>
    <x v="23"/>
    <x v="23"/>
    <x v="2"/>
    <s v="m"/>
    <m/>
  </r>
  <r>
    <x v="17"/>
    <x v="4"/>
    <x v="23"/>
    <x v="23"/>
    <x v="2"/>
    <s v="m"/>
    <m/>
  </r>
  <r>
    <x v="17"/>
    <x v="5"/>
    <x v="28"/>
    <x v="28"/>
    <x v="2"/>
    <s v="m"/>
    <m/>
  </r>
  <r>
    <x v="17"/>
    <x v="5"/>
    <x v="29"/>
    <x v="29"/>
    <x v="2"/>
    <s v="m"/>
    <m/>
  </r>
  <r>
    <x v="17"/>
    <x v="5"/>
    <x v="30"/>
    <x v="30"/>
    <x v="2"/>
    <s v="m"/>
    <m/>
  </r>
  <r>
    <x v="17"/>
    <x v="5"/>
    <x v="31"/>
    <x v="31"/>
    <x v="2"/>
    <s v="m"/>
    <m/>
  </r>
  <r>
    <x v="17"/>
    <x v="4"/>
    <x v="32"/>
    <x v="32"/>
    <x v="2"/>
    <s v="m"/>
    <m/>
  </r>
  <r>
    <x v="17"/>
    <x v="2"/>
    <x v="19"/>
    <x v="19"/>
    <x v="2"/>
    <s v="m"/>
    <m/>
  </r>
  <r>
    <x v="17"/>
    <x v="2"/>
    <x v="33"/>
    <x v="33"/>
    <x v="2"/>
    <s v="m"/>
    <m/>
  </r>
  <r>
    <x v="17"/>
    <x v="2"/>
    <x v="34"/>
    <x v="34"/>
    <x v="2"/>
    <s v="m"/>
    <m/>
  </r>
  <r>
    <x v="17"/>
    <x v="2"/>
    <x v="35"/>
    <x v="35"/>
    <x v="2"/>
    <s v="m"/>
    <m/>
  </r>
  <r>
    <x v="17"/>
    <x v="2"/>
    <x v="2"/>
    <x v="2"/>
    <x v="2"/>
    <s v="m"/>
    <m/>
  </r>
  <r>
    <x v="17"/>
    <x v="2"/>
    <x v="3"/>
    <x v="3"/>
    <x v="2"/>
    <s v="m"/>
    <m/>
  </r>
  <r>
    <x v="17"/>
    <x v="0"/>
    <x v="4"/>
    <x v="4"/>
    <x v="2"/>
    <s v="m"/>
    <m/>
  </r>
  <r>
    <x v="17"/>
    <x v="0"/>
    <x v="5"/>
    <x v="5"/>
    <x v="2"/>
    <s v="m"/>
    <m/>
  </r>
  <r>
    <x v="17"/>
    <x v="0"/>
    <x v="6"/>
    <x v="6"/>
    <x v="2"/>
    <s v="m"/>
    <m/>
  </r>
  <r>
    <x v="17"/>
    <x v="1"/>
    <x v="1"/>
    <x v="1"/>
    <x v="2"/>
    <s v="m"/>
    <n v="900"/>
  </r>
  <r>
    <x v="17"/>
    <x v="0"/>
    <x v="7"/>
    <x v="7"/>
    <x v="2"/>
    <s v="m"/>
    <n v="700"/>
  </r>
  <r>
    <x v="17"/>
    <x v="1"/>
    <x v="8"/>
    <x v="8"/>
    <x v="2"/>
    <s v="m"/>
    <m/>
  </r>
  <r>
    <x v="17"/>
    <x v="1"/>
    <x v="9"/>
    <x v="9"/>
    <x v="2"/>
    <s v="m"/>
    <m/>
  </r>
  <r>
    <x v="17"/>
    <x v="1"/>
    <x v="10"/>
    <x v="10"/>
    <x v="2"/>
    <s v="m"/>
    <m/>
  </r>
  <r>
    <x v="17"/>
    <x v="1"/>
    <x v="11"/>
    <x v="11"/>
    <x v="2"/>
    <s v="m"/>
    <m/>
  </r>
  <r>
    <x v="17"/>
    <x v="1"/>
    <x v="12"/>
    <x v="12"/>
    <x v="2"/>
    <s v="m"/>
    <n v="369"/>
  </r>
  <r>
    <x v="17"/>
    <x v="1"/>
    <x v="13"/>
    <x v="13"/>
    <x v="2"/>
    <s v="m"/>
    <n v="2750"/>
  </r>
  <r>
    <x v="17"/>
    <x v="1"/>
    <x v="1"/>
    <x v="1"/>
    <x v="2"/>
    <s v="m"/>
    <m/>
  </r>
  <r>
    <x v="17"/>
    <x v="1"/>
    <x v="14"/>
    <x v="14"/>
    <x v="2"/>
    <s v="m"/>
    <m/>
  </r>
  <r>
    <x v="17"/>
    <x v="1"/>
    <x v="15"/>
    <x v="15"/>
    <x v="2"/>
    <s v="m"/>
    <m/>
  </r>
  <r>
    <x v="17"/>
    <x v="1"/>
    <x v="16"/>
    <x v="16"/>
    <x v="2"/>
    <s v="m"/>
    <m/>
  </r>
  <r>
    <x v="17"/>
    <x v="0"/>
    <x v="17"/>
    <x v="17"/>
    <x v="2"/>
    <s v="m"/>
    <m/>
  </r>
  <r>
    <x v="17"/>
    <x v="3"/>
    <x v="18"/>
    <x v="18"/>
    <x v="2"/>
    <s v="m"/>
    <m/>
  </r>
  <r>
    <x v="18"/>
    <x v="2"/>
    <x v="19"/>
    <x v="19"/>
    <x v="1"/>
    <s v="stk"/>
    <n v="62250"/>
  </r>
  <r>
    <x v="18"/>
    <x v="0"/>
    <x v="0"/>
    <x v="0"/>
    <x v="1"/>
    <s v="stk"/>
    <n v="502691"/>
  </r>
  <r>
    <x v="18"/>
    <x v="1"/>
    <x v="1"/>
    <x v="1"/>
    <x v="1"/>
    <s v="stk"/>
    <n v="156455"/>
  </r>
  <r>
    <x v="18"/>
    <x v="4"/>
    <x v="20"/>
    <x v="20"/>
    <x v="1"/>
    <s v="stk"/>
    <n v="5150"/>
  </r>
  <r>
    <x v="18"/>
    <x v="4"/>
    <x v="21"/>
    <x v="21"/>
    <x v="1"/>
    <s v="stk"/>
    <n v="17165"/>
  </r>
  <r>
    <x v="18"/>
    <x v="4"/>
    <x v="36"/>
    <x v="36"/>
    <x v="1"/>
    <s v="stk"/>
    <m/>
  </r>
  <r>
    <x v="18"/>
    <x v="4"/>
    <x v="23"/>
    <x v="23"/>
    <x v="1"/>
    <s v="stk"/>
    <n v="10750"/>
  </r>
  <r>
    <x v="18"/>
    <x v="3"/>
    <x v="22"/>
    <x v="22"/>
    <x v="1"/>
    <s v="stk"/>
    <n v="4130"/>
  </r>
  <r>
    <x v="18"/>
    <x v="3"/>
    <x v="24"/>
    <x v="24"/>
    <x v="1"/>
    <s v="stk"/>
    <n v="46900"/>
  </r>
  <r>
    <x v="18"/>
    <x v="3"/>
    <x v="24"/>
    <x v="24"/>
    <x v="1"/>
    <s v="stk"/>
    <m/>
  </r>
  <r>
    <x v="18"/>
    <x v="3"/>
    <x v="25"/>
    <x v="25"/>
    <x v="1"/>
    <s v="stk"/>
    <n v="17100"/>
  </r>
  <r>
    <x v="18"/>
    <x v="5"/>
    <x v="26"/>
    <x v="26"/>
    <x v="1"/>
    <s v="stk"/>
    <n v="18826"/>
  </r>
  <r>
    <x v="18"/>
    <x v="5"/>
    <x v="27"/>
    <x v="27"/>
    <x v="1"/>
    <s v="stk"/>
    <n v="84510"/>
  </r>
  <r>
    <x v="18"/>
    <x v="4"/>
    <x v="23"/>
    <x v="23"/>
    <x v="1"/>
    <s v="stk"/>
    <n v="102925"/>
  </r>
  <r>
    <x v="18"/>
    <x v="4"/>
    <x v="23"/>
    <x v="23"/>
    <x v="1"/>
    <s v="stk"/>
    <n v="76325"/>
  </r>
  <r>
    <x v="18"/>
    <x v="5"/>
    <x v="28"/>
    <x v="28"/>
    <x v="1"/>
    <s v="stk"/>
    <m/>
  </r>
  <r>
    <x v="18"/>
    <x v="5"/>
    <x v="29"/>
    <x v="29"/>
    <x v="1"/>
    <s v="stk"/>
    <n v="84350"/>
  </r>
  <r>
    <x v="18"/>
    <x v="5"/>
    <x v="30"/>
    <x v="30"/>
    <x v="1"/>
    <s v="stk"/>
    <n v="110450"/>
  </r>
  <r>
    <x v="18"/>
    <x v="5"/>
    <x v="31"/>
    <x v="31"/>
    <x v="1"/>
    <s v="stk"/>
    <n v="432510"/>
  </r>
  <r>
    <x v="18"/>
    <x v="4"/>
    <x v="32"/>
    <x v="32"/>
    <x v="1"/>
    <s v="stk"/>
    <n v="180900"/>
  </r>
  <r>
    <x v="18"/>
    <x v="2"/>
    <x v="19"/>
    <x v="19"/>
    <x v="1"/>
    <s v="stk"/>
    <n v="45300"/>
  </r>
  <r>
    <x v="18"/>
    <x v="2"/>
    <x v="33"/>
    <x v="33"/>
    <x v="1"/>
    <s v="stk"/>
    <n v="81300"/>
  </r>
  <r>
    <x v="18"/>
    <x v="2"/>
    <x v="34"/>
    <x v="34"/>
    <x v="1"/>
    <s v="stk"/>
    <n v="230445"/>
  </r>
  <r>
    <x v="18"/>
    <x v="2"/>
    <x v="35"/>
    <x v="35"/>
    <x v="1"/>
    <s v="stk"/>
    <n v="119820"/>
  </r>
  <r>
    <x v="18"/>
    <x v="2"/>
    <x v="2"/>
    <x v="2"/>
    <x v="1"/>
    <s v="stk"/>
    <n v="81900"/>
  </r>
  <r>
    <x v="18"/>
    <x v="2"/>
    <x v="3"/>
    <x v="3"/>
    <x v="1"/>
    <s v="stk"/>
    <n v="320550"/>
  </r>
  <r>
    <x v="18"/>
    <x v="0"/>
    <x v="4"/>
    <x v="4"/>
    <x v="1"/>
    <s v="stk"/>
    <n v="50825"/>
  </r>
  <r>
    <x v="18"/>
    <x v="0"/>
    <x v="5"/>
    <x v="5"/>
    <x v="1"/>
    <s v="stk"/>
    <n v="212050"/>
  </r>
  <r>
    <x v="18"/>
    <x v="0"/>
    <x v="6"/>
    <x v="6"/>
    <x v="1"/>
    <s v="stk"/>
    <n v="153351"/>
  </r>
  <r>
    <x v="18"/>
    <x v="1"/>
    <x v="1"/>
    <x v="1"/>
    <x v="1"/>
    <s v="stk"/>
    <n v="144275"/>
  </r>
  <r>
    <x v="18"/>
    <x v="0"/>
    <x v="7"/>
    <x v="7"/>
    <x v="1"/>
    <s v="stk"/>
    <n v="159150"/>
  </r>
  <r>
    <x v="18"/>
    <x v="1"/>
    <x v="8"/>
    <x v="8"/>
    <x v="1"/>
    <s v="stk"/>
    <n v="95900"/>
  </r>
  <r>
    <x v="18"/>
    <x v="1"/>
    <x v="9"/>
    <x v="9"/>
    <x v="1"/>
    <s v="stk"/>
    <n v="20200"/>
  </r>
  <r>
    <x v="18"/>
    <x v="1"/>
    <x v="10"/>
    <x v="10"/>
    <x v="1"/>
    <s v="stk"/>
    <n v="19700"/>
  </r>
  <r>
    <x v="18"/>
    <x v="1"/>
    <x v="11"/>
    <x v="11"/>
    <x v="1"/>
    <s v="stk"/>
    <n v="299167"/>
  </r>
  <r>
    <x v="18"/>
    <x v="1"/>
    <x v="12"/>
    <x v="12"/>
    <x v="1"/>
    <s v="stk"/>
    <n v="104850"/>
  </r>
  <r>
    <x v="18"/>
    <x v="1"/>
    <x v="13"/>
    <x v="13"/>
    <x v="1"/>
    <s v="stk"/>
    <n v="156760"/>
  </r>
  <r>
    <x v="18"/>
    <x v="1"/>
    <x v="1"/>
    <x v="1"/>
    <x v="1"/>
    <s v="stk"/>
    <n v="14925"/>
  </r>
  <r>
    <x v="18"/>
    <x v="1"/>
    <x v="14"/>
    <x v="14"/>
    <x v="1"/>
    <s v="stk"/>
    <n v="8350"/>
  </r>
  <r>
    <x v="18"/>
    <x v="1"/>
    <x v="15"/>
    <x v="15"/>
    <x v="1"/>
    <s v="stk"/>
    <n v="5150"/>
  </r>
  <r>
    <x v="18"/>
    <x v="1"/>
    <x v="16"/>
    <x v="16"/>
    <x v="1"/>
    <s v="stk"/>
    <m/>
  </r>
  <r>
    <x v="18"/>
    <x v="0"/>
    <x v="17"/>
    <x v="17"/>
    <x v="1"/>
    <s v="stk"/>
    <n v="205850"/>
  </r>
  <r>
    <x v="18"/>
    <x v="3"/>
    <x v="18"/>
    <x v="18"/>
    <x v="1"/>
    <s v="stk"/>
    <n v="139450"/>
  </r>
  <r>
    <x v="18"/>
    <x v="2"/>
    <x v="19"/>
    <x v="19"/>
    <x v="0"/>
    <s v="Dekar"/>
    <n v="282"/>
  </r>
  <r>
    <x v="18"/>
    <x v="0"/>
    <x v="0"/>
    <x v="0"/>
    <x v="0"/>
    <s v="Dekar"/>
    <n v="3258"/>
  </r>
  <r>
    <x v="18"/>
    <x v="1"/>
    <x v="1"/>
    <x v="1"/>
    <x v="0"/>
    <s v="Dekar"/>
    <n v="346"/>
  </r>
  <r>
    <x v="18"/>
    <x v="4"/>
    <x v="20"/>
    <x v="20"/>
    <x v="0"/>
    <s v="Dekar"/>
    <n v="53"/>
  </r>
  <r>
    <x v="18"/>
    <x v="4"/>
    <x v="21"/>
    <x v="21"/>
    <x v="0"/>
    <s v="Dekar"/>
    <m/>
  </r>
  <r>
    <x v="18"/>
    <x v="4"/>
    <x v="36"/>
    <x v="36"/>
    <x v="0"/>
    <s v="Dekar"/>
    <m/>
  </r>
  <r>
    <x v="18"/>
    <x v="4"/>
    <x v="23"/>
    <x v="23"/>
    <x v="0"/>
    <s v="Dekar"/>
    <n v="4"/>
  </r>
  <r>
    <x v="18"/>
    <x v="3"/>
    <x v="22"/>
    <x v="22"/>
    <x v="0"/>
    <s v="Dekar"/>
    <n v="58"/>
  </r>
  <r>
    <x v="18"/>
    <x v="3"/>
    <x v="24"/>
    <x v="24"/>
    <x v="0"/>
    <s v="Dekar"/>
    <n v="99"/>
  </r>
  <r>
    <x v="18"/>
    <x v="3"/>
    <x v="24"/>
    <x v="24"/>
    <x v="0"/>
    <s v="Dekar"/>
    <m/>
  </r>
  <r>
    <x v="18"/>
    <x v="3"/>
    <x v="25"/>
    <x v="25"/>
    <x v="0"/>
    <s v="Dekar"/>
    <n v="21"/>
  </r>
  <r>
    <x v="18"/>
    <x v="5"/>
    <x v="26"/>
    <x v="26"/>
    <x v="0"/>
    <s v="Dekar"/>
    <m/>
  </r>
  <r>
    <x v="18"/>
    <x v="5"/>
    <x v="27"/>
    <x v="27"/>
    <x v="0"/>
    <s v="Dekar"/>
    <n v="781"/>
  </r>
  <r>
    <x v="18"/>
    <x v="4"/>
    <x v="23"/>
    <x v="23"/>
    <x v="0"/>
    <s v="Dekar"/>
    <n v="231"/>
  </r>
  <r>
    <x v="18"/>
    <x v="4"/>
    <x v="23"/>
    <x v="23"/>
    <x v="0"/>
    <s v="Dekar"/>
    <n v="117"/>
  </r>
  <r>
    <x v="18"/>
    <x v="5"/>
    <x v="28"/>
    <x v="28"/>
    <x v="0"/>
    <s v="Dekar"/>
    <n v="6"/>
  </r>
  <r>
    <x v="18"/>
    <x v="5"/>
    <x v="29"/>
    <x v="29"/>
    <x v="0"/>
    <s v="Dekar"/>
    <m/>
  </r>
  <r>
    <x v="18"/>
    <x v="5"/>
    <x v="30"/>
    <x v="30"/>
    <x v="0"/>
    <s v="Dekar"/>
    <n v="713"/>
  </r>
  <r>
    <x v="18"/>
    <x v="5"/>
    <x v="31"/>
    <x v="31"/>
    <x v="0"/>
    <s v="Dekar"/>
    <n v="988"/>
  </r>
  <r>
    <x v="18"/>
    <x v="4"/>
    <x v="32"/>
    <x v="32"/>
    <x v="0"/>
    <s v="Dekar"/>
    <n v="476"/>
  </r>
  <r>
    <x v="18"/>
    <x v="2"/>
    <x v="19"/>
    <x v="19"/>
    <x v="0"/>
    <s v="Dekar"/>
    <n v="184"/>
  </r>
  <r>
    <x v="18"/>
    <x v="2"/>
    <x v="33"/>
    <x v="33"/>
    <x v="0"/>
    <s v="Dekar"/>
    <n v="422"/>
  </r>
  <r>
    <x v="18"/>
    <x v="2"/>
    <x v="34"/>
    <x v="34"/>
    <x v="0"/>
    <s v="Dekar"/>
    <n v="1587"/>
  </r>
  <r>
    <x v="18"/>
    <x v="2"/>
    <x v="35"/>
    <x v="35"/>
    <x v="0"/>
    <s v="Dekar"/>
    <n v="237"/>
  </r>
  <r>
    <x v="18"/>
    <x v="2"/>
    <x v="2"/>
    <x v="2"/>
    <x v="0"/>
    <s v="Dekar"/>
    <n v="2339"/>
  </r>
  <r>
    <x v="18"/>
    <x v="2"/>
    <x v="3"/>
    <x v="3"/>
    <x v="0"/>
    <s v="Dekar"/>
    <n v="1374"/>
  </r>
  <r>
    <x v="18"/>
    <x v="0"/>
    <x v="4"/>
    <x v="4"/>
    <x v="0"/>
    <s v="Dekar"/>
    <n v="74"/>
  </r>
  <r>
    <x v="18"/>
    <x v="0"/>
    <x v="5"/>
    <x v="5"/>
    <x v="0"/>
    <s v="Dekar"/>
    <n v="3294"/>
  </r>
  <r>
    <x v="18"/>
    <x v="0"/>
    <x v="6"/>
    <x v="6"/>
    <x v="0"/>
    <s v="Dekar"/>
    <n v="2960"/>
  </r>
  <r>
    <x v="18"/>
    <x v="1"/>
    <x v="1"/>
    <x v="1"/>
    <x v="0"/>
    <s v="Dekar"/>
    <n v="982"/>
  </r>
  <r>
    <x v="18"/>
    <x v="0"/>
    <x v="7"/>
    <x v="7"/>
    <x v="0"/>
    <s v="Dekar"/>
    <n v="1398"/>
  </r>
  <r>
    <x v="18"/>
    <x v="1"/>
    <x v="8"/>
    <x v="8"/>
    <x v="0"/>
    <s v="Dekar"/>
    <n v="1692"/>
  </r>
  <r>
    <x v="18"/>
    <x v="1"/>
    <x v="9"/>
    <x v="9"/>
    <x v="0"/>
    <s v="Dekar"/>
    <n v="81"/>
  </r>
  <r>
    <x v="18"/>
    <x v="1"/>
    <x v="10"/>
    <x v="10"/>
    <x v="0"/>
    <s v="Dekar"/>
    <n v="190"/>
  </r>
  <r>
    <x v="18"/>
    <x v="1"/>
    <x v="11"/>
    <x v="11"/>
    <x v="0"/>
    <s v="Dekar"/>
    <n v="827"/>
  </r>
  <r>
    <x v="18"/>
    <x v="1"/>
    <x v="12"/>
    <x v="12"/>
    <x v="0"/>
    <s v="Dekar"/>
    <n v="1455"/>
  </r>
  <r>
    <x v="18"/>
    <x v="1"/>
    <x v="13"/>
    <x v="13"/>
    <x v="0"/>
    <s v="Dekar"/>
    <n v="379"/>
  </r>
  <r>
    <x v="18"/>
    <x v="1"/>
    <x v="1"/>
    <x v="1"/>
    <x v="0"/>
    <s v="Dekar"/>
    <m/>
  </r>
  <r>
    <x v="18"/>
    <x v="1"/>
    <x v="14"/>
    <x v="14"/>
    <x v="0"/>
    <s v="Dekar"/>
    <n v="280"/>
  </r>
  <r>
    <x v="18"/>
    <x v="1"/>
    <x v="15"/>
    <x v="15"/>
    <x v="0"/>
    <s v="Dekar"/>
    <m/>
  </r>
  <r>
    <x v="18"/>
    <x v="1"/>
    <x v="16"/>
    <x v="16"/>
    <x v="0"/>
    <s v="Dekar"/>
    <m/>
  </r>
  <r>
    <x v="18"/>
    <x v="0"/>
    <x v="17"/>
    <x v="17"/>
    <x v="0"/>
    <s v="Dekar"/>
    <n v="1278"/>
  </r>
  <r>
    <x v="18"/>
    <x v="3"/>
    <x v="18"/>
    <x v="18"/>
    <x v="0"/>
    <s v="Dekar"/>
    <n v="1164"/>
  </r>
  <r>
    <x v="18"/>
    <x v="2"/>
    <x v="19"/>
    <x v="19"/>
    <x v="6"/>
    <s v="Dekar"/>
    <m/>
  </r>
  <r>
    <x v="18"/>
    <x v="0"/>
    <x v="0"/>
    <x v="0"/>
    <x v="6"/>
    <s v="Dekar"/>
    <n v="68"/>
  </r>
  <r>
    <x v="18"/>
    <x v="1"/>
    <x v="1"/>
    <x v="1"/>
    <x v="6"/>
    <s v="Dekar"/>
    <n v="416"/>
  </r>
  <r>
    <x v="18"/>
    <x v="4"/>
    <x v="20"/>
    <x v="20"/>
    <x v="6"/>
    <s v="Dekar"/>
    <n v="57"/>
  </r>
  <r>
    <x v="18"/>
    <x v="4"/>
    <x v="21"/>
    <x v="21"/>
    <x v="6"/>
    <s v="Dekar"/>
    <m/>
  </r>
  <r>
    <x v="18"/>
    <x v="4"/>
    <x v="36"/>
    <x v="36"/>
    <x v="6"/>
    <s v="Dekar"/>
    <m/>
  </r>
  <r>
    <x v="18"/>
    <x v="4"/>
    <x v="23"/>
    <x v="23"/>
    <x v="6"/>
    <s v="Dekar"/>
    <m/>
  </r>
  <r>
    <x v="18"/>
    <x v="3"/>
    <x v="22"/>
    <x v="22"/>
    <x v="6"/>
    <s v="Dekar"/>
    <n v="4"/>
  </r>
  <r>
    <x v="18"/>
    <x v="3"/>
    <x v="24"/>
    <x v="24"/>
    <x v="6"/>
    <s v="Dekar"/>
    <m/>
  </r>
  <r>
    <x v="18"/>
    <x v="3"/>
    <x v="24"/>
    <x v="24"/>
    <x v="6"/>
    <s v="Dekar"/>
    <m/>
  </r>
  <r>
    <x v="18"/>
    <x v="3"/>
    <x v="25"/>
    <x v="25"/>
    <x v="6"/>
    <s v="Dekar"/>
    <m/>
  </r>
  <r>
    <x v="18"/>
    <x v="5"/>
    <x v="26"/>
    <x v="26"/>
    <x v="6"/>
    <s v="Dekar"/>
    <n v="176"/>
  </r>
  <r>
    <x v="18"/>
    <x v="5"/>
    <x v="27"/>
    <x v="27"/>
    <x v="6"/>
    <s v="Dekar"/>
    <n v="384"/>
  </r>
  <r>
    <x v="18"/>
    <x v="4"/>
    <x v="23"/>
    <x v="23"/>
    <x v="6"/>
    <s v="Dekar"/>
    <n v="63"/>
  </r>
  <r>
    <x v="18"/>
    <x v="4"/>
    <x v="23"/>
    <x v="23"/>
    <x v="6"/>
    <s v="Dekar"/>
    <n v="20"/>
  </r>
  <r>
    <x v="18"/>
    <x v="5"/>
    <x v="28"/>
    <x v="28"/>
    <x v="6"/>
    <s v="Dekar"/>
    <m/>
  </r>
  <r>
    <x v="18"/>
    <x v="5"/>
    <x v="29"/>
    <x v="29"/>
    <x v="6"/>
    <s v="Dekar"/>
    <m/>
  </r>
  <r>
    <x v="18"/>
    <x v="5"/>
    <x v="30"/>
    <x v="30"/>
    <x v="6"/>
    <s v="Dekar"/>
    <n v="274"/>
  </r>
  <r>
    <x v="18"/>
    <x v="5"/>
    <x v="31"/>
    <x v="31"/>
    <x v="6"/>
    <s v="Dekar"/>
    <n v="114"/>
  </r>
  <r>
    <x v="18"/>
    <x v="4"/>
    <x v="32"/>
    <x v="32"/>
    <x v="6"/>
    <s v="Dekar"/>
    <n v="80"/>
  </r>
  <r>
    <x v="18"/>
    <x v="2"/>
    <x v="19"/>
    <x v="19"/>
    <x v="6"/>
    <s v="Dekar"/>
    <n v="32"/>
  </r>
  <r>
    <x v="18"/>
    <x v="2"/>
    <x v="33"/>
    <x v="33"/>
    <x v="6"/>
    <s v="Dekar"/>
    <n v="32"/>
  </r>
  <r>
    <x v="18"/>
    <x v="2"/>
    <x v="34"/>
    <x v="34"/>
    <x v="6"/>
    <s v="Dekar"/>
    <n v="181"/>
  </r>
  <r>
    <x v="18"/>
    <x v="2"/>
    <x v="35"/>
    <x v="35"/>
    <x v="6"/>
    <s v="Dekar"/>
    <m/>
  </r>
  <r>
    <x v="18"/>
    <x v="2"/>
    <x v="2"/>
    <x v="2"/>
    <x v="6"/>
    <s v="Dekar"/>
    <m/>
  </r>
  <r>
    <x v="18"/>
    <x v="2"/>
    <x v="3"/>
    <x v="3"/>
    <x v="6"/>
    <s v="Dekar"/>
    <n v="242"/>
  </r>
  <r>
    <x v="18"/>
    <x v="0"/>
    <x v="4"/>
    <x v="4"/>
    <x v="6"/>
    <s v="Dekar"/>
    <n v="12"/>
  </r>
  <r>
    <x v="18"/>
    <x v="0"/>
    <x v="5"/>
    <x v="5"/>
    <x v="6"/>
    <s v="Dekar"/>
    <n v="22"/>
  </r>
  <r>
    <x v="18"/>
    <x v="0"/>
    <x v="6"/>
    <x v="6"/>
    <x v="6"/>
    <s v="Dekar"/>
    <n v="23"/>
  </r>
  <r>
    <x v="18"/>
    <x v="1"/>
    <x v="1"/>
    <x v="1"/>
    <x v="6"/>
    <s v="Dekar"/>
    <n v="44"/>
  </r>
  <r>
    <x v="18"/>
    <x v="0"/>
    <x v="7"/>
    <x v="7"/>
    <x v="6"/>
    <s v="Dekar"/>
    <n v="121"/>
  </r>
  <r>
    <x v="18"/>
    <x v="1"/>
    <x v="8"/>
    <x v="8"/>
    <x v="6"/>
    <s v="Dekar"/>
    <n v="36"/>
  </r>
  <r>
    <x v="18"/>
    <x v="1"/>
    <x v="9"/>
    <x v="9"/>
    <x v="6"/>
    <s v="Dekar"/>
    <n v="10"/>
  </r>
  <r>
    <x v="18"/>
    <x v="1"/>
    <x v="10"/>
    <x v="10"/>
    <x v="6"/>
    <s v="Dekar"/>
    <n v="48"/>
  </r>
  <r>
    <x v="18"/>
    <x v="1"/>
    <x v="11"/>
    <x v="11"/>
    <x v="6"/>
    <s v="Dekar"/>
    <n v="317"/>
  </r>
  <r>
    <x v="18"/>
    <x v="1"/>
    <x v="12"/>
    <x v="12"/>
    <x v="6"/>
    <s v="Dekar"/>
    <m/>
  </r>
  <r>
    <x v="18"/>
    <x v="1"/>
    <x v="13"/>
    <x v="13"/>
    <x v="6"/>
    <s v="Dekar"/>
    <n v="98"/>
  </r>
  <r>
    <x v="18"/>
    <x v="1"/>
    <x v="1"/>
    <x v="1"/>
    <x v="6"/>
    <s v="Dekar"/>
    <m/>
  </r>
  <r>
    <x v="18"/>
    <x v="1"/>
    <x v="14"/>
    <x v="14"/>
    <x v="6"/>
    <s v="Dekar"/>
    <n v="4"/>
  </r>
  <r>
    <x v="18"/>
    <x v="1"/>
    <x v="15"/>
    <x v="15"/>
    <x v="6"/>
    <s v="Dekar"/>
    <m/>
  </r>
  <r>
    <x v="18"/>
    <x v="1"/>
    <x v="16"/>
    <x v="16"/>
    <x v="6"/>
    <s v="Dekar"/>
    <m/>
  </r>
  <r>
    <x v="18"/>
    <x v="0"/>
    <x v="17"/>
    <x v="17"/>
    <x v="6"/>
    <s v="Dekar"/>
    <n v="62"/>
  </r>
  <r>
    <x v="18"/>
    <x v="3"/>
    <x v="18"/>
    <x v="18"/>
    <x v="6"/>
    <s v="Dekar"/>
    <n v="10"/>
  </r>
  <r>
    <x v="18"/>
    <x v="2"/>
    <x v="19"/>
    <x v="19"/>
    <x v="5"/>
    <s v="stk"/>
    <m/>
  </r>
  <r>
    <x v="18"/>
    <x v="0"/>
    <x v="0"/>
    <x v="0"/>
    <x v="5"/>
    <s v="stk"/>
    <n v="11650"/>
  </r>
  <r>
    <x v="18"/>
    <x v="1"/>
    <x v="1"/>
    <x v="1"/>
    <x v="5"/>
    <s v="stk"/>
    <m/>
  </r>
  <r>
    <x v="18"/>
    <x v="4"/>
    <x v="20"/>
    <x v="20"/>
    <x v="5"/>
    <s v="stk"/>
    <n v="3425"/>
  </r>
  <r>
    <x v="18"/>
    <x v="4"/>
    <x v="21"/>
    <x v="21"/>
    <x v="5"/>
    <s v="stk"/>
    <n v="1200"/>
  </r>
  <r>
    <x v="18"/>
    <x v="4"/>
    <x v="36"/>
    <x v="36"/>
    <x v="5"/>
    <s v="stk"/>
    <m/>
  </r>
  <r>
    <x v="18"/>
    <x v="4"/>
    <x v="23"/>
    <x v="23"/>
    <x v="5"/>
    <s v="stk"/>
    <n v="1000"/>
  </r>
  <r>
    <x v="18"/>
    <x v="3"/>
    <x v="22"/>
    <x v="22"/>
    <x v="5"/>
    <s v="stk"/>
    <n v="200"/>
  </r>
  <r>
    <x v="18"/>
    <x v="3"/>
    <x v="24"/>
    <x v="24"/>
    <x v="5"/>
    <s v="stk"/>
    <n v="1380"/>
  </r>
  <r>
    <x v="18"/>
    <x v="3"/>
    <x v="24"/>
    <x v="24"/>
    <x v="5"/>
    <s v="stk"/>
    <m/>
  </r>
  <r>
    <x v="18"/>
    <x v="3"/>
    <x v="25"/>
    <x v="25"/>
    <x v="5"/>
    <s v="stk"/>
    <m/>
  </r>
  <r>
    <x v="18"/>
    <x v="5"/>
    <x v="26"/>
    <x v="26"/>
    <x v="5"/>
    <s v="stk"/>
    <n v="2200"/>
  </r>
  <r>
    <x v="18"/>
    <x v="5"/>
    <x v="27"/>
    <x v="27"/>
    <x v="5"/>
    <s v="stk"/>
    <n v="5510"/>
  </r>
  <r>
    <x v="18"/>
    <x v="4"/>
    <x v="23"/>
    <x v="23"/>
    <x v="5"/>
    <s v="stk"/>
    <n v="10920"/>
  </r>
  <r>
    <x v="18"/>
    <x v="4"/>
    <x v="23"/>
    <x v="23"/>
    <x v="5"/>
    <s v="stk"/>
    <n v="4485"/>
  </r>
  <r>
    <x v="18"/>
    <x v="5"/>
    <x v="28"/>
    <x v="28"/>
    <x v="5"/>
    <s v="stk"/>
    <m/>
  </r>
  <r>
    <x v="18"/>
    <x v="5"/>
    <x v="29"/>
    <x v="29"/>
    <x v="5"/>
    <s v="stk"/>
    <m/>
  </r>
  <r>
    <x v="18"/>
    <x v="5"/>
    <x v="30"/>
    <x v="30"/>
    <x v="5"/>
    <s v="stk"/>
    <n v="15350"/>
  </r>
  <r>
    <x v="18"/>
    <x v="5"/>
    <x v="31"/>
    <x v="31"/>
    <x v="5"/>
    <s v="stk"/>
    <n v="5200"/>
  </r>
  <r>
    <x v="18"/>
    <x v="4"/>
    <x v="32"/>
    <x v="32"/>
    <x v="5"/>
    <s v="stk"/>
    <n v="660"/>
  </r>
  <r>
    <x v="18"/>
    <x v="2"/>
    <x v="19"/>
    <x v="19"/>
    <x v="5"/>
    <s v="stk"/>
    <m/>
  </r>
  <r>
    <x v="18"/>
    <x v="2"/>
    <x v="33"/>
    <x v="33"/>
    <x v="5"/>
    <s v="stk"/>
    <n v="13000"/>
  </r>
  <r>
    <x v="18"/>
    <x v="2"/>
    <x v="34"/>
    <x v="34"/>
    <x v="5"/>
    <s v="stk"/>
    <n v="7500"/>
  </r>
  <r>
    <x v="18"/>
    <x v="2"/>
    <x v="35"/>
    <x v="35"/>
    <x v="5"/>
    <s v="stk"/>
    <n v="1000"/>
  </r>
  <r>
    <x v="18"/>
    <x v="2"/>
    <x v="2"/>
    <x v="2"/>
    <x v="5"/>
    <s v="stk"/>
    <n v="2000"/>
  </r>
  <r>
    <x v="18"/>
    <x v="2"/>
    <x v="3"/>
    <x v="3"/>
    <x v="5"/>
    <s v="stk"/>
    <n v="7450"/>
  </r>
  <r>
    <x v="18"/>
    <x v="0"/>
    <x v="4"/>
    <x v="4"/>
    <x v="5"/>
    <s v="stk"/>
    <m/>
  </r>
  <r>
    <x v="18"/>
    <x v="0"/>
    <x v="5"/>
    <x v="5"/>
    <x v="5"/>
    <s v="stk"/>
    <n v="4400"/>
  </r>
  <r>
    <x v="18"/>
    <x v="0"/>
    <x v="6"/>
    <x v="6"/>
    <x v="5"/>
    <s v="stk"/>
    <n v="3500"/>
  </r>
  <r>
    <x v="18"/>
    <x v="1"/>
    <x v="1"/>
    <x v="1"/>
    <x v="5"/>
    <s v="stk"/>
    <m/>
  </r>
  <r>
    <x v="18"/>
    <x v="0"/>
    <x v="7"/>
    <x v="7"/>
    <x v="5"/>
    <s v="stk"/>
    <n v="2250"/>
  </r>
  <r>
    <x v="18"/>
    <x v="1"/>
    <x v="8"/>
    <x v="8"/>
    <x v="5"/>
    <s v="stk"/>
    <n v="1000"/>
  </r>
  <r>
    <x v="18"/>
    <x v="1"/>
    <x v="9"/>
    <x v="9"/>
    <x v="5"/>
    <s v="stk"/>
    <m/>
  </r>
  <r>
    <x v="18"/>
    <x v="1"/>
    <x v="10"/>
    <x v="10"/>
    <x v="5"/>
    <s v="stk"/>
    <m/>
  </r>
  <r>
    <x v="18"/>
    <x v="1"/>
    <x v="11"/>
    <x v="11"/>
    <x v="5"/>
    <s v="stk"/>
    <n v="8510"/>
  </r>
  <r>
    <x v="18"/>
    <x v="1"/>
    <x v="12"/>
    <x v="12"/>
    <x v="5"/>
    <s v="stk"/>
    <n v="6800"/>
  </r>
  <r>
    <x v="18"/>
    <x v="1"/>
    <x v="13"/>
    <x v="13"/>
    <x v="5"/>
    <s v="stk"/>
    <n v="6000"/>
  </r>
  <r>
    <x v="18"/>
    <x v="1"/>
    <x v="1"/>
    <x v="1"/>
    <x v="5"/>
    <s v="stk"/>
    <m/>
  </r>
  <r>
    <x v="18"/>
    <x v="1"/>
    <x v="14"/>
    <x v="14"/>
    <x v="5"/>
    <s v="stk"/>
    <m/>
  </r>
  <r>
    <x v="18"/>
    <x v="1"/>
    <x v="15"/>
    <x v="15"/>
    <x v="5"/>
    <s v="stk"/>
    <m/>
  </r>
  <r>
    <x v="18"/>
    <x v="1"/>
    <x v="16"/>
    <x v="16"/>
    <x v="5"/>
    <s v="stk"/>
    <m/>
  </r>
  <r>
    <x v="18"/>
    <x v="0"/>
    <x v="17"/>
    <x v="17"/>
    <x v="5"/>
    <s v="stk"/>
    <n v="3000"/>
  </r>
  <r>
    <x v="18"/>
    <x v="3"/>
    <x v="18"/>
    <x v="18"/>
    <x v="5"/>
    <s v="stk"/>
    <n v="2300"/>
  </r>
  <r>
    <x v="18"/>
    <x v="2"/>
    <x v="19"/>
    <x v="19"/>
    <x v="4"/>
    <s v="m3"/>
    <n v="19103"/>
  </r>
  <r>
    <x v="18"/>
    <x v="0"/>
    <x v="0"/>
    <x v="0"/>
    <x v="4"/>
    <s v="m3"/>
    <n v="113685"/>
  </r>
  <r>
    <x v="18"/>
    <x v="1"/>
    <x v="1"/>
    <x v="1"/>
    <x v="4"/>
    <s v="m3"/>
    <n v="27404"/>
  </r>
  <r>
    <x v="18"/>
    <x v="4"/>
    <x v="20"/>
    <x v="20"/>
    <x v="4"/>
    <s v="m3"/>
    <n v="10723"/>
  </r>
  <r>
    <x v="18"/>
    <x v="4"/>
    <x v="21"/>
    <x v="21"/>
    <x v="4"/>
    <s v="m3"/>
    <n v="18164"/>
  </r>
  <r>
    <x v="18"/>
    <x v="4"/>
    <x v="36"/>
    <x v="36"/>
    <x v="4"/>
    <s v="m3"/>
    <n v="33"/>
  </r>
  <r>
    <x v="18"/>
    <x v="4"/>
    <x v="23"/>
    <x v="23"/>
    <x v="4"/>
    <s v="m3"/>
    <n v="2823"/>
  </r>
  <r>
    <x v="18"/>
    <x v="3"/>
    <x v="22"/>
    <x v="22"/>
    <x v="4"/>
    <s v="m3"/>
    <n v="2966"/>
  </r>
  <r>
    <x v="18"/>
    <x v="3"/>
    <x v="24"/>
    <x v="24"/>
    <x v="4"/>
    <s v="m3"/>
    <n v="9993"/>
  </r>
  <r>
    <x v="18"/>
    <x v="3"/>
    <x v="24"/>
    <x v="24"/>
    <x v="4"/>
    <s v="m3"/>
    <n v="311"/>
  </r>
  <r>
    <x v="18"/>
    <x v="3"/>
    <x v="25"/>
    <x v="25"/>
    <x v="4"/>
    <s v="m3"/>
    <n v="2167"/>
  </r>
  <r>
    <x v="18"/>
    <x v="5"/>
    <x v="26"/>
    <x v="26"/>
    <x v="4"/>
    <s v="m3"/>
    <n v="2776"/>
  </r>
  <r>
    <x v="18"/>
    <x v="5"/>
    <x v="27"/>
    <x v="27"/>
    <x v="4"/>
    <s v="m3"/>
    <n v="28657"/>
  </r>
  <r>
    <x v="18"/>
    <x v="4"/>
    <x v="23"/>
    <x v="23"/>
    <x v="4"/>
    <s v="m3"/>
    <n v="19544"/>
  </r>
  <r>
    <x v="18"/>
    <x v="4"/>
    <x v="23"/>
    <x v="23"/>
    <x v="4"/>
    <s v="m3"/>
    <n v="33115"/>
  </r>
  <r>
    <x v="18"/>
    <x v="5"/>
    <x v="28"/>
    <x v="28"/>
    <x v="4"/>
    <s v="m3"/>
    <n v="1215"/>
  </r>
  <r>
    <x v="18"/>
    <x v="5"/>
    <x v="29"/>
    <x v="29"/>
    <x v="4"/>
    <s v="m3"/>
    <n v="1053"/>
  </r>
  <r>
    <x v="18"/>
    <x v="5"/>
    <x v="30"/>
    <x v="30"/>
    <x v="4"/>
    <s v="m3"/>
    <n v="32952"/>
  </r>
  <r>
    <x v="18"/>
    <x v="5"/>
    <x v="31"/>
    <x v="31"/>
    <x v="4"/>
    <s v="m3"/>
    <n v="62536"/>
  </r>
  <r>
    <x v="18"/>
    <x v="4"/>
    <x v="32"/>
    <x v="32"/>
    <x v="4"/>
    <s v="m3"/>
    <n v="30237"/>
  </r>
  <r>
    <x v="18"/>
    <x v="2"/>
    <x v="19"/>
    <x v="19"/>
    <x v="4"/>
    <s v="m3"/>
    <n v="13539"/>
  </r>
  <r>
    <x v="18"/>
    <x v="2"/>
    <x v="33"/>
    <x v="33"/>
    <x v="4"/>
    <s v="m3"/>
    <n v="11903"/>
  </r>
  <r>
    <x v="18"/>
    <x v="2"/>
    <x v="34"/>
    <x v="34"/>
    <x v="4"/>
    <s v="m3"/>
    <n v="31690"/>
  </r>
  <r>
    <x v="18"/>
    <x v="2"/>
    <x v="35"/>
    <x v="35"/>
    <x v="4"/>
    <s v="m3"/>
    <n v="11609"/>
  </r>
  <r>
    <x v="18"/>
    <x v="2"/>
    <x v="2"/>
    <x v="2"/>
    <x v="4"/>
    <s v="m3"/>
    <n v="18524"/>
  </r>
  <r>
    <x v="18"/>
    <x v="2"/>
    <x v="3"/>
    <x v="3"/>
    <x v="4"/>
    <s v="m3"/>
    <n v="51466"/>
  </r>
  <r>
    <x v="18"/>
    <x v="0"/>
    <x v="4"/>
    <x v="4"/>
    <x v="4"/>
    <s v="m3"/>
    <n v="4118"/>
  </r>
  <r>
    <x v="18"/>
    <x v="0"/>
    <x v="5"/>
    <x v="5"/>
    <x v="4"/>
    <s v="m3"/>
    <n v="33441"/>
  </r>
  <r>
    <x v="18"/>
    <x v="0"/>
    <x v="6"/>
    <x v="6"/>
    <x v="4"/>
    <s v="m3"/>
    <n v="36980"/>
  </r>
  <r>
    <x v="18"/>
    <x v="1"/>
    <x v="1"/>
    <x v="1"/>
    <x v="4"/>
    <s v="m3"/>
    <n v="31154"/>
  </r>
  <r>
    <x v="18"/>
    <x v="0"/>
    <x v="7"/>
    <x v="7"/>
    <x v="4"/>
    <s v="m3"/>
    <n v="41754"/>
  </r>
  <r>
    <x v="18"/>
    <x v="1"/>
    <x v="8"/>
    <x v="8"/>
    <x v="4"/>
    <s v="m3"/>
    <n v="26741"/>
  </r>
  <r>
    <x v="18"/>
    <x v="1"/>
    <x v="9"/>
    <x v="9"/>
    <x v="4"/>
    <s v="m3"/>
    <n v="154"/>
  </r>
  <r>
    <x v="18"/>
    <x v="1"/>
    <x v="10"/>
    <x v="10"/>
    <x v="4"/>
    <s v="m3"/>
    <n v="2969"/>
  </r>
  <r>
    <x v="18"/>
    <x v="1"/>
    <x v="11"/>
    <x v="11"/>
    <x v="4"/>
    <s v="m3"/>
    <n v="34727"/>
  </r>
  <r>
    <x v="18"/>
    <x v="1"/>
    <x v="12"/>
    <x v="12"/>
    <x v="4"/>
    <s v="m3"/>
    <n v="12521"/>
  </r>
  <r>
    <x v="18"/>
    <x v="1"/>
    <x v="13"/>
    <x v="13"/>
    <x v="4"/>
    <s v="m3"/>
    <n v="15359"/>
  </r>
  <r>
    <x v="18"/>
    <x v="1"/>
    <x v="1"/>
    <x v="1"/>
    <x v="4"/>
    <s v="m3"/>
    <n v="892"/>
  </r>
  <r>
    <x v="18"/>
    <x v="1"/>
    <x v="14"/>
    <x v="14"/>
    <x v="4"/>
    <s v="m3"/>
    <n v="685"/>
  </r>
  <r>
    <x v="18"/>
    <x v="1"/>
    <x v="15"/>
    <x v="15"/>
    <x v="4"/>
    <s v="m3"/>
    <m/>
  </r>
  <r>
    <x v="18"/>
    <x v="1"/>
    <x v="16"/>
    <x v="16"/>
    <x v="4"/>
    <s v="m3"/>
    <m/>
  </r>
  <r>
    <x v="18"/>
    <x v="0"/>
    <x v="17"/>
    <x v="17"/>
    <x v="4"/>
    <s v="m3"/>
    <n v="33853"/>
  </r>
  <r>
    <x v="18"/>
    <x v="3"/>
    <x v="18"/>
    <x v="18"/>
    <x v="4"/>
    <s v="m3"/>
    <n v="39065"/>
  </r>
  <r>
    <x v="18"/>
    <x v="2"/>
    <x v="19"/>
    <x v="19"/>
    <x v="3"/>
    <s v="m"/>
    <m/>
  </r>
  <r>
    <x v="18"/>
    <x v="0"/>
    <x v="0"/>
    <x v="0"/>
    <x v="3"/>
    <s v="m"/>
    <n v="5391"/>
  </r>
  <r>
    <x v="18"/>
    <x v="1"/>
    <x v="1"/>
    <x v="1"/>
    <x v="3"/>
    <s v="m"/>
    <n v="4624"/>
  </r>
  <r>
    <x v="18"/>
    <x v="4"/>
    <x v="20"/>
    <x v="20"/>
    <x v="3"/>
    <s v="m"/>
    <m/>
  </r>
  <r>
    <x v="18"/>
    <x v="4"/>
    <x v="21"/>
    <x v="21"/>
    <x v="3"/>
    <s v="m"/>
    <m/>
  </r>
  <r>
    <x v="18"/>
    <x v="4"/>
    <x v="36"/>
    <x v="36"/>
    <x v="3"/>
    <s v="m"/>
    <m/>
  </r>
  <r>
    <x v="18"/>
    <x v="4"/>
    <x v="23"/>
    <x v="23"/>
    <x v="3"/>
    <s v="m"/>
    <m/>
  </r>
  <r>
    <x v="18"/>
    <x v="3"/>
    <x v="22"/>
    <x v="22"/>
    <x v="3"/>
    <s v="m"/>
    <m/>
  </r>
  <r>
    <x v="18"/>
    <x v="3"/>
    <x v="24"/>
    <x v="24"/>
    <x v="3"/>
    <s v="m"/>
    <n v="700"/>
  </r>
  <r>
    <x v="18"/>
    <x v="3"/>
    <x v="24"/>
    <x v="24"/>
    <x v="3"/>
    <s v="m"/>
    <m/>
  </r>
  <r>
    <x v="18"/>
    <x v="3"/>
    <x v="25"/>
    <x v="25"/>
    <x v="3"/>
    <s v="m"/>
    <m/>
  </r>
  <r>
    <x v="18"/>
    <x v="5"/>
    <x v="26"/>
    <x v="26"/>
    <x v="3"/>
    <s v="m"/>
    <m/>
  </r>
  <r>
    <x v="18"/>
    <x v="5"/>
    <x v="27"/>
    <x v="27"/>
    <x v="3"/>
    <s v="m"/>
    <n v="5551"/>
  </r>
  <r>
    <x v="18"/>
    <x v="4"/>
    <x v="23"/>
    <x v="23"/>
    <x v="3"/>
    <s v="m"/>
    <n v="2280"/>
  </r>
  <r>
    <x v="18"/>
    <x v="4"/>
    <x v="23"/>
    <x v="23"/>
    <x v="3"/>
    <s v="m"/>
    <m/>
  </r>
  <r>
    <x v="18"/>
    <x v="5"/>
    <x v="28"/>
    <x v="28"/>
    <x v="3"/>
    <s v="m"/>
    <m/>
  </r>
  <r>
    <x v="18"/>
    <x v="5"/>
    <x v="29"/>
    <x v="29"/>
    <x v="3"/>
    <s v="m"/>
    <m/>
  </r>
  <r>
    <x v="18"/>
    <x v="5"/>
    <x v="30"/>
    <x v="30"/>
    <x v="3"/>
    <s v="m"/>
    <n v="3200"/>
  </r>
  <r>
    <x v="18"/>
    <x v="5"/>
    <x v="31"/>
    <x v="31"/>
    <x v="3"/>
    <s v="m"/>
    <m/>
  </r>
  <r>
    <x v="18"/>
    <x v="4"/>
    <x v="32"/>
    <x v="32"/>
    <x v="3"/>
    <s v="m"/>
    <m/>
  </r>
  <r>
    <x v="18"/>
    <x v="2"/>
    <x v="19"/>
    <x v="19"/>
    <x v="3"/>
    <s v="m"/>
    <m/>
  </r>
  <r>
    <x v="18"/>
    <x v="2"/>
    <x v="33"/>
    <x v="33"/>
    <x v="3"/>
    <s v="m"/>
    <m/>
  </r>
  <r>
    <x v="18"/>
    <x v="2"/>
    <x v="34"/>
    <x v="34"/>
    <x v="3"/>
    <s v="m"/>
    <n v="19147"/>
  </r>
  <r>
    <x v="18"/>
    <x v="2"/>
    <x v="35"/>
    <x v="35"/>
    <x v="3"/>
    <s v="m"/>
    <m/>
  </r>
  <r>
    <x v="18"/>
    <x v="2"/>
    <x v="2"/>
    <x v="2"/>
    <x v="3"/>
    <s v="m"/>
    <n v="4110"/>
  </r>
  <r>
    <x v="18"/>
    <x v="2"/>
    <x v="3"/>
    <x v="3"/>
    <x v="3"/>
    <s v="m"/>
    <n v="25"/>
  </r>
  <r>
    <x v="18"/>
    <x v="0"/>
    <x v="4"/>
    <x v="4"/>
    <x v="3"/>
    <s v="m"/>
    <m/>
  </r>
  <r>
    <x v="18"/>
    <x v="0"/>
    <x v="5"/>
    <x v="5"/>
    <x v="3"/>
    <s v="m"/>
    <n v="2580"/>
  </r>
  <r>
    <x v="18"/>
    <x v="0"/>
    <x v="6"/>
    <x v="6"/>
    <x v="3"/>
    <s v="m"/>
    <m/>
  </r>
  <r>
    <x v="18"/>
    <x v="1"/>
    <x v="1"/>
    <x v="1"/>
    <x v="3"/>
    <s v="m"/>
    <m/>
  </r>
  <r>
    <x v="18"/>
    <x v="0"/>
    <x v="7"/>
    <x v="7"/>
    <x v="3"/>
    <s v="m"/>
    <n v="659"/>
  </r>
  <r>
    <x v="18"/>
    <x v="1"/>
    <x v="8"/>
    <x v="8"/>
    <x v="3"/>
    <s v="m"/>
    <n v="9600"/>
  </r>
  <r>
    <x v="18"/>
    <x v="1"/>
    <x v="9"/>
    <x v="9"/>
    <x v="3"/>
    <s v="m"/>
    <m/>
  </r>
  <r>
    <x v="18"/>
    <x v="1"/>
    <x v="10"/>
    <x v="10"/>
    <x v="3"/>
    <s v="m"/>
    <m/>
  </r>
  <r>
    <x v="18"/>
    <x v="1"/>
    <x v="11"/>
    <x v="11"/>
    <x v="3"/>
    <s v="m"/>
    <m/>
  </r>
  <r>
    <x v="18"/>
    <x v="1"/>
    <x v="12"/>
    <x v="12"/>
    <x v="3"/>
    <s v="m"/>
    <n v="300"/>
  </r>
  <r>
    <x v="18"/>
    <x v="1"/>
    <x v="13"/>
    <x v="13"/>
    <x v="3"/>
    <s v="m"/>
    <m/>
  </r>
  <r>
    <x v="18"/>
    <x v="1"/>
    <x v="1"/>
    <x v="1"/>
    <x v="3"/>
    <s v="m"/>
    <m/>
  </r>
  <r>
    <x v="18"/>
    <x v="1"/>
    <x v="14"/>
    <x v="14"/>
    <x v="3"/>
    <s v="m"/>
    <m/>
  </r>
  <r>
    <x v="18"/>
    <x v="1"/>
    <x v="15"/>
    <x v="15"/>
    <x v="3"/>
    <s v="m"/>
    <m/>
  </r>
  <r>
    <x v="18"/>
    <x v="1"/>
    <x v="16"/>
    <x v="16"/>
    <x v="3"/>
    <s v="m"/>
    <m/>
  </r>
  <r>
    <x v="18"/>
    <x v="0"/>
    <x v="17"/>
    <x v="17"/>
    <x v="3"/>
    <s v="m"/>
    <n v="790"/>
  </r>
  <r>
    <x v="18"/>
    <x v="3"/>
    <x v="18"/>
    <x v="18"/>
    <x v="3"/>
    <s v="m"/>
    <m/>
  </r>
  <r>
    <x v="18"/>
    <x v="2"/>
    <x v="19"/>
    <x v="19"/>
    <x v="2"/>
    <s v="m"/>
    <m/>
  </r>
  <r>
    <x v="18"/>
    <x v="0"/>
    <x v="0"/>
    <x v="0"/>
    <x v="2"/>
    <s v="m"/>
    <n v="370"/>
  </r>
  <r>
    <x v="18"/>
    <x v="1"/>
    <x v="1"/>
    <x v="1"/>
    <x v="2"/>
    <s v="m"/>
    <m/>
  </r>
  <r>
    <x v="18"/>
    <x v="4"/>
    <x v="20"/>
    <x v="20"/>
    <x v="2"/>
    <s v="m"/>
    <m/>
  </r>
  <r>
    <x v="18"/>
    <x v="4"/>
    <x v="21"/>
    <x v="21"/>
    <x v="2"/>
    <s v="m"/>
    <m/>
  </r>
  <r>
    <x v="18"/>
    <x v="4"/>
    <x v="36"/>
    <x v="36"/>
    <x v="2"/>
    <s v="m"/>
    <m/>
  </r>
  <r>
    <x v="18"/>
    <x v="4"/>
    <x v="23"/>
    <x v="23"/>
    <x v="2"/>
    <s v="m"/>
    <m/>
  </r>
  <r>
    <x v="18"/>
    <x v="3"/>
    <x v="22"/>
    <x v="22"/>
    <x v="2"/>
    <s v="m"/>
    <m/>
  </r>
  <r>
    <x v="18"/>
    <x v="3"/>
    <x v="24"/>
    <x v="24"/>
    <x v="2"/>
    <s v="m"/>
    <m/>
  </r>
  <r>
    <x v="18"/>
    <x v="3"/>
    <x v="24"/>
    <x v="24"/>
    <x v="2"/>
    <s v="m"/>
    <m/>
  </r>
  <r>
    <x v="18"/>
    <x v="3"/>
    <x v="25"/>
    <x v="25"/>
    <x v="2"/>
    <s v="m"/>
    <m/>
  </r>
  <r>
    <x v="18"/>
    <x v="5"/>
    <x v="26"/>
    <x v="26"/>
    <x v="2"/>
    <s v="m"/>
    <m/>
  </r>
  <r>
    <x v="18"/>
    <x v="5"/>
    <x v="27"/>
    <x v="27"/>
    <x v="2"/>
    <s v="m"/>
    <m/>
  </r>
  <r>
    <x v="18"/>
    <x v="4"/>
    <x v="23"/>
    <x v="23"/>
    <x v="2"/>
    <s v="m"/>
    <m/>
  </r>
  <r>
    <x v="18"/>
    <x v="4"/>
    <x v="23"/>
    <x v="23"/>
    <x v="2"/>
    <s v="m"/>
    <m/>
  </r>
  <r>
    <x v="18"/>
    <x v="5"/>
    <x v="28"/>
    <x v="28"/>
    <x v="2"/>
    <s v="m"/>
    <m/>
  </r>
  <r>
    <x v="18"/>
    <x v="5"/>
    <x v="29"/>
    <x v="29"/>
    <x v="2"/>
    <s v="m"/>
    <m/>
  </r>
  <r>
    <x v="18"/>
    <x v="5"/>
    <x v="30"/>
    <x v="30"/>
    <x v="2"/>
    <s v="m"/>
    <n v="500"/>
  </r>
  <r>
    <x v="18"/>
    <x v="5"/>
    <x v="31"/>
    <x v="31"/>
    <x v="2"/>
    <s v="m"/>
    <m/>
  </r>
  <r>
    <x v="18"/>
    <x v="4"/>
    <x v="32"/>
    <x v="32"/>
    <x v="2"/>
    <s v="m"/>
    <m/>
  </r>
  <r>
    <x v="18"/>
    <x v="2"/>
    <x v="19"/>
    <x v="19"/>
    <x v="2"/>
    <s v="m"/>
    <m/>
  </r>
  <r>
    <x v="18"/>
    <x v="2"/>
    <x v="33"/>
    <x v="33"/>
    <x v="2"/>
    <s v="m"/>
    <m/>
  </r>
  <r>
    <x v="18"/>
    <x v="2"/>
    <x v="34"/>
    <x v="34"/>
    <x v="2"/>
    <s v="m"/>
    <n v="700"/>
  </r>
  <r>
    <x v="18"/>
    <x v="2"/>
    <x v="35"/>
    <x v="35"/>
    <x v="2"/>
    <s v="m"/>
    <m/>
  </r>
  <r>
    <x v="18"/>
    <x v="2"/>
    <x v="2"/>
    <x v="2"/>
    <x v="2"/>
    <s v="m"/>
    <m/>
  </r>
  <r>
    <x v="18"/>
    <x v="2"/>
    <x v="3"/>
    <x v="3"/>
    <x v="2"/>
    <s v="m"/>
    <m/>
  </r>
  <r>
    <x v="18"/>
    <x v="0"/>
    <x v="4"/>
    <x v="4"/>
    <x v="2"/>
    <s v="m"/>
    <m/>
  </r>
  <r>
    <x v="18"/>
    <x v="0"/>
    <x v="5"/>
    <x v="5"/>
    <x v="2"/>
    <s v="m"/>
    <m/>
  </r>
  <r>
    <x v="18"/>
    <x v="0"/>
    <x v="6"/>
    <x v="6"/>
    <x v="2"/>
    <s v="m"/>
    <m/>
  </r>
  <r>
    <x v="18"/>
    <x v="1"/>
    <x v="1"/>
    <x v="1"/>
    <x v="2"/>
    <s v="m"/>
    <m/>
  </r>
  <r>
    <x v="18"/>
    <x v="0"/>
    <x v="7"/>
    <x v="7"/>
    <x v="2"/>
    <s v="m"/>
    <n v="1100"/>
  </r>
  <r>
    <x v="18"/>
    <x v="1"/>
    <x v="8"/>
    <x v="8"/>
    <x v="2"/>
    <s v="m"/>
    <m/>
  </r>
  <r>
    <x v="18"/>
    <x v="1"/>
    <x v="9"/>
    <x v="9"/>
    <x v="2"/>
    <s v="m"/>
    <m/>
  </r>
  <r>
    <x v="18"/>
    <x v="1"/>
    <x v="10"/>
    <x v="10"/>
    <x v="2"/>
    <s v="m"/>
    <m/>
  </r>
  <r>
    <x v="18"/>
    <x v="1"/>
    <x v="11"/>
    <x v="11"/>
    <x v="2"/>
    <s v="m"/>
    <n v="2200"/>
  </r>
  <r>
    <x v="18"/>
    <x v="1"/>
    <x v="12"/>
    <x v="12"/>
    <x v="2"/>
    <s v="m"/>
    <m/>
  </r>
  <r>
    <x v="18"/>
    <x v="1"/>
    <x v="13"/>
    <x v="13"/>
    <x v="2"/>
    <s v="m"/>
    <m/>
  </r>
  <r>
    <x v="18"/>
    <x v="1"/>
    <x v="1"/>
    <x v="1"/>
    <x v="2"/>
    <s v="m"/>
    <m/>
  </r>
  <r>
    <x v="18"/>
    <x v="1"/>
    <x v="14"/>
    <x v="14"/>
    <x v="2"/>
    <s v="m"/>
    <n v="235"/>
  </r>
  <r>
    <x v="18"/>
    <x v="1"/>
    <x v="15"/>
    <x v="15"/>
    <x v="2"/>
    <s v="m"/>
    <m/>
  </r>
  <r>
    <x v="18"/>
    <x v="1"/>
    <x v="16"/>
    <x v="16"/>
    <x v="2"/>
    <s v="m"/>
    <m/>
  </r>
  <r>
    <x v="18"/>
    <x v="0"/>
    <x v="17"/>
    <x v="17"/>
    <x v="2"/>
    <s v="m"/>
    <m/>
  </r>
  <r>
    <x v="18"/>
    <x v="3"/>
    <x v="18"/>
    <x v="18"/>
    <x v="2"/>
    <s v="m"/>
    <m/>
  </r>
  <r>
    <x v="0"/>
    <x v="4"/>
    <x v="38"/>
    <x v="38"/>
    <x v="4"/>
    <s v="m3"/>
    <n v="5679"/>
  </r>
  <r>
    <x v="1"/>
    <x v="4"/>
    <x v="38"/>
    <x v="38"/>
    <x v="4"/>
    <s v="m3"/>
    <n v="5678"/>
  </r>
  <r>
    <x v="2"/>
    <x v="4"/>
    <x v="38"/>
    <x v="38"/>
    <x v="4"/>
    <s v="m3"/>
    <n v="6416"/>
  </r>
  <r>
    <x v="3"/>
    <x v="4"/>
    <x v="38"/>
    <x v="38"/>
    <x v="4"/>
    <s v="m3"/>
    <n v="4075"/>
  </r>
  <r>
    <x v="4"/>
    <x v="4"/>
    <x v="38"/>
    <x v="38"/>
    <x v="4"/>
    <s v="m3"/>
    <n v="4708"/>
  </r>
  <r>
    <x v="5"/>
    <x v="4"/>
    <x v="38"/>
    <x v="38"/>
    <x v="4"/>
    <s v="m3"/>
    <n v="2677"/>
  </r>
  <r>
    <x v="6"/>
    <x v="4"/>
    <x v="38"/>
    <x v="38"/>
    <x v="4"/>
    <s v="m3"/>
    <n v="5252"/>
  </r>
  <r>
    <x v="7"/>
    <x v="4"/>
    <x v="38"/>
    <x v="38"/>
    <x v="4"/>
    <s v="m3"/>
    <n v="5327"/>
  </r>
  <r>
    <x v="8"/>
    <x v="4"/>
    <x v="38"/>
    <x v="38"/>
    <x v="4"/>
    <s v="m3"/>
    <n v="5666"/>
  </r>
  <r>
    <x v="9"/>
    <x v="4"/>
    <x v="38"/>
    <x v="38"/>
    <x v="4"/>
    <s v="m3"/>
    <n v="9674"/>
  </r>
  <r>
    <x v="10"/>
    <x v="4"/>
    <x v="38"/>
    <x v="38"/>
    <x v="4"/>
    <s v="m3"/>
    <n v="3354"/>
  </r>
  <r>
    <x v="11"/>
    <x v="4"/>
    <x v="38"/>
    <x v="38"/>
    <x v="4"/>
    <s v="m3"/>
    <n v="5716"/>
  </r>
  <r>
    <x v="12"/>
    <x v="4"/>
    <x v="38"/>
    <x v="38"/>
    <x v="4"/>
    <s v="m3"/>
    <n v="2973"/>
  </r>
  <r>
    <x v="13"/>
    <x v="4"/>
    <x v="38"/>
    <x v="38"/>
    <x v="4"/>
    <s v="m3"/>
    <n v="8810"/>
  </r>
  <r>
    <x v="14"/>
    <x v="4"/>
    <x v="38"/>
    <x v="38"/>
    <x v="4"/>
    <s v="m3"/>
    <n v="4614"/>
  </r>
  <r>
    <x v="15"/>
    <x v="4"/>
    <x v="38"/>
    <x v="38"/>
    <x v="4"/>
    <s v="m3"/>
    <n v="11803"/>
  </r>
  <r>
    <x v="16"/>
    <x v="4"/>
    <x v="38"/>
    <x v="38"/>
    <x v="4"/>
    <s v="m3"/>
    <n v="16714"/>
  </r>
  <r>
    <x v="17"/>
    <x v="4"/>
    <x v="38"/>
    <x v="38"/>
    <x v="4"/>
    <s v="m3"/>
    <n v="25733"/>
  </r>
  <r>
    <x v="18"/>
    <x v="4"/>
    <x v="38"/>
    <x v="38"/>
    <x v="4"/>
    <s v="m3"/>
    <n v="28518"/>
  </r>
  <r>
    <x v="0"/>
    <x v="4"/>
    <x v="38"/>
    <x v="38"/>
    <x v="1"/>
    <s v="stk"/>
    <n v="101485"/>
  </r>
  <r>
    <x v="1"/>
    <x v="4"/>
    <x v="38"/>
    <x v="38"/>
    <x v="1"/>
    <s v="stk"/>
    <n v="63350"/>
  </r>
  <r>
    <x v="2"/>
    <x v="4"/>
    <x v="38"/>
    <x v="38"/>
    <x v="1"/>
    <s v="stk"/>
    <n v="57900"/>
  </r>
  <r>
    <x v="3"/>
    <x v="4"/>
    <x v="38"/>
    <x v="38"/>
    <x v="1"/>
    <s v="stk"/>
    <n v="33950"/>
  </r>
  <r>
    <x v="4"/>
    <x v="4"/>
    <x v="38"/>
    <x v="38"/>
    <x v="1"/>
    <s v="stk"/>
    <n v="16900"/>
  </r>
  <r>
    <x v="5"/>
    <x v="4"/>
    <x v="38"/>
    <x v="38"/>
    <x v="1"/>
    <s v="stk"/>
    <n v="8200"/>
  </r>
  <r>
    <x v="6"/>
    <x v="4"/>
    <x v="38"/>
    <x v="38"/>
    <x v="1"/>
    <s v="stk"/>
    <n v="13490"/>
  </r>
  <r>
    <x v="7"/>
    <x v="4"/>
    <x v="38"/>
    <x v="38"/>
    <x v="1"/>
    <s v="stk"/>
    <n v="39900"/>
  </r>
  <r>
    <x v="8"/>
    <x v="4"/>
    <x v="38"/>
    <x v="38"/>
    <x v="1"/>
    <s v="stk"/>
    <n v="34350"/>
  </r>
  <r>
    <x v="9"/>
    <x v="4"/>
    <x v="38"/>
    <x v="38"/>
    <x v="1"/>
    <s v="stk"/>
    <n v="35900"/>
  </r>
  <r>
    <x v="10"/>
    <x v="4"/>
    <x v="38"/>
    <x v="38"/>
    <x v="1"/>
    <s v="stk"/>
    <n v="42700"/>
  </r>
  <r>
    <x v="11"/>
    <x v="4"/>
    <x v="38"/>
    <x v="38"/>
    <x v="1"/>
    <s v="stk"/>
    <n v="45800"/>
  </r>
  <r>
    <x v="12"/>
    <x v="4"/>
    <x v="38"/>
    <x v="38"/>
    <x v="1"/>
    <s v="stk"/>
    <n v="18400"/>
  </r>
  <r>
    <x v="13"/>
    <x v="4"/>
    <x v="38"/>
    <x v="38"/>
    <x v="1"/>
    <s v="stk"/>
    <n v="31400"/>
  </r>
  <r>
    <x v="14"/>
    <x v="4"/>
    <x v="38"/>
    <x v="38"/>
    <x v="1"/>
    <s v="stk"/>
    <n v="32225"/>
  </r>
  <r>
    <x v="15"/>
    <x v="4"/>
    <x v="38"/>
    <x v="38"/>
    <x v="1"/>
    <s v="stk"/>
    <n v="54340"/>
  </r>
  <r>
    <x v="16"/>
    <x v="4"/>
    <x v="38"/>
    <x v="38"/>
    <x v="1"/>
    <s v="stk"/>
    <n v="10950"/>
  </r>
  <r>
    <x v="17"/>
    <x v="4"/>
    <x v="38"/>
    <x v="38"/>
    <x v="1"/>
    <s v="stk"/>
    <n v="39600"/>
  </r>
  <r>
    <x v="18"/>
    <x v="4"/>
    <x v="38"/>
    <x v="38"/>
    <x v="1"/>
    <s v="stk"/>
    <n v="45695"/>
  </r>
  <r>
    <x v="0"/>
    <x v="4"/>
    <x v="38"/>
    <x v="38"/>
    <x v="5"/>
    <s v="stk"/>
    <n v="5150"/>
  </r>
  <r>
    <x v="1"/>
    <x v="4"/>
    <x v="38"/>
    <x v="38"/>
    <x v="5"/>
    <s v="stk"/>
    <n v="2850"/>
  </r>
  <r>
    <x v="2"/>
    <x v="4"/>
    <x v="38"/>
    <x v="38"/>
    <x v="5"/>
    <s v="stk"/>
    <n v="5800"/>
  </r>
  <r>
    <x v="3"/>
    <x v="4"/>
    <x v="38"/>
    <x v="38"/>
    <x v="5"/>
    <s v="stk"/>
    <m/>
  </r>
  <r>
    <x v="4"/>
    <x v="4"/>
    <x v="38"/>
    <x v="38"/>
    <x v="5"/>
    <s v="stk"/>
    <m/>
  </r>
  <r>
    <x v="5"/>
    <x v="4"/>
    <x v="38"/>
    <x v="38"/>
    <x v="5"/>
    <s v="stk"/>
    <m/>
  </r>
  <r>
    <x v="6"/>
    <x v="4"/>
    <x v="38"/>
    <x v="38"/>
    <x v="5"/>
    <s v="stk"/>
    <n v="390"/>
  </r>
  <r>
    <x v="7"/>
    <x v="4"/>
    <x v="38"/>
    <x v="38"/>
    <x v="5"/>
    <s v="stk"/>
    <m/>
  </r>
  <r>
    <x v="8"/>
    <x v="4"/>
    <x v="38"/>
    <x v="38"/>
    <x v="5"/>
    <s v="stk"/>
    <m/>
  </r>
  <r>
    <x v="9"/>
    <x v="4"/>
    <x v="38"/>
    <x v="38"/>
    <x v="5"/>
    <s v="stk"/>
    <n v="500"/>
  </r>
  <r>
    <x v="10"/>
    <x v="4"/>
    <x v="38"/>
    <x v="38"/>
    <x v="5"/>
    <s v="stk"/>
    <n v="8800"/>
  </r>
  <r>
    <x v="11"/>
    <x v="4"/>
    <x v="38"/>
    <x v="38"/>
    <x v="5"/>
    <s v="stk"/>
    <n v="3000"/>
  </r>
  <r>
    <x v="12"/>
    <x v="4"/>
    <x v="38"/>
    <x v="38"/>
    <x v="5"/>
    <s v="stk"/>
    <n v="2800"/>
  </r>
  <r>
    <x v="13"/>
    <x v="4"/>
    <x v="38"/>
    <x v="38"/>
    <x v="5"/>
    <s v="stk"/>
    <n v="500"/>
  </r>
  <r>
    <x v="14"/>
    <x v="4"/>
    <x v="38"/>
    <x v="38"/>
    <x v="5"/>
    <s v="stk"/>
    <n v="3475"/>
  </r>
  <r>
    <x v="15"/>
    <x v="4"/>
    <x v="38"/>
    <x v="38"/>
    <x v="5"/>
    <s v="stk"/>
    <n v="6750"/>
  </r>
  <r>
    <x v="16"/>
    <x v="4"/>
    <x v="38"/>
    <x v="38"/>
    <x v="5"/>
    <s v="stk"/>
    <n v="5300"/>
  </r>
  <r>
    <x v="17"/>
    <x v="4"/>
    <x v="38"/>
    <x v="38"/>
    <x v="5"/>
    <s v="stk"/>
    <n v="3525"/>
  </r>
  <r>
    <x v="18"/>
    <x v="4"/>
    <x v="38"/>
    <x v="38"/>
    <x v="5"/>
    <s v="stk"/>
    <n v="400"/>
  </r>
  <r>
    <x v="0"/>
    <x v="4"/>
    <x v="38"/>
    <x v="38"/>
    <x v="0"/>
    <s v="Dekar"/>
    <n v="730"/>
  </r>
  <r>
    <x v="1"/>
    <x v="4"/>
    <x v="38"/>
    <x v="38"/>
    <x v="0"/>
    <s v="Dekar"/>
    <n v="936"/>
  </r>
  <r>
    <x v="2"/>
    <x v="4"/>
    <x v="38"/>
    <x v="38"/>
    <x v="0"/>
    <s v="Dekar"/>
    <n v="422"/>
  </r>
  <r>
    <x v="3"/>
    <x v="4"/>
    <x v="38"/>
    <x v="38"/>
    <x v="0"/>
    <s v="Dekar"/>
    <n v="24"/>
  </r>
  <r>
    <x v="4"/>
    <x v="4"/>
    <x v="38"/>
    <x v="38"/>
    <x v="0"/>
    <s v="Dekar"/>
    <n v="578"/>
  </r>
  <r>
    <x v="5"/>
    <x v="4"/>
    <x v="38"/>
    <x v="38"/>
    <x v="0"/>
    <s v="Dekar"/>
    <n v="430"/>
  </r>
  <r>
    <x v="6"/>
    <x v="4"/>
    <x v="38"/>
    <x v="38"/>
    <x v="0"/>
    <s v="Dekar"/>
    <n v="290"/>
  </r>
  <r>
    <x v="7"/>
    <x v="4"/>
    <x v="38"/>
    <x v="38"/>
    <x v="0"/>
    <s v="Dekar"/>
    <n v="819"/>
  </r>
  <r>
    <x v="8"/>
    <x v="4"/>
    <x v="38"/>
    <x v="38"/>
    <x v="0"/>
    <s v="Dekar"/>
    <n v="629"/>
  </r>
  <r>
    <x v="9"/>
    <x v="4"/>
    <x v="38"/>
    <x v="38"/>
    <x v="0"/>
    <s v="Dekar"/>
    <n v="834"/>
  </r>
  <r>
    <x v="10"/>
    <x v="4"/>
    <x v="38"/>
    <x v="38"/>
    <x v="0"/>
    <s v="Dekar"/>
    <n v="326"/>
  </r>
  <r>
    <x v="11"/>
    <x v="4"/>
    <x v="38"/>
    <x v="38"/>
    <x v="0"/>
    <s v="Dekar"/>
    <n v="157"/>
  </r>
  <r>
    <x v="12"/>
    <x v="4"/>
    <x v="38"/>
    <x v="38"/>
    <x v="0"/>
    <s v="Dekar"/>
    <n v="366"/>
  </r>
  <r>
    <x v="13"/>
    <x v="4"/>
    <x v="38"/>
    <x v="38"/>
    <x v="0"/>
    <s v="Dekar"/>
    <n v="510"/>
  </r>
  <r>
    <x v="14"/>
    <x v="4"/>
    <x v="38"/>
    <x v="38"/>
    <x v="0"/>
    <s v="Dekar"/>
    <n v="284"/>
  </r>
  <r>
    <x v="15"/>
    <x v="4"/>
    <x v="38"/>
    <x v="38"/>
    <x v="0"/>
    <s v="Dekar"/>
    <n v="200"/>
  </r>
  <r>
    <x v="16"/>
    <x v="4"/>
    <x v="38"/>
    <x v="38"/>
    <x v="0"/>
    <s v="Dekar"/>
    <n v="261"/>
  </r>
  <r>
    <x v="17"/>
    <x v="4"/>
    <x v="38"/>
    <x v="38"/>
    <x v="0"/>
    <s v="Dekar"/>
    <n v="99"/>
  </r>
  <r>
    <x v="18"/>
    <x v="4"/>
    <x v="38"/>
    <x v="38"/>
    <x v="0"/>
    <s v="Dekar"/>
    <n v="103"/>
  </r>
  <r>
    <x v="0"/>
    <x v="4"/>
    <x v="38"/>
    <x v="38"/>
    <x v="6"/>
    <s v="Dekar"/>
    <n v="68"/>
  </r>
  <r>
    <x v="1"/>
    <x v="4"/>
    <x v="38"/>
    <x v="38"/>
    <x v="6"/>
    <s v="Dekar"/>
    <n v="91"/>
  </r>
  <r>
    <x v="2"/>
    <x v="4"/>
    <x v="38"/>
    <x v="38"/>
    <x v="6"/>
    <s v="Dekar"/>
    <n v="305"/>
  </r>
  <r>
    <x v="3"/>
    <x v="4"/>
    <x v="38"/>
    <x v="38"/>
    <x v="6"/>
    <s v="Dekar"/>
    <n v="195"/>
  </r>
  <r>
    <x v="4"/>
    <x v="4"/>
    <x v="38"/>
    <x v="38"/>
    <x v="6"/>
    <s v="Dekar"/>
    <n v="331"/>
  </r>
  <r>
    <x v="5"/>
    <x v="4"/>
    <x v="38"/>
    <x v="38"/>
    <x v="6"/>
    <s v="Dekar"/>
    <n v="138"/>
  </r>
  <r>
    <x v="6"/>
    <x v="4"/>
    <x v="38"/>
    <x v="38"/>
    <x v="6"/>
    <s v="Dekar"/>
    <n v="59"/>
  </r>
  <r>
    <x v="7"/>
    <x v="4"/>
    <x v="38"/>
    <x v="38"/>
    <x v="6"/>
    <s v="Dekar"/>
    <n v="243"/>
  </r>
  <r>
    <x v="8"/>
    <x v="4"/>
    <x v="38"/>
    <x v="38"/>
    <x v="6"/>
    <s v="Dekar"/>
    <n v="235"/>
  </r>
  <r>
    <x v="9"/>
    <x v="4"/>
    <x v="38"/>
    <x v="38"/>
    <x v="6"/>
    <s v="Dekar"/>
    <n v="0"/>
  </r>
  <r>
    <x v="10"/>
    <x v="4"/>
    <x v="38"/>
    <x v="38"/>
    <x v="6"/>
    <s v="Dekar"/>
    <n v="100"/>
  </r>
  <r>
    <x v="11"/>
    <x v="4"/>
    <x v="38"/>
    <x v="38"/>
    <x v="6"/>
    <s v="Dekar"/>
    <n v="115"/>
  </r>
  <r>
    <x v="12"/>
    <x v="4"/>
    <x v="38"/>
    <x v="38"/>
    <x v="6"/>
    <s v="Dekar"/>
    <n v="96"/>
  </r>
  <r>
    <x v="13"/>
    <x v="4"/>
    <x v="38"/>
    <x v="38"/>
    <x v="6"/>
    <s v="Dekar"/>
    <n v="187"/>
  </r>
  <r>
    <x v="14"/>
    <x v="4"/>
    <x v="38"/>
    <x v="38"/>
    <x v="6"/>
    <s v="Dekar"/>
    <n v="55"/>
  </r>
  <r>
    <x v="15"/>
    <x v="4"/>
    <x v="38"/>
    <x v="38"/>
    <x v="6"/>
    <s v="Dekar"/>
    <n v="90"/>
  </r>
  <r>
    <x v="16"/>
    <x v="4"/>
    <x v="38"/>
    <x v="38"/>
    <x v="6"/>
    <s v="Dekar"/>
    <n v="104"/>
  </r>
  <r>
    <x v="17"/>
    <x v="4"/>
    <x v="38"/>
    <x v="38"/>
    <x v="6"/>
    <s v="Dekar"/>
    <n v="370"/>
  </r>
  <r>
    <x v="18"/>
    <x v="4"/>
    <x v="38"/>
    <x v="38"/>
    <x v="6"/>
    <s v="Dekar"/>
    <n v="265"/>
  </r>
  <r>
    <x v="0"/>
    <x v="4"/>
    <x v="38"/>
    <x v="38"/>
    <x v="3"/>
    <s v="m"/>
    <m/>
  </r>
  <r>
    <x v="1"/>
    <x v="4"/>
    <x v="38"/>
    <x v="38"/>
    <x v="3"/>
    <s v="m"/>
    <m/>
  </r>
  <r>
    <x v="2"/>
    <x v="4"/>
    <x v="38"/>
    <x v="38"/>
    <x v="3"/>
    <s v="m"/>
    <m/>
  </r>
  <r>
    <x v="3"/>
    <x v="4"/>
    <x v="38"/>
    <x v="38"/>
    <x v="3"/>
    <s v="m"/>
    <n v="2200"/>
  </r>
  <r>
    <x v="4"/>
    <x v="4"/>
    <x v="38"/>
    <x v="38"/>
    <x v="3"/>
    <s v="m"/>
    <n v="900"/>
  </r>
  <r>
    <x v="5"/>
    <x v="4"/>
    <x v="38"/>
    <x v="38"/>
    <x v="3"/>
    <s v="m"/>
    <n v="3400"/>
  </r>
  <r>
    <x v="6"/>
    <x v="4"/>
    <x v="38"/>
    <x v="38"/>
    <x v="3"/>
    <s v="m"/>
    <n v="0"/>
  </r>
  <r>
    <x v="7"/>
    <x v="4"/>
    <x v="38"/>
    <x v="38"/>
    <x v="3"/>
    <s v="m"/>
    <n v="0"/>
  </r>
  <r>
    <x v="8"/>
    <x v="4"/>
    <x v="38"/>
    <x v="38"/>
    <x v="3"/>
    <s v="m"/>
    <n v="1550"/>
  </r>
  <r>
    <x v="9"/>
    <x v="4"/>
    <x v="38"/>
    <x v="38"/>
    <x v="3"/>
    <s v="m"/>
    <m/>
  </r>
  <r>
    <x v="10"/>
    <x v="4"/>
    <x v="38"/>
    <x v="38"/>
    <x v="3"/>
    <s v="m"/>
    <n v="634"/>
  </r>
  <r>
    <x v="11"/>
    <x v="4"/>
    <x v="38"/>
    <x v="38"/>
    <x v="3"/>
    <s v="m"/>
    <n v="350"/>
  </r>
  <r>
    <x v="12"/>
    <x v="4"/>
    <x v="38"/>
    <x v="38"/>
    <x v="3"/>
    <s v="m"/>
    <m/>
  </r>
  <r>
    <x v="13"/>
    <x v="4"/>
    <x v="38"/>
    <x v="38"/>
    <x v="3"/>
    <s v="m"/>
    <m/>
  </r>
  <r>
    <x v="14"/>
    <x v="4"/>
    <x v="38"/>
    <x v="38"/>
    <x v="3"/>
    <s v="m"/>
    <m/>
  </r>
  <r>
    <x v="15"/>
    <x v="4"/>
    <x v="38"/>
    <x v="38"/>
    <x v="3"/>
    <s v="m"/>
    <n v="87"/>
  </r>
  <r>
    <x v="16"/>
    <x v="4"/>
    <x v="38"/>
    <x v="38"/>
    <x v="3"/>
    <s v="m"/>
    <n v="68"/>
  </r>
  <r>
    <x v="17"/>
    <x v="4"/>
    <x v="38"/>
    <x v="38"/>
    <x v="3"/>
    <s v="m"/>
    <m/>
  </r>
  <r>
    <x v="18"/>
    <x v="4"/>
    <x v="38"/>
    <x v="38"/>
    <x v="3"/>
    <s v="m"/>
    <n v="1012"/>
  </r>
  <r>
    <x v="0"/>
    <x v="4"/>
    <x v="38"/>
    <x v="38"/>
    <x v="2"/>
    <s v="m"/>
    <n v="3800"/>
  </r>
  <r>
    <x v="1"/>
    <x v="4"/>
    <x v="38"/>
    <x v="38"/>
    <x v="2"/>
    <s v="m"/>
    <n v="800"/>
  </r>
  <r>
    <x v="2"/>
    <x v="4"/>
    <x v="38"/>
    <x v="38"/>
    <x v="2"/>
    <s v="m"/>
    <n v="1500"/>
  </r>
  <r>
    <x v="3"/>
    <x v="4"/>
    <x v="38"/>
    <x v="38"/>
    <x v="2"/>
    <s v="m"/>
    <n v="2800"/>
  </r>
  <r>
    <x v="4"/>
    <x v="4"/>
    <x v="38"/>
    <x v="38"/>
    <x v="2"/>
    <s v="m"/>
    <n v="1400"/>
  </r>
  <r>
    <x v="5"/>
    <x v="4"/>
    <x v="38"/>
    <x v="38"/>
    <x v="2"/>
    <s v="m"/>
    <m/>
  </r>
  <r>
    <x v="6"/>
    <x v="4"/>
    <x v="38"/>
    <x v="38"/>
    <x v="2"/>
    <s v="m"/>
    <m/>
  </r>
  <r>
    <x v="7"/>
    <x v="4"/>
    <x v="38"/>
    <x v="38"/>
    <x v="2"/>
    <s v="m"/>
    <m/>
  </r>
  <r>
    <x v="8"/>
    <x v="4"/>
    <x v="38"/>
    <x v="38"/>
    <x v="2"/>
    <s v="m"/>
    <m/>
  </r>
  <r>
    <x v="9"/>
    <x v="4"/>
    <x v="38"/>
    <x v="38"/>
    <x v="2"/>
    <s v="m"/>
    <m/>
  </r>
  <r>
    <x v="10"/>
    <x v="4"/>
    <x v="38"/>
    <x v="38"/>
    <x v="2"/>
    <s v="m"/>
    <m/>
  </r>
  <r>
    <x v="11"/>
    <x v="4"/>
    <x v="38"/>
    <x v="38"/>
    <x v="2"/>
    <s v="m"/>
    <m/>
  </r>
  <r>
    <x v="12"/>
    <x v="4"/>
    <x v="38"/>
    <x v="38"/>
    <x v="2"/>
    <s v="m"/>
    <m/>
  </r>
  <r>
    <x v="13"/>
    <x v="4"/>
    <x v="38"/>
    <x v="38"/>
    <x v="2"/>
    <s v="m"/>
    <m/>
  </r>
  <r>
    <x v="14"/>
    <x v="4"/>
    <x v="38"/>
    <x v="38"/>
    <x v="2"/>
    <s v="m"/>
    <m/>
  </r>
  <r>
    <x v="15"/>
    <x v="4"/>
    <x v="38"/>
    <x v="38"/>
    <x v="2"/>
    <s v="m"/>
    <m/>
  </r>
  <r>
    <x v="16"/>
    <x v="4"/>
    <x v="38"/>
    <x v="38"/>
    <x v="2"/>
    <s v="m"/>
    <m/>
  </r>
  <r>
    <x v="17"/>
    <x v="4"/>
    <x v="38"/>
    <x v="38"/>
    <x v="2"/>
    <s v="m"/>
    <m/>
  </r>
  <r>
    <x v="18"/>
    <x v="4"/>
    <x v="38"/>
    <x v="38"/>
    <x v="2"/>
    <s v="m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08">
  <r>
    <x v="0"/>
    <x v="0"/>
    <s v="Steinkjer"/>
    <x v="0"/>
    <x v="0"/>
    <s v="Dekar"/>
    <n v="3306"/>
  </r>
  <r>
    <x v="1"/>
    <x v="0"/>
    <s v="Steinkjer"/>
    <x v="0"/>
    <x v="0"/>
    <s v="Dekar"/>
    <n v="3680"/>
  </r>
  <r>
    <x v="2"/>
    <x v="0"/>
    <s v="Steinkjer"/>
    <x v="0"/>
    <x v="0"/>
    <s v="Dekar"/>
    <n v="4389"/>
  </r>
  <r>
    <x v="3"/>
    <x v="0"/>
    <s v="Steinkjer"/>
    <x v="0"/>
    <x v="0"/>
    <s v="Dekar"/>
    <n v="637"/>
  </r>
  <r>
    <x v="4"/>
    <x v="0"/>
    <s v="Steinkjer"/>
    <x v="0"/>
    <x v="0"/>
    <s v="Dekar"/>
    <n v="1326"/>
  </r>
  <r>
    <x v="5"/>
    <x v="0"/>
    <s v="Steinkjer"/>
    <x v="0"/>
    <x v="0"/>
    <s v="Dekar"/>
    <n v="1387"/>
  </r>
  <r>
    <x v="6"/>
    <x v="0"/>
    <s v="Steinkjer"/>
    <x v="0"/>
    <x v="0"/>
    <s v="Dekar"/>
    <n v="950"/>
  </r>
  <r>
    <x v="7"/>
    <x v="0"/>
    <s v="Steinkjer"/>
    <x v="0"/>
    <x v="0"/>
    <s v="Dekar"/>
    <n v="2413"/>
  </r>
  <r>
    <x v="8"/>
    <x v="0"/>
    <s v="Steinkjer"/>
    <x v="0"/>
    <x v="0"/>
    <s v="Dekar"/>
    <n v="2256"/>
  </r>
  <r>
    <x v="9"/>
    <x v="0"/>
    <s v="Steinkjer"/>
    <x v="0"/>
    <x v="0"/>
    <s v="Dekar"/>
    <n v="2444"/>
  </r>
  <r>
    <x v="10"/>
    <x v="0"/>
    <s v="Steinkjer"/>
    <x v="0"/>
    <x v="0"/>
    <s v="Dekar"/>
    <n v="2475"/>
  </r>
  <r>
    <x v="11"/>
    <x v="0"/>
    <s v="Steinkjer"/>
    <x v="0"/>
    <x v="0"/>
    <s v="Dekar"/>
    <n v="2549"/>
  </r>
  <r>
    <x v="12"/>
    <x v="0"/>
    <s v="Steinkjer"/>
    <x v="0"/>
    <x v="0"/>
    <s v="Dekar"/>
    <n v="3342"/>
  </r>
  <r>
    <x v="13"/>
    <x v="0"/>
    <s v="Steinkjer"/>
    <x v="0"/>
    <x v="0"/>
    <s v="Dekar"/>
    <n v="1841"/>
  </r>
  <r>
    <x v="14"/>
    <x v="0"/>
    <s v="Steinkjer"/>
    <x v="0"/>
    <x v="0"/>
    <s v="Dekar"/>
    <n v="2941"/>
  </r>
  <r>
    <x v="15"/>
    <x v="0"/>
    <s v="Steinkjer"/>
    <x v="0"/>
    <x v="0"/>
    <s v="Dekar"/>
    <n v="2454"/>
  </r>
  <r>
    <x v="16"/>
    <x v="0"/>
    <s v="Steinkjer"/>
    <x v="0"/>
    <x v="0"/>
    <s v="Dekar"/>
    <n v="2869"/>
  </r>
  <r>
    <x v="0"/>
    <x v="1"/>
    <s v="Namsos"/>
    <x v="1"/>
    <x v="0"/>
    <s v="Dekar"/>
    <n v="1345"/>
  </r>
  <r>
    <x v="1"/>
    <x v="1"/>
    <s v="Namsos"/>
    <x v="1"/>
    <x v="0"/>
    <s v="Dekar"/>
    <n v="1202"/>
  </r>
  <r>
    <x v="2"/>
    <x v="1"/>
    <s v="Namsos"/>
    <x v="1"/>
    <x v="0"/>
    <s v="Dekar"/>
    <n v="791"/>
  </r>
  <r>
    <x v="3"/>
    <x v="1"/>
    <s v="Namsos"/>
    <x v="1"/>
    <x v="0"/>
    <s v="Dekar"/>
    <n v="54"/>
  </r>
  <r>
    <x v="4"/>
    <x v="1"/>
    <s v="Namsos"/>
    <x v="1"/>
    <x v="0"/>
    <s v="Dekar"/>
    <n v="818"/>
  </r>
  <r>
    <x v="5"/>
    <x v="1"/>
    <s v="Namsos"/>
    <x v="1"/>
    <x v="0"/>
    <s v="Dekar"/>
    <n v="647"/>
  </r>
  <r>
    <x v="6"/>
    <x v="1"/>
    <s v="Namsos"/>
    <x v="1"/>
    <x v="0"/>
    <s v="Dekar"/>
    <n v="527"/>
  </r>
  <r>
    <x v="7"/>
    <x v="1"/>
    <s v="Namsos"/>
    <x v="1"/>
    <x v="0"/>
    <s v="Dekar"/>
    <n v="281"/>
  </r>
  <r>
    <x v="8"/>
    <x v="1"/>
    <s v="Namsos"/>
    <x v="1"/>
    <x v="0"/>
    <s v="Dekar"/>
    <n v="503"/>
  </r>
  <r>
    <x v="9"/>
    <x v="1"/>
    <s v="Namsos"/>
    <x v="1"/>
    <x v="0"/>
    <s v="Dekar"/>
    <n v="356"/>
  </r>
  <r>
    <x v="10"/>
    <x v="1"/>
    <s v="Namsos"/>
    <x v="1"/>
    <x v="0"/>
    <s v="Dekar"/>
    <n v="251"/>
  </r>
  <r>
    <x v="11"/>
    <x v="1"/>
    <s v="Namsos"/>
    <x v="1"/>
    <x v="0"/>
    <s v="Dekar"/>
    <n v="555"/>
  </r>
  <r>
    <x v="12"/>
    <x v="1"/>
    <s v="Namsos"/>
    <x v="1"/>
    <x v="0"/>
    <s v="Dekar"/>
    <n v="1000"/>
  </r>
  <r>
    <x v="13"/>
    <x v="1"/>
    <s v="Namsos"/>
    <x v="1"/>
    <x v="0"/>
    <s v="Dekar"/>
    <n v="264"/>
  </r>
  <r>
    <x v="14"/>
    <x v="1"/>
    <s v="Namsos"/>
    <x v="1"/>
    <x v="0"/>
    <s v="Dekar"/>
    <n v="965"/>
  </r>
  <r>
    <x v="15"/>
    <x v="1"/>
    <s v="Namsos"/>
    <x v="1"/>
    <x v="0"/>
    <s v="Dekar"/>
    <n v="915"/>
  </r>
  <r>
    <x v="16"/>
    <x v="1"/>
    <s v="Namsos"/>
    <x v="1"/>
    <x v="0"/>
    <s v="Dekar"/>
    <n v="1487"/>
  </r>
  <r>
    <x v="0"/>
    <x v="2"/>
    <s v="Meråker"/>
    <x v="2"/>
    <x v="0"/>
    <s v="Dekar"/>
    <n v="1382"/>
  </r>
  <r>
    <x v="1"/>
    <x v="2"/>
    <s v="Meråker"/>
    <x v="2"/>
    <x v="0"/>
    <s v="Dekar"/>
    <n v="192"/>
  </r>
  <r>
    <x v="2"/>
    <x v="2"/>
    <s v="Meråker"/>
    <x v="2"/>
    <x v="0"/>
    <s v="Dekar"/>
    <n v="193"/>
  </r>
  <r>
    <x v="3"/>
    <x v="2"/>
    <s v="Meråker"/>
    <x v="2"/>
    <x v="0"/>
    <s v="Dekar"/>
    <n v="45"/>
  </r>
  <r>
    <x v="4"/>
    <x v="2"/>
    <s v="Meråker"/>
    <x v="2"/>
    <x v="0"/>
    <s v="Dekar"/>
    <n v="958"/>
  </r>
  <r>
    <x v="5"/>
    <x v="2"/>
    <s v="Meråker"/>
    <x v="2"/>
    <x v="0"/>
    <s v="Dekar"/>
    <n v="1025"/>
  </r>
  <r>
    <x v="6"/>
    <x v="2"/>
    <s v="Meråker"/>
    <x v="2"/>
    <x v="0"/>
    <s v="Dekar"/>
    <n v="556"/>
  </r>
  <r>
    <x v="7"/>
    <x v="2"/>
    <s v="Meråker"/>
    <x v="2"/>
    <x v="0"/>
    <s v="Dekar"/>
    <n v="647"/>
  </r>
  <r>
    <x v="8"/>
    <x v="2"/>
    <s v="Meråker"/>
    <x v="2"/>
    <x v="0"/>
    <s v="Dekar"/>
    <n v="1045"/>
  </r>
  <r>
    <x v="9"/>
    <x v="2"/>
    <s v="Meråker"/>
    <x v="2"/>
    <x v="0"/>
    <s v="Dekar"/>
    <n v="32"/>
  </r>
  <r>
    <x v="10"/>
    <x v="2"/>
    <s v="Meråker"/>
    <x v="2"/>
    <x v="0"/>
    <s v="Dekar"/>
    <n v="539"/>
  </r>
  <r>
    <x v="11"/>
    <x v="2"/>
    <s v="Meråker"/>
    <x v="2"/>
    <x v="0"/>
    <s v="Dekar"/>
    <n v="414"/>
  </r>
  <r>
    <x v="12"/>
    <x v="2"/>
    <s v="Meråker"/>
    <x v="2"/>
    <x v="0"/>
    <s v="Dekar"/>
    <n v="644"/>
  </r>
  <r>
    <x v="13"/>
    <x v="2"/>
    <s v="Meråker"/>
    <x v="2"/>
    <x v="0"/>
    <s v="Dekar"/>
    <n v="930"/>
  </r>
  <r>
    <x v="14"/>
    <x v="2"/>
    <s v="Meråker"/>
    <x v="2"/>
    <x v="0"/>
    <s v="Dekar"/>
    <n v="255"/>
  </r>
  <r>
    <x v="15"/>
    <x v="2"/>
    <s v="Meråker"/>
    <x v="2"/>
    <x v="0"/>
    <s v="Dekar"/>
    <n v="699"/>
  </r>
  <r>
    <x v="16"/>
    <x v="2"/>
    <s v="Meråker"/>
    <x v="2"/>
    <x v="0"/>
    <s v="Dekar"/>
    <n v="667"/>
  </r>
  <r>
    <x v="0"/>
    <x v="2"/>
    <s v="Stjørdal"/>
    <x v="3"/>
    <x v="0"/>
    <s v="Dekar"/>
    <n v="2378"/>
  </r>
  <r>
    <x v="1"/>
    <x v="2"/>
    <s v="Stjørdal"/>
    <x v="3"/>
    <x v="0"/>
    <s v="Dekar"/>
    <n v="1652"/>
  </r>
  <r>
    <x v="2"/>
    <x v="2"/>
    <s v="Stjørdal"/>
    <x v="3"/>
    <x v="0"/>
    <s v="Dekar"/>
    <n v="3267"/>
  </r>
  <r>
    <x v="3"/>
    <x v="2"/>
    <s v="Stjørdal"/>
    <x v="3"/>
    <x v="0"/>
    <s v="Dekar"/>
    <n v="573"/>
  </r>
  <r>
    <x v="4"/>
    <x v="2"/>
    <s v="Stjørdal"/>
    <x v="3"/>
    <x v="0"/>
    <s v="Dekar"/>
    <n v="1313"/>
  </r>
  <r>
    <x v="5"/>
    <x v="2"/>
    <s v="Stjørdal"/>
    <x v="3"/>
    <x v="0"/>
    <s v="Dekar"/>
    <n v="1962"/>
  </r>
  <r>
    <x v="6"/>
    <x v="2"/>
    <s v="Stjørdal"/>
    <x v="3"/>
    <x v="0"/>
    <s v="Dekar"/>
    <n v="2339"/>
  </r>
  <r>
    <x v="7"/>
    <x v="2"/>
    <s v="Stjørdal"/>
    <x v="3"/>
    <x v="0"/>
    <s v="Dekar"/>
    <n v="1696"/>
  </r>
  <r>
    <x v="8"/>
    <x v="2"/>
    <s v="Stjørdal"/>
    <x v="3"/>
    <x v="0"/>
    <s v="Dekar"/>
    <n v="1826"/>
  </r>
  <r>
    <x v="9"/>
    <x v="2"/>
    <s v="Stjørdal"/>
    <x v="3"/>
    <x v="0"/>
    <s v="Dekar"/>
    <n v="829"/>
  </r>
  <r>
    <x v="10"/>
    <x v="2"/>
    <s v="Stjørdal"/>
    <x v="3"/>
    <x v="0"/>
    <s v="Dekar"/>
    <n v="2284"/>
  </r>
  <r>
    <x v="11"/>
    <x v="2"/>
    <s v="Stjørdal"/>
    <x v="3"/>
    <x v="0"/>
    <s v="Dekar"/>
    <n v="1410"/>
  </r>
  <r>
    <x v="12"/>
    <x v="2"/>
    <s v="Stjørdal"/>
    <x v="3"/>
    <x v="0"/>
    <s v="Dekar"/>
    <n v="2890"/>
  </r>
  <r>
    <x v="13"/>
    <x v="2"/>
    <s v="Stjørdal"/>
    <x v="3"/>
    <x v="0"/>
    <s v="Dekar"/>
    <n v="1975"/>
  </r>
  <r>
    <x v="14"/>
    <x v="2"/>
    <s v="Stjørdal"/>
    <x v="3"/>
    <x v="0"/>
    <s v="Dekar"/>
    <n v="1717"/>
  </r>
  <r>
    <x v="15"/>
    <x v="2"/>
    <s v="Stjørdal"/>
    <x v="3"/>
    <x v="0"/>
    <s v="Dekar"/>
    <n v="2287"/>
  </r>
  <r>
    <x v="16"/>
    <x v="2"/>
    <s v="Stjørdal"/>
    <x v="3"/>
    <x v="0"/>
    <s v="Dekar"/>
    <n v="2550"/>
  </r>
  <r>
    <x v="0"/>
    <x v="0"/>
    <s v="Frosta"/>
    <x v="4"/>
    <x v="0"/>
    <s v="Dekar"/>
    <n v="302"/>
  </r>
  <r>
    <x v="1"/>
    <x v="0"/>
    <s v="Frosta"/>
    <x v="4"/>
    <x v="0"/>
    <s v="Dekar"/>
    <n v="514"/>
  </r>
  <r>
    <x v="2"/>
    <x v="0"/>
    <s v="Frosta"/>
    <x v="4"/>
    <x v="0"/>
    <s v="Dekar"/>
    <n v="389"/>
  </r>
  <r>
    <x v="3"/>
    <x v="0"/>
    <s v="Frosta"/>
    <x v="4"/>
    <x v="0"/>
    <s v="Dekar"/>
    <n v="0"/>
  </r>
  <r>
    <x v="4"/>
    <x v="0"/>
    <s v="Frosta"/>
    <x v="4"/>
    <x v="0"/>
    <s v="Dekar"/>
    <n v="180"/>
  </r>
  <r>
    <x v="5"/>
    <x v="0"/>
    <s v="Frosta"/>
    <x v="4"/>
    <x v="0"/>
    <s v="Dekar"/>
    <n v="283"/>
  </r>
  <r>
    <x v="6"/>
    <x v="0"/>
    <s v="Frosta"/>
    <x v="4"/>
    <x v="0"/>
    <s v="Dekar"/>
    <n v="136"/>
  </r>
  <r>
    <x v="7"/>
    <x v="0"/>
    <s v="Frosta"/>
    <x v="4"/>
    <x v="0"/>
    <s v="Dekar"/>
    <n v="297"/>
  </r>
  <r>
    <x v="8"/>
    <x v="0"/>
    <s v="Frosta"/>
    <x v="4"/>
    <x v="0"/>
    <s v="Dekar"/>
    <n v="238"/>
  </r>
  <r>
    <x v="9"/>
    <x v="0"/>
    <s v="Frosta"/>
    <x v="4"/>
    <x v="0"/>
    <s v="Dekar"/>
    <n v="190"/>
  </r>
  <r>
    <x v="10"/>
    <x v="0"/>
    <s v="Frosta"/>
    <x v="4"/>
    <x v="0"/>
    <s v="Dekar"/>
    <n v="180"/>
  </r>
  <r>
    <x v="11"/>
    <x v="0"/>
    <s v="Frosta"/>
    <x v="4"/>
    <x v="0"/>
    <s v="Dekar"/>
    <n v="155"/>
  </r>
  <r>
    <x v="12"/>
    <x v="0"/>
    <s v="Frosta"/>
    <x v="4"/>
    <x v="0"/>
    <s v="Dekar"/>
    <n v="263"/>
  </r>
  <r>
    <x v="13"/>
    <x v="0"/>
    <s v="Frosta"/>
    <x v="4"/>
    <x v="0"/>
    <s v="Dekar"/>
    <n v="268"/>
  </r>
  <r>
    <x v="14"/>
    <x v="0"/>
    <s v="Frosta"/>
    <x v="4"/>
    <x v="0"/>
    <s v="Dekar"/>
    <n v="61"/>
  </r>
  <r>
    <x v="15"/>
    <x v="0"/>
    <s v="Frosta"/>
    <x v="4"/>
    <x v="0"/>
    <s v="Dekar"/>
    <n v="104"/>
  </r>
  <r>
    <x v="16"/>
    <x v="0"/>
    <s v="Frosta"/>
    <x v="4"/>
    <x v="0"/>
    <s v="Dekar"/>
    <n v="160"/>
  </r>
  <r>
    <x v="0"/>
    <x v="0"/>
    <s v="Levanger"/>
    <x v="5"/>
    <x v="0"/>
    <s v="Dekar"/>
    <n v="1903"/>
  </r>
  <r>
    <x v="1"/>
    <x v="0"/>
    <s v="Levanger"/>
    <x v="5"/>
    <x v="0"/>
    <s v="Dekar"/>
    <n v="3157"/>
  </r>
  <r>
    <x v="2"/>
    <x v="0"/>
    <s v="Levanger"/>
    <x v="5"/>
    <x v="0"/>
    <s v="Dekar"/>
    <n v="2427"/>
  </r>
  <r>
    <x v="3"/>
    <x v="0"/>
    <s v="Levanger"/>
    <x v="5"/>
    <x v="0"/>
    <s v="Dekar"/>
    <n v="255"/>
  </r>
  <r>
    <x v="4"/>
    <x v="0"/>
    <s v="Levanger"/>
    <x v="5"/>
    <x v="0"/>
    <s v="Dekar"/>
    <n v="1948"/>
  </r>
  <r>
    <x v="5"/>
    <x v="0"/>
    <s v="Levanger"/>
    <x v="5"/>
    <x v="0"/>
    <s v="Dekar"/>
    <n v="2078"/>
  </r>
  <r>
    <x v="6"/>
    <x v="0"/>
    <s v="Levanger"/>
    <x v="5"/>
    <x v="0"/>
    <s v="Dekar"/>
    <n v="3012"/>
  </r>
  <r>
    <x v="7"/>
    <x v="0"/>
    <s v="Levanger"/>
    <x v="5"/>
    <x v="0"/>
    <s v="Dekar"/>
    <n v="2441"/>
  </r>
  <r>
    <x v="8"/>
    <x v="0"/>
    <s v="Levanger"/>
    <x v="5"/>
    <x v="0"/>
    <s v="Dekar"/>
    <n v="1322"/>
  </r>
  <r>
    <x v="9"/>
    <x v="0"/>
    <s v="Levanger"/>
    <x v="5"/>
    <x v="0"/>
    <s v="Dekar"/>
    <n v="2520"/>
  </r>
  <r>
    <x v="10"/>
    <x v="0"/>
    <s v="Levanger"/>
    <x v="5"/>
    <x v="0"/>
    <s v="Dekar"/>
    <n v="1885"/>
  </r>
  <r>
    <x v="11"/>
    <x v="0"/>
    <s v="Levanger"/>
    <x v="5"/>
    <x v="0"/>
    <s v="Dekar"/>
    <n v="2782"/>
  </r>
  <r>
    <x v="12"/>
    <x v="0"/>
    <s v="Levanger"/>
    <x v="5"/>
    <x v="0"/>
    <s v="Dekar"/>
    <n v="3252"/>
  </r>
  <r>
    <x v="13"/>
    <x v="0"/>
    <s v="Levanger"/>
    <x v="5"/>
    <x v="0"/>
    <s v="Dekar"/>
    <n v="2397"/>
  </r>
  <r>
    <x v="14"/>
    <x v="0"/>
    <s v="Levanger"/>
    <x v="5"/>
    <x v="0"/>
    <s v="Dekar"/>
    <n v="2434"/>
  </r>
  <r>
    <x v="15"/>
    <x v="0"/>
    <s v="Levanger"/>
    <x v="5"/>
    <x v="0"/>
    <s v="Dekar"/>
    <n v="2657"/>
  </r>
  <r>
    <x v="16"/>
    <x v="0"/>
    <s v="Levanger"/>
    <x v="5"/>
    <x v="0"/>
    <s v="Dekar"/>
    <n v="2159"/>
  </r>
  <r>
    <x v="0"/>
    <x v="0"/>
    <s v="Verdal"/>
    <x v="6"/>
    <x v="0"/>
    <s v="Dekar"/>
    <n v="2152"/>
  </r>
  <r>
    <x v="1"/>
    <x v="0"/>
    <s v="Verdal"/>
    <x v="6"/>
    <x v="0"/>
    <s v="Dekar"/>
    <n v="2353"/>
  </r>
  <r>
    <x v="2"/>
    <x v="0"/>
    <s v="Verdal"/>
    <x v="6"/>
    <x v="0"/>
    <s v="Dekar"/>
    <n v="1944"/>
  </r>
  <r>
    <x v="3"/>
    <x v="0"/>
    <s v="Verdal"/>
    <x v="6"/>
    <x v="0"/>
    <s v="Dekar"/>
    <n v="436"/>
  </r>
  <r>
    <x v="4"/>
    <x v="0"/>
    <s v="Verdal"/>
    <x v="6"/>
    <x v="0"/>
    <s v="Dekar"/>
    <n v="644"/>
  </r>
  <r>
    <x v="5"/>
    <x v="0"/>
    <s v="Verdal"/>
    <x v="6"/>
    <x v="0"/>
    <s v="Dekar"/>
    <n v="922"/>
  </r>
  <r>
    <x v="6"/>
    <x v="0"/>
    <s v="Verdal"/>
    <x v="6"/>
    <x v="0"/>
    <s v="Dekar"/>
    <n v="1099"/>
  </r>
  <r>
    <x v="7"/>
    <x v="0"/>
    <s v="Verdal"/>
    <x v="6"/>
    <x v="0"/>
    <s v="Dekar"/>
    <n v="2228"/>
  </r>
  <r>
    <x v="8"/>
    <x v="0"/>
    <s v="Verdal"/>
    <x v="6"/>
    <x v="0"/>
    <s v="Dekar"/>
    <n v="1796"/>
  </r>
  <r>
    <x v="9"/>
    <x v="0"/>
    <s v="Verdal"/>
    <x v="6"/>
    <x v="0"/>
    <s v="Dekar"/>
    <n v="1185"/>
  </r>
  <r>
    <x v="10"/>
    <x v="0"/>
    <s v="Verdal"/>
    <x v="6"/>
    <x v="0"/>
    <s v="Dekar"/>
    <n v="768"/>
  </r>
  <r>
    <x v="11"/>
    <x v="0"/>
    <s v="Verdal"/>
    <x v="6"/>
    <x v="0"/>
    <s v="Dekar"/>
    <n v="620"/>
  </r>
  <r>
    <x v="12"/>
    <x v="0"/>
    <s v="Verdal"/>
    <x v="6"/>
    <x v="0"/>
    <s v="Dekar"/>
    <n v="1453"/>
  </r>
  <r>
    <x v="13"/>
    <x v="0"/>
    <s v="Verdal"/>
    <x v="6"/>
    <x v="0"/>
    <s v="Dekar"/>
    <n v="1048"/>
  </r>
  <r>
    <x v="14"/>
    <x v="0"/>
    <s v="Verdal"/>
    <x v="6"/>
    <x v="0"/>
    <s v="Dekar"/>
    <n v="1173"/>
  </r>
  <r>
    <x v="15"/>
    <x v="0"/>
    <s v="Verdal"/>
    <x v="6"/>
    <x v="0"/>
    <s v="Dekar"/>
    <n v="2129"/>
  </r>
  <r>
    <x v="16"/>
    <x v="0"/>
    <s v="Verdal"/>
    <x v="6"/>
    <x v="0"/>
    <s v="Dekar"/>
    <n v="1913"/>
  </r>
  <r>
    <x v="0"/>
    <x v="1"/>
    <s v="Namsos"/>
    <x v="1"/>
    <x v="0"/>
    <s v="Dekar"/>
    <n v="1327"/>
  </r>
  <r>
    <x v="1"/>
    <x v="1"/>
    <s v="Namsos"/>
    <x v="1"/>
    <x v="0"/>
    <s v="Dekar"/>
    <n v="713"/>
  </r>
  <r>
    <x v="2"/>
    <x v="1"/>
    <s v="Namsos"/>
    <x v="1"/>
    <x v="0"/>
    <s v="Dekar"/>
    <n v="1293"/>
  </r>
  <r>
    <x v="3"/>
    <x v="1"/>
    <s v="Namsos"/>
    <x v="1"/>
    <x v="0"/>
    <s v="Dekar"/>
    <n v="39"/>
  </r>
  <r>
    <x v="4"/>
    <x v="1"/>
    <s v="Namsos"/>
    <x v="1"/>
    <x v="0"/>
    <s v="Dekar"/>
    <n v="1023"/>
  </r>
  <r>
    <x v="5"/>
    <x v="1"/>
    <s v="Namsos"/>
    <x v="1"/>
    <x v="0"/>
    <s v="Dekar"/>
    <n v="844"/>
  </r>
  <r>
    <x v="6"/>
    <x v="1"/>
    <s v="Namsos"/>
    <x v="1"/>
    <x v="0"/>
    <s v="Dekar"/>
    <n v="882"/>
  </r>
  <r>
    <x v="7"/>
    <x v="1"/>
    <s v="Namsos"/>
    <x v="1"/>
    <x v="0"/>
    <s v="Dekar"/>
    <n v="357"/>
  </r>
  <r>
    <x v="8"/>
    <x v="1"/>
    <s v="Namsos"/>
    <x v="1"/>
    <x v="0"/>
    <s v="Dekar"/>
    <n v="584"/>
  </r>
  <r>
    <x v="9"/>
    <x v="1"/>
    <s v="Namsos"/>
    <x v="1"/>
    <x v="0"/>
    <s v="Dekar"/>
    <n v="258"/>
  </r>
  <r>
    <x v="10"/>
    <x v="1"/>
    <s v="Namsos"/>
    <x v="1"/>
    <x v="0"/>
    <s v="Dekar"/>
    <n v="349"/>
  </r>
  <r>
    <x v="11"/>
    <x v="1"/>
    <s v="Namsos"/>
    <x v="1"/>
    <x v="0"/>
    <s v="Dekar"/>
    <n v="466"/>
  </r>
  <r>
    <x v="12"/>
    <x v="1"/>
    <s v="Namsos"/>
    <x v="1"/>
    <x v="0"/>
    <s v="Dekar"/>
    <n v="738"/>
  </r>
  <r>
    <x v="13"/>
    <x v="1"/>
    <s v="Namsos"/>
    <x v="1"/>
    <x v="0"/>
    <s v="Dekar"/>
    <n v="858"/>
  </r>
  <r>
    <x v="14"/>
    <x v="1"/>
    <s v="Namsos"/>
    <x v="1"/>
    <x v="0"/>
    <s v="Dekar"/>
    <n v="1262"/>
  </r>
  <r>
    <x v="15"/>
    <x v="1"/>
    <s v="Namsos"/>
    <x v="1"/>
    <x v="0"/>
    <s v="Dekar"/>
    <n v="492"/>
  </r>
  <r>
    <x v="16"/>
    <x v="1"/>
    <s v="Namsos"/>
    <x v="1"/>
    <x v="0"/>
    <s v="Dekar"/>
    <n v="1137"/>
  </r>
  <r>
    <x v="0"/>
    <x v="0"/>
    <s v="Snåsa"/>
    <x v="7"/>
    <x v="0"/>
    <s v="Dekar"/>
    <n v="3241"/>
  </r>
  <r>
    <x v="1"/>
    <x v="0"/>
    <s v="Snåsa"/>
    <x v="7"/>
    <x v="0"/>
    <s v="Dekar"/>
    <n v="1460"/>
  </r>
  <r>
    <x v="2"/>
    <x v="0"/>
    <s v="Snåsa"/>
    <x v="7"/>
    <x v="0"/>
    <s v="Dekar"/>
    <n v="1218"/>
  </r>
  <r>
    <x v="3"/>
    <x v="0"/>
    <s v="Snåsa"/>
    <x v="7"/>
    <x v="0"/>
    <s v="Dekar"/>
    <n v="119"/>
  </r>
  <r>
    <x v="4"/>
    <x v="0"/>
    <s v="Snåsa"/>
    <x v="7"/>
    <x v="0"/>
    <s v="Dekar"/>
    <n v="1640"/>
  </r>
  <r>
    <x v="5"/>
    <x v="0"/>
    <s v="Snåsa"/>
    <x v="7"/>
    <x v="0"/>
    <s v="Dekar"/>
    <n v="716"/>
  </r>
  <r>
    <x v="6"/>
    <x v="0"/>
    <s v="Snåsa"/>
    <x v="7"/>
    <x v="0"/>
    <s v="Dekar"/>
    <n v="2452"/>
  </r>
  <r>
    <x v="7"/>
    <x v="0"/>
    <s v="Snåsa"/>
    <x v="7"/>
    <x v="0"/>
    <s v="Dekar"/>
    <n v="2393"/>
  </r>
  <r>
    <x v="8"/>
    <x v="0"/>
    <s v="Snåsa"/>
    <x v="7"/>
    <x v="0"/>
    <s v="Dekar"/>
    <n v="1692"/>
  </r>
  <r>
    <x v="9"/>
    <x v="0"/>
    <s v="Snåsa"/>
    <x v="7"/>
    <x v="0"/>
    <s v="Dekar"/>
    <n v="1908"/>
  </r>
  <r>
    <x v="10"/>
    <x v="0"/>
    <s v="Snåsa"/>
    <x v="7"/>
    <x v="0"/>
    <s v="Dekar"/>
    <n v="1198"/>
  </r>
  <r>
    <x v="11"/>
    <x v="0"/>
    <s v="Snåsa"/>
    <x v="7"/>
    <x v="0"/>
    <s v="Dekar"/>
    <n v="2284"/>
  </r>
  <r>
    <x v="12"/>
    <x v="0"/>
    <s v="Snåsa"/>
    <x v="7"/>
    <x v="0"/>
    <s v="Dekar"/>
    <n v="2018"/>
  </r>
  <r>
    <x v="13"/>
    <x v="0"/>
    <s v="Snåsa"/>
    <x v="7"/>
    <x v="0"/>
    <s v="Dekar"/>
    <n v="2525"/>
  </r>
  <r>
    <x v="14"/>
    <x v="0"/>
    <s v="Snåsa"/>
    <x v="7"/>
    <x v="0"/>
    <s v="Dekar"/>
    <n v="3198"/>
  </r>
  <r>
    <x v="15"/>
    <x v="0"/>
    <s v="Snåsa"/>
    <x v="7"/>
    <x v="0"/>
    <s v="Dekar"/>
    <n v="2721"/>
  </r>
  <r>
    <x v="16"/>
    <x v="0"/>
    <s v="Snåsa"/>
    <x v="7"/>
    <x v="0"/>
    <s v="Dekar"/>
    <n v="1789"/>
  </r>
  <r>
    <x v="0"/>
    <x v="1"/>
    <s v="Lierne"/>
    <x v="8"/>
    <x v="0"/>
    <s v="Dekar"/>
    <n v="5705"/>
  </r>
  <r>
    <x v="1"/>
    <x v="1"/>
    <s v="Lierne"/>
    <x v="8"/>
    <x v="0"/>
    <s v="Dekar"/>
    <n v="4247"/>
  </r>
  <r>
    <x v="2"/>
    <x v="1"/>
    <s v="Lierne"/>
    <x v="8"/>
    <x v="0"/>
    <s v="Dekar"/>
    <n v="3385"/>
  </r>
  <r>
    <x v="3"/>
    <x v="1"/>
    <s v="Lierne"/>
    <x v="8"/>
    <x v="0"/>
    <s v="Dekar"/>
    <n v="255"/>
  </r>
  <r>
    <x v="4"/>
    <x v="1"/>
    <s v="Lierne"/>
    <x v="8"/>
    <x v="0"/>
    <s v="Dekar"/>
    <n v="5673"/>
  </r>
  <r>
    <x v="5"/>
    <x v="1"/>
    <s v="Lierne"/>
    <x v="8"/>
    <x v="0"/>
    <s v="Dekar"/>
    <n v="4628"/>
  </r>
  <r>
    <x v="6"/>
    <x v="1"/>
    <s v="Lierne"/>
    <x v="8"/>
    <x v="0"/>
    <s v="Dekar"/>
    <n v="3112"/>
  </r>
  <r>
    <x v="7"/>
    <x v="1"/>
    <s v="Lierne"/>
    <x v="8"/>
    <x v="0"/>
    <s v="Dekar"/>
    <n v="3855"/>
  </r>
  <r>
    <x v="8"/>
    <x v="1"/>
    <s v="Lierne"/>
    <x v="8"/>
    <x v="0"/>
    <s v="Dekar"/>
    <n v="2864"/>
  </r>
  <r>
    <x v="9"/>
    <x v="1"/>
    <s v="Lierne"/>
    <x v="8"/>
    <x v="0"/>
    <s v="Dekar"/>
    <n v="4403"/>
  </r>
  <r>
    <x v="10"/>
    <x v="1"/>
    <s v="Lierne"/>
    <x v="8"/>
    <x v="0"/>
    <s v="Dekar"/>
    <n v="1008"/>
  </r>
  <r>
    <x v="11"/>
    <x v="1"/>
    <s v="Lierne"/>
    <x v="8"/>
    <x v="0"/>
    <s v="Dekar"/>
    <n v="1918"/>
  </r>
  <r>
    <x v="12"/>
    <x v="1"/>
    <s v="Lierne"/>
    <x v="8"/>
    <x v="0"/>
    <s v="Dekar"/>
    <n v="1799"/>
  </r>
  <r>
    <x v="13"/>
    <x v="1"/>
    <s v="Lierne"/>
    <x v="8"/>
    <x v="0"/>
    <s v="Dekar"/>
    <n v="2013"/>
  </r>
  <r>
    <x v="14"/>
    <x v="1"/>
    <s v="Lierne"/>
    <x v="8"/>
    <x v="0"/>
    <s v="Dekar"/>
    <n v="3441"/>
  </r>
  <r>
    <x v="15"/>
    <x v="1"/>
    <s v="Lierne"/>
    <x v="8"/>
    <x v="0"/>
    <s v="Dekar"/>
    <n v="3361"/>
  </r>
  <r>
    <x v="16"/>
    <x v="1"/>
    <s v="Lierne"/>
    <x v="8"/>
    <x v="0"/>
    <s v="Dekar"/>
    <n v="3144"/>
  </r>
  <r>
    <x v="0"/>
    <x v="1"/>
    <s v="Røyrvik"/>
    <x v="9"/>
    <x v="0"/>
    <s v="Dekar"/>
    <n v="278"/>
  </r>
  <r>
    <x v="1"/>
    <x v="1"/>
    <s v="Røyrvik"/>
    <x v="9"/>
    <x v="0"/>
    <s v="Dekar"/>
    <n v="47"/>
  </r>
  <r>
    <x v="2"/>
    <x v="1"/>
    <s v="Røyrvik"/>
    <x v="9"/>
    <x v="0"/>
    <s v="Dekar"/>
    <n v="136"/>
  </r>
  <r>
    <x v="3"/>
    <x v="1"/>
    <s v="Røyrvik"/>
    <x v="9"/>
    <x v="0"/>
    <s v="Dekar"/>
    <n v="84"/>
  </r>
  <r>
    <x v="4"/>
    <x v="1"/>
    <s v="Røyrvik"/>
    <x v="9"/>
    <x v="0"/>
    <s v="Dekar"/>
    <n v="30"/>
  </r>
  <r>
    <x v="5"/>
    <x v="1"/>
    <s v="Røyrvik"/>
    <x v="9"/>
    <x v="0"/>
    <s v="Dekar"/>
    <n v="51"/>
  </r>
  <r>
    <x v="6"/>
    <x v="1"/>
    <s v="Røyrvik"/>
    <x v="9"/>
    <x v="0"/>
    <s v="Dekar"/>
    <n v="125"/>
  </r>
  <r>
    <x v="7"/>
    <x v="1"/>
    <s v="Røyrvik"/>
    <x v="9"/>
    <x v="0"/>
    <s v="Dekar"/>
    <n v="0"/>
  </r>
  <r>
    <x v="8"/>
    <x v="1"/>
    <s v="Røyrvik"/>
    <x v="9"/>
    <x v="0"/>
    <s v="Dekar"/>
    <n v="105"/>
  </r>
  <r>
    <x v="9"/>
    <x v="1"/>
    <s v="Røyrvik"/>
    <x v="9"/>
    <x v="0"/>
    <s v="Dekar"/>
    <n v="99"/>
  </r>
  <r>
    <x v="10"/>
    <x v="1"/>
    <s v="Røyrvik"/>
    <x v="9"/>
    <x v="0"/>
    <s v="Dekar"/>
    <n v="189"/>
  </r>
  <r>
    <x v="11"/>
    <x v="1"/>
    <s v="Røyrvik"/>
    <x v="9"/>
    <x v="0"/>
    <s v="Dekar"/>
    <n v="20"/>
  </r>
  <r>
    <x v="12"/>
    <x v="1"/>
    <s v="Røyrvik"/>
    <x v="9"/>
    <x v="0"/>
    <s v="Dekar"/>
    <n v="99"/>
  </r>
  <r>
    <x v="13"/>
    <x v="1"/>
    <s v="Røyrvik"/>
    <x v="9"/>
    <x v="0"/>
    <s v="Dekar"/>
    <n v="506"/>
  </r>
  <r>
    <x v="14"/>
    <x v="1"/>
    <s v="Røyrvik"/>
    <x v="9"/>
    <x v="0"/>
    <s v="Dekar"/>
    <n v="22"/>
  </r>
  <r>
    <x v="15"/>
    <x v="1"/>
    <s v="Røyrvik"/>
    <x v="9"/>
    <x v="0"/>
    <s v="Dekar"/>
    <n v="292"/>
  </r>
  <r>
    <x v="16"/>
    <x v="1"/>
    <s v="Røyrvik"/>
    <x v="9"/>
    <x v="0"/>
    <s v="Dekar"/>
    <n v="830"/>
  </r>
  <r>
    <x v="0"/>
    <x v="1"/>
    <s v="Namsskogan"/>
    <x v="10"/>
    <x v="0"/>
    <s v="Dekar"/>
    <n v="2706"/>
  </r>
  <r>
    <x v="1"/>
    <x v="1"/>
    <s v="Namsskogan"/>
    <x v="10"/>
    <x v="0"/>
    <s v="Dekar"/>
    <n v="1011"/>
  </r>
  <r>
    <x v="2"/>
    <x v="1"/>
    <s v="Namsskogan"/>
    <x v="10"/>
    <x v="0"/>
    <s v="Dekar"/>
    <n v="1661"/>
  </r>
  <r>
    <x v="3"/>
    <x v="1"/>
    <s v="Namsskogan"/>
    <x v="10"/>
    <x v="0"/>
    <s v="Dekar"/>
    <n v="45"/>
  </r>
  <r>
    <x v="4"/>
    <x v="1"/>
    <s v="Namsskogan"/>
    <x v="10"/>
    <x v="0"/>
    <s v="Dekar"/>
    <n v="383"/>
  </r>
  <r>
    <x v="5"/>
    <x v="1"/>
    <s v="Namsskogan"/>
    <x v="10"/>
    <x v="0"/>
    <s v="Dekar"/>
    <n v="342"/>
  </r>
  <r>
    <x v="6"/>
    <x v="1"/>
    <s v="Namsskogan"/>
    <x v="10"/>
    <x v="0"/>
    <s v="Dekar"/>
    <n v="318"/>
  </r>
  <r>
    <x v="7"/>
    <x v="1"/>
    <s v="Namsskogan"/>
    <x v="10"/>
    <x v="0"/>
    <s v="Dekar"/>
    <n v="444"/>
  </r>
  <r>
    <x v="8"/>
    <x v="1"/>
    <s v="Namsskogan"/>
    <x v="10"/>
    <x v="0"/>
    <s v="Dekar"/>
    <n v="128"/>
  </r>
  <r>
    <x v="9"/>
    <x v="1"/>
    <s v="Namsskogan"/>
    <x v="10"/>
    <x v="0"/>
    <s v="Dekar"/>
    <n v="230"/>
  </r>
  <r>
    <x v="10"/>
    <x v="1"/>
    <s v="Namsskogan"/>
    <x v="10"/>
    <x v="0"/>
    <s v="Dekar"/>
    <n v="245"/>
  </r>
  <r>
    <x v="11"/>
    <x v="1"/>
    <s v="Namsskogan"/>
    <x v="10"/>
    <x v="0"/>
    <s v="Dekar"/>
    <n v="276"/>
  </r>
  <r>
    <x v="12"/>
    <x v="1"/>
    <s v="Namsskogan"/>
    <x v="10"/>
    <x v="0"/>
    <s v="Dekar"/>
    <n v="583"/>
  </r>
  <r>
    <x v="13"/>
    <x v="1"/>
    <s v="Namsskogan"/>
    <x v="10"/>
    <x v="0"/>
    <s v="Dekar"/>
    <n v="259"/>
  </r>
  <r>
    <x v="14"/>
    <x v="1"/>
    <s v="Namsskogan"/>
    <x v="10"/>
    <x v="0"/>
    <s v="Dekar"/>
    <n v="215"/>
  </r>
  <r>
    <x v="15"/>
    <x v="1"/>
    <s v="Namsskogan"/>
    <x v="10"/>
    <x v="0"/>
    <s v="Dekar"/>
    <n v="584"/>
  </r>
  <r>
    <x v="16"/>
    <x v="1"/>
    <s v="Namsskogan"/>
    <x v="10"/>
    <x v="0"/>
    <s v="Dekar"/>
    <n v="556"/>
  </r>
  <r>
    <x v="0"/>
    <x v="1"/>
    <s v="Grong"/>
    <x v="11"/>
    <x v="0"/>
    <s v="Dekar"/>
    <n v="1449"/>
  </r>
  <r>
    <x v="1"/>
    <x v="1"/>
    <s v="Grong"/>
    <x v="11"/>
    <x v="0"/>
    <s v="Dekar"/>
    <n v="3001"/>
  </r>
  <r>
    <x v="2"/>
    <x v="1"/>
    <s v="Grong"/>
    <x v="11"/>
    <x v="0"/>
    <s v="Dekar"/>
    <n v="2045"/>
  </r>
  <r>
    <x v="3"/>
    <x v="1"/>
    <s v="Grong"/>
    <x v="11"/>
    <x v="0"/>
    <s v="Dekar"/>
    <n v="339"/>
  </r>
  <r>
    <x v="4"/>
    <x v="1"/>
    <s v="Grong"/>
    <x v="11"/>
    <x v="0"/>
    <s v="Dekar"/>
    <n v="852"/>
  </r>
  <r>
    <x v="5"/>
    <x v="1"/>
    <s v="Grong"/>
    <x v="11"/>
    <x v="0"/>
    <s v="Dekar"/>
    <n v="1056"/>
  </r>
  <r>
    <x v="6"/>
    <x v="1"/>
    <s v="Grong"/>
    <x v="11"/>
    <x v="0"/>
    <s v="Dekar"/>
    <n v="692"/>
  </r>
  <r>
    <x v="7"/>
    <x v="1"/>
    <s v="Grong"/>
    <x v="11"/>
    <x v="0"/>
    <s v="Dekar"/>
    <n v="1396"/>
  </r>
  <r>
    <x v="8"/>
    <x v="1"/>
    <s v="Grong"/>
    <x v="11"/>
    <x v="0"/>
    <s v="Dekar"/>
    <n v="1281"/>
  </r>
  <r>
    <x v="9"/>
    <x v="1"/>
    <s v="Grong"/>
    <x v="11"/>
    <x v="0"/>
    <s v="Dekar"/>
    <n v="1288"/>
  </r>
  <r>
    <x v="10"/>
    <x v="1"/>
    <s v="Grong"/>
    <x v="11"/>
    <x v="0"/>
    <s v="Dekar"/>
    <n v="626"/>
  </r>
  <r>
    <x v="11"/>
    <x v="1"/>
    <s v="Grong"/>
    <x v="11"/>
    <x v="0"/>
    <s v="Dekar"/>
    <n v="1183"/>
  </r>
  <r>
    <x v="12"/>
    <x v="1"/>
    <s v="Grong"/>
    <x v="11"/>
    <x v="0"/>
    <s v="Dekar"/>
    <n v="1519"/>
  </r>
  <r>
    <x v="13"/>
    <x v="1"/>
    <s v="Grong"/>
    <x v="11"/>
    <x v="0"/>
    <s v="Dekar"/>
    <n v="1584"/>
  </r>
  <r>
    <x v="14"/>
    <x v="1"/>
    <s v="Grong"/>
    <x v="11"/>
    <x v="0"/>
    <s v="Dekar"/>
    <n v="1396"/>
  </r>
  <r>
    <x v="15"/>
    <x v="1"/>
    <s v="Grong"/>
    <x v="11"/>
    <x v="0"/>
    <s v="Dekar"/>
    <n v="1010"/>
  </r>
  <r>
    <x v="16"/>
    <x v="1"/>
    <s v="Grong"/>
    <x v="11"/>
    <x v="0"/>
    <s v="Dekar"/>
    <n v="756"/>
  </r>
  <r>
    <x v="0"/>
    <x v="1"/>
    <s v="Høylandet"/>
    <x v="12"/>
    <x v="0"/>
    <s v="Dekar"/>
    <n v="638"/>
  </r>
  <r>
    <x v="1"/>
    <x v="1"/>
    <s v="Høylandet"/>
    <x v="12"/>
    <x v="0"/>
    <s v="Dekar"/>
    <n v="1578"/>
  </r>
  <r>
    <x v="2"/>
    <x v="1"/>
    <s v="Høylandet"/>
    <x v="12"/>
    <x v="0"/>
    <s v="Dekar"/>
    <n v="1057"/>
  </r>
  <r>
    <x v="3"/>
    <x v="1"/>
    <s v="Høylandet"/>
    <x v="12"/>
    <x v="0"/>
    <s v="Dekar"/>
    <n v="155"/>
  </r>
  <r>
    <x v="4"/>
    <x v="1"/>
    <s v="Høylandet"/>
    <x v="12"/>
    <x v="0"/>
    <s v="Dekar"/>
    <n v="615"/>
  </r>
  <r>
    <x v="5"/>
    <x v="1"/>
    <s v="Høylandet"/>
    <x v="12"/>
    <x v="0"/>
    <s v="Dekar"/>
    <n v="1248"/>
  </r>
  <r>
    <x v="6"/>
    <x v="1"/>
    <s v="Høylandet"/>
    <x v="12"/>
    <x v="0"/>
    <s v="Dekar"/>
    <n v="1086"/>
  </r>
  <r>
    <x v="7"/>
    <x v="1"/>
    <s v="Høylandet"/>
    <x v="12"/>
    <x v="0"/>
    <s v="Dekar"/>
    <n v="642"/>
  </r>
  <r>
    <x v="8"/>
    <x v="1"/>
    <s v="Høylandet"/>
    <x v="12"/>
    <x v="0"/>
    <s v="Dekar"/>
    <n v="1233"/>
  </r>
  <r>
    <x v="9"/>
    <x v="1"/>
    <s v="Høylandet"/>
    <x v="12"/>
    <x v="0"/>
    <s v="Dekar"/>
    <n v="1034"/>
  </r>
  <r>
    <x v="10"/>
    <x v="1"/>
    <s v="Høylandet"/>
    <x v="12"/>
    <x v="0"/>
    <s v="Dekar"/>
    <n v="1253"/>
  </r>
  <r>
    <x v="11"/>
    <x v="1"/>
    <s v="Høylandet"/>
    <x v="12"/>
    <x v="0"/>
    <s v="Dekar"/>
    <n v="1188"/>
  </r>
  <r>
    <x v="12"/>
    <x v="1"/>
    <s v="Høylandet"/>
    <x v="12"/>
    <x v="0"/>
    <s v="Dekar"/>
    <n v="1267"/>
  </r>
  <r>
    <x v="13"/>
    <x v="1"/>
    <s v="Høylandet"/>
    <x v="12"/>
    <x v="0"/>
    <s v="Dekar"/>
    <n v="674"/>
  </r>
  <r>
    <x v="14"/>
    <x v="1"/>
    <s v="Høylandet"/>
    <x v="12"/>
    <x v="0"/>
    <s v="Dekar"/>
    <n v="684"/>
  </r>
  <r>
    <x v="15"/>
    <x v="1"/>
    <s v="Høylandet"/>
    <x v="12"/>
    <x v="0"/>
    <s v="Dekar"/>
    <n v="785"/>
  </r>
  <r>
    <x v="16"/>
    <x v="1"/>
    <s v="Høylandet"/>
    <x v="12"/>
    <x v="0"/>
    <s v="Dekar"/>
    <n v="787"/>
  </r>
  <r>
    <x v="0"/>
    <x v="1"/>
    <s v="Overhalla"/>
    <x v="13"/>
    <x v="0"/>
    <s v="Dekar"/>
    <n v="1024"/>
  </r>
  <r>
    <x v="1"/>
    <x v="1"/>
    <s v="Overhalla"/>
    <x v="13"/>
    <x v="0"/>
    <s v="Dekar"/>
    <n v="1991"/>
  </r>
  <r>
    <x v="2"/>
    <x v="1"/>
    <s v="Overhalla"/>
    <x v="13"/>
    <x v="0"/>
    <s v="Dekar"/>
    <n v="2374"/>
  </r>
  <r>
    <x v="3"/>
    <x v="1"/>
    <s v="Overhalla"/>
    <x v="13"/>
    <x v="0"/>
    <s v="Dekar"/>
    <n v="31"/>
  </r>
  <r>
    <x v="4"/>
    <x v="1"/>
    <s v="Overhalla"/>
    <x v="13"/>
    <x v="0"/>
    <s v="Dekar"/>
    <n v="1641"/>
  </r>
  <r>
    <x v="5"/>
    <x v="1"/>
    <s v="Overhalla"/>
    <x v="13"/>
    <x v="0"/>
    <s v="Dekar"/>
    <n v="806"/>
  </r>
  <r>
    <x v="6"/>
    <x v="1"/>
    <s v="Overhalla"/>
    <x v="13"/>
    <x v="0"/>
    <s v="Dekar"/>
    <n v="1561"/>
  </r>
  <r>
    <x v="7"/>
    <x v="1"/>
    <s v="Overhalla"/>
    <x v="13"/>
    <x v="0"/>
    <s v="Dekar"/>
    <n v="722"/>
  </r>
  <r>
    <x v="8"/>
    <x v="1"/>
    <s v="Overhalla"/>
    <x v="13"/>
    <x v="0"/>
    <s v="Dekar"/>
    <n v="566"/>
  </r>
  <r>
    <x v="9"/>
    <x v="1"/>
    <s v="Overhalla"/>
    <x v="13"/>
    <x v="0"/>
    <s v="Dekar"/>
    <n v="707"/>
  </r>
  <r>
    <x v="10"/>
    <x v="1"/>
    <s v="Overhalla"/>
    <x v="13"/>
    <x v="0"/>
    <s v="Dekar"/>
    <n v="519"/>
  </r>
  <r>
    <x v="11"/>
    <x v="1"/>
    <s v="Overhalla"/>
    <x v="13"/>
    <x v="0"/>
    <s v="Dekar"/>
    <n v="812"/>
  </r>
  <r>
    <x v="12"/>
    <x v="1"/>
    <s v="Overhalla"/>
    <x v="13"/>
    <x v="0"/>
    <s v="Dekar"/>
    <n v="861"/>
  </r>
  <r>
    <x v="13"/>
    <x v="1"/>
    <s v="Overhalla"/>
    <x v="13"/>
    <x v="0"/>
    <s v="Dekar"/>
    <n v="846"/>
  </r>
  <r>
    <x v="14"/>
    <x v="1"/>
    <s v="Overhalla"/>
    <x v="13"/>
    <x v="0"/>
    <s v="Dekar"/>
    <n v="944"/>
  </r>
  <r>
    <x v="15"/>
    <x v="1"/>
    <s v="Overhalla"/>
    <x v="13"/>
    <x v="0"/>
    <s v="Dekar"/>
    <n v="1000"/>
  </r>
  <r>
    <x v="16"/>
    <x v="1"/>
    <s v="Overhalla"/>
    <x v="13"/>
    <x v="0"/>
    <s v="Dekar"/>
    <n v="123"/>
  </r>
  <r>
    <x v="0"/>
    <x v="1"/>
    <s v="Namsos"/>
    <x v="1"/>
    <x v="0"/>
    <s v="Dekar"/>
    <n v="139"/>
  </r>
  <r>
    <x v="1"/>
    <x v="1"/>
    <s v="Namsos"/>
    <x v="1"/>
    <x v="0"/>
    <s v="Dekar"/>
    <n v="314"/>
  </r>
  <r>
    <x v="2"/>
    <x v="1"/>
    <s v="Namsos"/>
    <x v="1"/>
    <x v="0"/>
    <s v="Dekar"/>
    <n v="163"/>
  </r>
  <r>
    <x v="3"/>
    <x v="1"/>
    <s v="Namsos"/>
    <x v="1"/>
    <x v="0"/>
    <s v="Dekar"/>
    <n v="0"/>
  </r>
  <r>
    <x v="4"/>
    <x v="1"/>
    <s v="Namsos"/>
    <x v="1"/>
    <x v="0"/>
    <s v="Dekar"/>
    <n v="128"/>
  </r>
  <r>
    <x v="5"/>
    <x v="1"/>
    <s v="Namsos"/>
    <x v="1"/>
    <x v="0"/>
    <s v="Dekar"/>
    <n v="36"/>
  </r>
  <r>
    <x v="6"/>
    <x v="1"/>
    <s v="Namsos"/>
    <x v="1"/>
    <x v="0"/>
    <s v="Dekar"/>
    <n v="0"/>
  </r>
  <r>
    <x v="7"/>
    <x v="1"/>
    <s v="Namsos"/>
    <x v="1"/>
    <x v="0"/>
    <s v="Dekar"/>
    <n v="214"/>
  </r>
  <r>
    <x v="8"/>
    <x v="1"/>
    <s v="Namsos"/>
    <x v="1"/>
    <x v="0"/>
    <s v="Dekar"/>
    <n v="202"/>
  </r>
  <r>
    <x v="9"/>
    <x v="1"/>
    <s v="Namsos"/>
    <x v="1"/>
    <x v="0"/>
    <s v="Dekar"/>
    <n v="30"/>
  </r>
  <r>
    <x v="10"/>
    <x v="1"/>
    <s v="Namsos"/>
    <x v="1"/>
    <x v="0"/>
    <s v="Dekar"/>
    <n v="1718"/>
  </r>
  <r>
    <x v="11"/>
    <x v="1"/>
    <s v="Namsos"/>
    <x v="1"/>
    <x v="0"/>
    <s v="Dekar"/>
    <n v="60"/>
  </r>
  <r>
    <x v="12"/>
    <x v="1"/>
    <s v="Namsos"/>
    <x v="1"/>
    <x v="0"/>
    <s v="Dekar"/>
    <n v="200"/>
  </r>
  <r>
    <x v="13"/>
    <x v="1"/>
    <s v="Namsos"/>
    <x v="1"/>
    <x v="0"/>
    <s v="Dekar"/>
    <n v="0"/>
  </r>
  <r>
    <x v="14"/>
    <x v="1"/>
    <s v="Namsos"/>
    <x v="1"/>
    <x v="0"/>
    <s v="Dekar"/>
    <n v="0"/>
  </r>
  <r>
    <x v="15"/>
    <x v="1"/>
    <s v="Namsos"/>
    <x v="1"/>
    <x v="0"/>
    <s v="Dekar"/>
    <n v="25"/>
  </r>
  <r>
    <x v="16"/>
    <x v="1"/>
    <s v="Namsos"/>
    <x v="1"/>
    <x v="0"/>
    <s v="Dekar"/>
    <n v="0"/>
  </r>
  <r>
    <x v="0"/>
    <x v="1"/>
    <s v="Flatanger"/>
    <x v="14"/>
    <x v="0"/>
    <s v="Dekar"/>
    <n v="58"/>
  </r>
  <r>
    <x v="1"/>
    <x v="1"/>
    <s v="Flatanger"/>
    <x v="14"/>
    <x v="0"/>
    <s v="Dekar"/>
    <n v="90"/>
  </r>
  <r>
    <x v="2"/>
    <x v="1"/>
    <s v="Flatanger"/>
    <x v="14"/>
    <x v="0"/>
    <s v="Dekar"/>
    <n v="158"/>
  </r>
  <r>
    <x v="3"/>
    <x v="1"/>
    <s v="Flatanger"/>
    <x v="14"/>
    <x v="0"/>
    <s v="Dekar"/>
    <n v="0"/>
  </r>
  <r>
    <x v="4"/>
    <x v="1"/>
    <s v="Flatanger"/>
    <x v="14"/>
    <x v="0"/>
    <s v="Dekar"/>
    <n v="32"/>
  </r>
  <r>
    <x v="5"/>
    <x v="1"/>
    <s v="Flatanger"/>
    <x v="14"/>
    <x v="0"/>
    <s v="Dekar"/>
    <n v="0"/>
  </r>
  <r>
    <x v="6"/>
    <x v="1"/>
    <s v="Flatanger"/>
    <x v="14"/>
    <x v="0"/>
    <s v="Dekar"/>
    <n v="20"/>
  </r>
  <r>
    <x v="7"/>
    <x v="1"/>
    <s v="Flatanger"/>
    <x v="14"/>
    <x v="0"/>
    <s v="Dekar"/>
    <n v="33"/>
  </r>
  <r>
    <x v="8"/>
    <x v="1"/>
    <s v="Flatanger"/>
    <x v="14"/>
    <x v="0"/>
    <s v="Dekar"/>
    <n v="102"/>
  </r>
  <r>
    <x v="9"/>
    <x v="1"/>
    <s v="Flatanger"/>
    <x v="14"/>
    <x v="0"/>
    <s v="Dekar"/>
    <n v="85"/>
  </r>
  <r>
    <x v="10"/>
    <x v="1"/>
    <s v="Flatanger"/>
    <x v="14"/>
    <x v="0"/>
    <s v="Dekar"/>
    <n v="72"/>
  </r>
  <r>
    <x v="11"/>
    <x v="1"/>
    <s v="Flatanger"/>
    <x v="14"/>
    <x v="0"/>
    <s v="Dekar"/>
    <n v="70"/>
  </r>
  <r>
    <x v="12"/>
    <x v="1"/>
    <s v="Flatanger"/>
    <x v="14"/>
    <x v="0"/>
    <s v="Dekar"/>
    <n v="0"/>
  </r>
  <r>
    <x v="13"/>
    <x v="1"/>
    <s v="Flatanger"/>
    <x v="14"/>
    <x v="0"/>
    <s v="Dekar"/>
    <n v="0"/>
  </r>
  <r>
    <x v="14"/>
    <x v="1"/>
    <s v="Flatanger"/>
    <x v="14"/>
    <x v="0"/>
    <s v="Dekar"/>
    <n v="49"/>
  </r>
  <r>
    <x v="15"/>
    <x v="1"/>
    <s v="Flatanger"/>
    <x v="14"/>
    <x v="0"/>
    <s v="Dekar"/>
    <n v="0"/>
  </r>
  <r>
    <x v="16"/>
    <x v="1"/>
    <s v="Flatanger"/>
    <x v="14"/>
    <x v="0"/>
    <s v="Dekar"/>
    <n v="35"/>
  </r>
  <r>
    <x v="0"/>
    <x v="1"/>
    <s v="Nærøysund"/>
    <x v="15"/>
    <x v="0"/>
    <s v="Dekar"/>
    <n v="57"/>
  </r>
  <r>
    <x v="1"/>
    <x v="1"/>
    <s v="Nærøysund"/>
    <x v="15"/>
    <x v="0"/>
    <s v="Dekar"/>
    <n v="14"/>
  </r>
  <r>
    <x v="2"/>
    <x v="1"/>
    <s v="Nærøysund"/>
    <x v="15"/>
    <x v="0"/>
    <s v="Dekar"/>
    <n v="49"/>
  </r>
  <r>
    <x v="3"/>
    <x v="1"/>
    <s v="Nærøysund"/>
    <x v="15"/>
    <x v="0"/>
    <s v="Dekar"/>
    <n v="0"/>
  </r>
  <r>
    <x v="4"/>
    <x v="1"/>
    <s v="Nærøysund"/>
    <x v="15"/>
    <x v="0"/>
    <s v="Dekar"/>
    <n v="0"/>
  </r>
  <r>
    <x v="5"/>
    <x v="1"/>
    <s v="Nærøysund"/>
    <x v="15"/>
    <x v="0"/>
    <s v="Dekar"/>
    <n v="0"/>
  </r>
  <r>
    <x v="6"/>
    <x v="1"/>
    <s v="Nærøysund"/>
    <x v="15"/>
    <x v="0"/>
    <s v="Dekar"/>
    <n v="0"/>
  </r>
  <r>
    <x v="7"/>
    <x v="1"/>
    <s v="Nærøysund"/>
    <x v="15"/>
    <x v="0"/>
    <s v="Dekar"/>
    <n v="30"/>
  </r>
  <r>
    <x v="8"/>
    <x v="1"/>
    <s v="Nærøysund"/>
    <x v="15"/>
    <x v="0"/>
    <s v="Dekar"/>
    <n v="0"/>
  </r>
  <r>
    <x v="9"/>
    <x v="1"/>
    <s v="Nærøysund"/>
    <x v="15"/>
    <x v="0"/>
    <s v="Dekar"/>
    <n v="0"/>
  </r>
  <r>
    <x v="10"/>
    <x v="1"/>
    <s v="Nærøysund"/>
    <x v="15"/>
    <x v="0"/>
    <s v="Dekar"/>
    <n v="0"/>
  </r>
  <r>
    <x v="11"/>
    <x v="1"/>
    <s v="Nærøysund"/>
    <x v="15"/>
    <x v="0"/>
    <s v="Dekar"/>
    <n v="0"/>
  </r>
  <r>
    <x v="12"/>
    <x v="1"/>
    <s v="Nærøysund"/>
    <x v="15"/>
    <x v="0"/>
    <s v="Dekar"/>
    <n v="0"/>
  </r>
  <r>
    <x v="13"/>
    <x v="1"/>
    <s v="Nærøysund"/>
    <x v="15"/>
    <x v="0"/>
    <s v="Dekar"/>
    <n v="0"/>
  </r>
  <r>
    <x v="14"/>
    <x v="1"/>
    <s v="Nærøysund"/>
    <x v="15"/>
    <x v="0"/>
    <s v="Dekar"/>
    <n v="0"/>
  </r>
  <r>
    <x v="15"/>
    <x v="1"/>
    <s v="Nærøysund"/>
    <x v="15"/>
    <x v="0"/>
    <s v="Dekar"/>
    <n v="0"/>
  </r>
  <r>
    <x v="16"/>
    <x v="1"/>
    <s v="Nærøysund"/>
    <x v="15"/>
    <x v="0"/>
    <s v="Dekar"/>
    <n v="0"/>
  </r>
  <r>
    <x v="0"/>
    <x v="1"/>
    <s v="Leka"/>
    <x v="16"/>
    <x v="0"/>
    <s v="Dekar"/>
    <n v="0"/>
  </r>
  <r>
    <x v="1"/>
    <x v="1"/>
    <s v="Leka"/>
    <x v="16"/>
    <x v="0"/>
    <s v="Dekar"/>
    <n v="13"/>
  </r>
  <r>
    <x v="2"/>
    <x v="1"/>
    <s v="Leka"/>
    <x v="16"/>
    <x v="0"/>
    <s v="Dekar"/>
    <n v="7"/>
  </r>
  <r>
    <x v="3"/>
    <x v="1"/>
    <s v="Leka"/>
    <x v="16"/>
    <x v="0"/>
    <s v="Dekar"/>
    <n v="0"/>
  </r>
  <r>
    <x v="4"/>
    <x v="1"/>
    <s v="Leka"/>
    <x v="16"/>
    <x v="0"/>
    <s v="Dekar"/>
    <n v="0"/>
  </r>
  <r>
    <x v="5"/>
    <x v="1"/>
    <s v="Leka"/>
    <x v="16"/>
    <x v="0"/>
    <s v="Dekar"/>
    <n v="0"/>
  </r>
  <r>
    <x v="6"/>
    <x v="1"/>
    <s v="Leka"/>
    <x v="16"/>
    <x v="0"/>
    <s v="Dekar"/>
    <n v="0"/>
  </r>
  <r>
    <x v="7"/>
    <x v="1"/>
    <s v="Leka"/>
    <x v="16"/>
    <x v="0"/>
    <s v="Dekar"/>
    <n v="0"/>
  </r>
  <r>
    <x v="8"/>
    <x v="1"/>
    <s v="Leka"/>
    <x v="16"/>
    <x v="0"/>
    <s v="Dekar"/>
    <n v="0"/>
  </r>
  <r>
    <x v="9"/>
    <x v="1"/>
    <s v="Leka"/>
    <x v="16"/>
    <x v="0"/>
    <s v="Dekar"/>
    <n v="0"/>
  </r>
  <r>
    <x v="10"/>
    <x v="1"/>
    <s v="Leka"/>
    <x v="16"/>
    <x v="0"/>
    <s v="Dekar"/>
    <n v="0"/>
  </r>
  <r>
    <x v="11"/>
    <x v="1"/>
    <s v="Leka"/>
    <x v="16"/>
    <x v="0"/>
    <s v="Dekar"/>
    <n v="0"/>
  </r>
  <r>
    <x v="12"/>
    <x v="1"/>
    <s v="Leka"/>
    <x v="16"/>
    <x v="0"/>
    <s v="Dekar"/>
    <n v="0"/>
  </r>
  <r>
    <x v="13"/>
    <x v="1"/>
    <s v="Leka"/>
    <x v="16"/>
    <x v="0"/>
    <s v="Dekar"/>
    <n v="0"/>
  </r>
  <r>
    <x v="14"/>
    <x v="1"/>
    <s v="Leka"/>
    <x v="16"/>
    <x v="0"/>
    <s v="Dekar"/>
    <n v="0"/>
  </r>
  <r>
    <x v="15"/>
    <x v="1"/>
    <s v="Leka"/>
    <x v="16"/>
    <x v="0"/>
    <s v="Dekar"/>
    <n v="0"/>
  </r>
  <r>
    <x v="16"/>
    <x v="1"/>
    <s v="Leka"/>
    <x v="16"/>
    <x v="0"/>
    <s v="Dekar"/>
    <n v="0"/>
  </r>
  <r>
    <x v="0"/>
    <x v="0"/>
    <s v="Inderøy"/>
    <x v="17"/>
    <x v="0"/>
    <s v="Dekar"/>
    <n v="2652"/>
  </r>
  <r>
    <x v="1"/>
    <x v="0"/>
    <s v="Inderøy"/>
    <x v="17"/>
    <x v="0"/>
    <s v="Dekar"/>
    <n v="2476"/>
  </r>
  <r>
    <x v="2"/>
    <x v="0"/>
    <s v="Inderøy"/>
    <x v="17"/>
    <x v="0"/>
    <s v="Dekar"/>
    <n v="3068"/>
  </r>
  <r>
    <x v="3"/>
    <x v="0"/>
    <s v="Inderøy"/>
    <x v="17"/>
    <x v="0"/>
    <s v="Dekar"/>
    <n v="862"/>
  </r>
  <r>
    <x v="4"/>
    <x v="0"/>
    <s v="Inderøy"/>
    <x v="17"/>
    <x v="0"/>
    <s v="Dekar"/>
    <n v="1610"/>
  </r>
  <r>
    <x v="5"/>
    <x v="0"/>
    <s v="Inderøy"/>
    <x v="17"/>
    <x v="0"/>
    <s v="Dekar"/>
    <n v="962"/>
  </r>
  <r>
    <x v="6"/>
    <x v="0"/>
    <s v="Inderøy"/>
    <x v="17"/>
    <x v="0"/>
    <s v="Dekar"/>
    <n v="933"/>
  </r>
  <r>
    <x v="7"/>
    <x v="0"/>
    <s v="Inderøy"/>
    <x v="17"/>
    <x v="0"/>
    <s v="Dekar"/>
    <n v="1641"/>
  </r>
  <r>
    <x v="8"/>
    <x v="0"/>
    <s v="Inderøy"/>
    <x v="17"/>
    <x v="0"/>
    <s v="Dekar"/>
    <n v="1615"/>
  </r>
  <r>
    <x v="9"/>
    <x v="0"/>
    <s v="Inderøy"/>
    <x v="17"/>
    <x v="0"/>
    <s v="Dekar"/>
    <n v="2285"/>
  </r>
  <r>
    <x v="10"/>
    <x v="0"/>
    <s v="Inderøy"/>
    <x v="17"/>
    <x v="0"/>
    <s v="Dekar"/>
    <n v="1873"/>
  </r>
  <r>
    <x v="11"/>
    <x v="0"/>
    <s v="Inderøy"/>
    <x v="17"/>
    <x v="0"/>
    <s v="Dekar"/>
    <n v="1192"/>
  </r>
  <r>
    <x v="12"/>
    <x v="0"/>
    <s v="Inderøy"/>
    <x v="17"/>
    <x v="0"/>
    <s v="Dekar"/>
    <n v="2436"/>
  </r>
  <r>
    <x v="13"/>
    <x v="0"/>
    <s v="Inderøy"/>
    <x v="17"/>
    <x v="0"/>
    <s v="Dekar"/>
    <n v="1521"/>
  </r>
  <r>
    <x v="14"/>
    <x v="0"/>
    <s v="Inderøy"/>
    <x v="17"/>
    <x v="0"/>
    <s v="Dekar"/>
    <n v="1191"/>
  </r>
  <r>
    <x v="15"/>
    <x v="0"/>
    <s v="Inderøy"/>
    <x v="17"/>
    <x v="0"/>
    <s v="Dekar"/>
    <n v="2359"/>
  </r>
  <r>
    <x v="16"/>
    <x v="0"/>
    <s v="Inderøy"/>
    <x v="17"/>
    <x v="0"/>
    <s v="Dekar"/>
    <n v="2528"/>
  </r>
  <r>
    <x v="0"/>
    <x v="3"/>
    <s v="Indre Fosen"/>
    <x v="18"/>
    <x v="0"/>
    <s v="Dekar"/>
    <n v="880"/>
  </r>
  <r>
    <x v="1"/>
    <x v="3"/>
    <s v="Indre Fosen"/>
    <x v="18"/>
    <x v="0"/>
    <s v="Dekar"/>
    <n v="353"/>
  </r>
  <r>
    <x v="2"/>
    <x v="3"/>
    <s v="Indre Fosen"/>
    <x v="18"/>
    <x v="0"/>
    <s v="Dekar"/>
    <n v="902"/>
  </r>
  <r>
    <x v="3"/>
    <x v="3"/>
    <s v="Indre Fosen"/>
    <x v="18"/>
    <x v="0"/>
    <s v="Dekar"/>
    <n v="0"/>
  </r>
  <r>
    <x v="4"/>
    <x v="3"/>
    <s v="Indre Fosen"/>
    <x v="18"/>
    <x v="0"/>
    <s v="Dekar"/>
    <n v="726"/>
  </r>
  <r>
    <x v="5"/>
    <x v="3"/>
    <s v="Indre Fosen"/>
    <x v="18"/>
    <x v="0"/>
    <s v="Dekar"/>
    <n v="717"/>
  </r>
  <r>
    <x v="6"/>
    <x v="3"/>
    <s v="Indre Fosen"/>
    <x v="18"/>
    <x v="0"/>
    <s v="Dekar"/>
    <n v="858"/>
  </r>
  <r>
    <x v="7"/>
    <x v="3"/>
    <s v="Indre Fosen"/>
    <x v="18"/>
    <x v="0"/>
    <s v="Dekar"/>
    <n v="520"/>
  </r>
  <r>
    <x v="8"/>
    <x v="3"/>
    <s v="Indre Fosen"/>
    <x v="18"/>
    <x v="0"/>
    <s v="Dekar"/>
    <n v="522"/>
  </r>
  <r>
    <x v="9"/>
    <x v="3"/>
    <s v="Indre Fosen"/>
    <x v="18"/>
    <x v="0"/>
    <s v="Dekar"/>
    <n v="1113"/>
  </r>
  <r>
    <x v="10"/>
    <x v="3"/>
    <s v="Indre Fosen"/>
    <x v="18"/>
    <x v="0"/>
    <s v="Dekar"/>
    <n v="1017"/>
  </r>
  <r>
    <x v="11"/>
    <x v="3"/>
    <s v="Indre Fosen"/>
    <x v="18"/>
    <x v="0"/>
    <s v="Dekar"/>
    <n v="1266"/>
  </r>
  <r>
    <x v="12"/>
    <x v="3"/>
    <s v="Indre Fosen"/>
    <x v="18"/>
    <x v="0"/>
    <s v="Dekar"/>
    <n v="1336"/>
  </r>
  <r>
    <x v="13"/>
    <x v="3"/>
    <s v="Indre Fosen"/>
    <x v="18"/>
    <x v="0"/>
    <s v="Dekar"/>
    <n v="1213"/>
  </r>
  <r>
    <x v="14"/>
    <x v="3"/>
    <s v="Indre Fosen"/>
    <x v="18"/>
    <x v="0"/>
    <s v="Dekar"/>
    <n v="1810"/>
  </r>
  <r>
    <x v="15"/>
    <x v="3"/>
    <s v="Indre Fosen"/>
    <x v="18"/>
    <x v="0"/>
    <s v="Dekar"/>
    <n v="991"/>
  </r>
  <r>
    <x v="16"/>
    <x v="3"/>
    <s v="Indre Fosen"/>
    <x v="18"/>
    <x v="0"/>
    <s v="Dekar"/>
    <n v="691"/>
  </r>
  <r>
    <x v="0"/>
    <x v="2"/>
    <s v="Trondheim"/>
    <x v="19"/>
    <x v="0"/>
    <s v="Dekar"/>
    <n v="1670"/>
  </r>
  <r>
    <x v="1"/>
    <x v="2"/>
    <s v="Trondheim"/>
    <x v="19"/>
    <x v="0"/>
    <s v="Dekar"/>
    <n v="780"/>
  </r>
  <r>
    <x v="2"/>
    <x v="2"/>
    <s v="Trondheim"/>
    <x v="19"/>
    <x v="0"/>
    <s v="Dekar"/>
    <n v="805"/>
  </r>
  <r>
    <x v="3"/>
    <x v="2"/>
    <s v="Trondheim"/>
    <x v="19"/>
    <x v="0"/>
    <s v="Dekar"/>
    <n v="188"/>
  </r>
  <r>
    <x v="4"/>
    <x v="2"/>
    <s v="Trondheim"/>
    <x v="19"/>
    <x v="0"/>
    <s v="Dekar"/>
    <n v="329"/>
  </r>
  <r>
    <x v="5"/>
    <x v="2"/>
    <s v="Trondheim"/>
    <x v="19"/>
    <x v="0"/>
    <s v="Dekar"/>
    <n v="144"/>
  </r>
  <r>
    <x v="6"/>
    <x v="2"/>
    <s v="Trondheim"/>
    <x v="19"/>
    <x v="0"/>
    <s v="Dekar"/>
    <n v="443"/>
  </r>
  <r>
    <x v="7"/>
    <x v="2"/>
    <s v="Trondheim"/>
    <x v="19"/>
    <x v="0"/>
    <s v="Dekar"/>
    <n v="1356"/>
  </r>
  <r>
    <x v="8"/>
    <x v="2"/>
    <s v="Trondheim"/>
    <x v="19"/>
    <x v="0"/>
    <s v="Dekar"/>
    <n v="154"/>
  </r>
  <r>
    <x v="9"/>
    <x v="2"/>
    <s v="Trondheim"/>
    <x v="19"/>
    <x v="0"/>
    <s v="Dekar"/>
    <n v="874"/>
  </r>
  <r>
    <x v="10"/>
    <x v="2"/>
    <s v="Trondheim"/>
    <x v="19"/>
    <x v="0"/>
    <s v="Dekar"/>
    <n v="140"/>
  </r>
  <r>
    <x v="11"/>
    <x v="2"/>
    <s v="Trondheim"/>
    <x v="19"/>
    <x v="0"/>
    <s v="Dekar"/>
    <n v="523"/>
  </r>
  <r>
    <x v="12"/>
    <x v="2"/>
    <s v="Trondheim"/>
    <x v="19"/>
    <x v="0"/>
    <s v="Dekar"/>
    <n v="102"/>
  </r>
  <r>
    <x v="13"/>
    <x v="2"/>
    <s v="Trondheim"/>
    <x v="19"/>
    <x v="0"/>
    <s v="Dekar"/>
    <n v="786"/>
  </r>
  <r>
    <x v="14"/>
    <x v="2"/>
    <s v="Trondheim"/>
    <x v="19"/>
    <x v="0"/>
    <s v="Dekar"/>
    <n v="787"/>
  </r>
  <r>
    <x v="15"/>
    <x v="2"/>
    <s v="Trondheim"/>
    <x v="19"/>
    <x v="0"/>
    <s v="Dekar"/>
    <n v="946"/>
  </r>
  <r>
    <x v="16"/>
    <x v="2"/>
    <s v="Trondheim"/>
    <x v="19"/>
    <x v="0"/>
    <s v="Dekar"/>
    <n v="276"/>
  </r>
  <r>
    <x v="0"/>
    <x v="4"/>
    <s v="Heim"/>
    <x v="20"/>
    <x v="0"/>
    <s v="Dekar"/>
    <n v="662"/>
  </r>
  <r>
    <x v="1"/>
    <x v="4"/>
    <s v="Heim"/>
    <x v="20"/>
    <x v="0"/>
    <s v="Dekar"/>
    <n v="565"/>
  </r>
  <r>
    <x v="2"/>
    <x v="4"/>
    <s v="Heim"/>
    <x v="20"/>
    <x v="0"/>
    <s v="Dekar"/>
    <n v="1131"/>
  </r>
  <r>
    <x v="0"/>
    <x v="2"/>
    <s v="Trondheim"/>
    <x v="19"/>
    <x v="0"/>
    <s v="Dekar"/>
    <m/>
  </r>
  <r>
    <x v="4"/>
    <x v="4"/>
    <s v="Heim"/>
    <x v="20"/>
    <x v="0"/>
    <s v="Dekar"/>
    <n v="439"/>
  </r>
  <r>
    <x v="5"/>
    <x v="4"/>
    <s v="Heim"/>
    <x v="20"/>
    <x v="0"/>
    <s v="Dekar"/>
    <n v="429"/>
  </r>
  <r>
    <x v="6"/>
    <x v="4"/>
    <s v="Heim"/>
    <x v="20"/>
    <x v="0"/>
    <s v="Dekar"/>
    <n v="1085"/>
  </r>
  <r>
    <x v="1"/>
    <x v="2"/>
    <s v="Trondheim"/>
    <x v="19"/>
    <x v="0"/>
    <s v="Dekar"/>
    <m/>
  </r>
  <r>
    <x v="8"/>
    <x v="4"/>
    <s v="Heim"/>
    <x v="20"/>
    <x v="0"/>
    <s v="Dekar"/>
    <n v="664"/>
  </r>
  <r>
    <x v="9"/>
    <x v="4"/>
    <s v="Heim"/>
    <x v="20"/>
    <x v="0"/>
    <s v="Dekar"/>
    <n v="300"/>
  </r>
  <r>
    <x v="10"/>
    <x v="4"/>
    <s v="Heim"/>
    <x v="20"/>
    <x v="0"/>
    <s v="Dekar"/>
    <n v="176"/>
  </r>
  <r>
    <x v="11"/>
    <x v="4"/>
    <s v="Heim"/>
    <x v="20"/>
    <x v="0"/>
    <s v="Dekar"/>
    <n v="49"/>
  </r>
  <r>
    <x v="12"/>
    <x v="4"/>
    <s v="Heim"/>
    <x v="20"/>
    <x v="0"/>
    <s v="Dekar"/>
    <n v="237"/>
  </r>
  <r>
    <x v="13"/>
    <x v="4"/>
    <s v="Heim"/>
    <x v="20"/>
    <x v="0"/>
    <s v="Dekar"/>
    <n v="129"/>
  </r>
  <r>
    <x v="14"/>
    <x v="4"/>
    <s v="Heim"/>
    <x v="20"/>
    <x v="0"/>
    <s v="Dekar"/>
    <n v="204"/>
  </r>
  <r>
    <x v="15"/>
    <x v="4"/>
    <s v="Heim"/>
    <x v="20"/>
    <x v="0"/>
    <s v="Dekar"/>
    <n v="242"/>
  </r>
  <r>
    <x v="16"/>
    <x v="4"/>
    <s v="Heim"/>
    <x v="20"/>
    <x v="0"/>
    <s v="Dekar"/>
    <n v="161"/>
  </r>
  <r>
    <x v="2"/>
    <x v="2"/>
    <s v="Trondheim"/>
    <x v="19"/>
    <x v="0"/>
    <s v="Dekar"/>
    <m/>
  </r>
  <r>
    <x v="3"/>
    <x v="2"/>
    <s v="Trondheim"/>
    <x v="19"/>
    <x v="0"/>
    <s v="Dekar"/>
    <m/>
  </r>
  <r>
    <x v="4"/>
    <x v="2"/>
    <s v="Trondheim"/>
    <x v="19"/>
    <x v="0"/>
    <s v="Dekar"/>
    <m/>
  </r>
  <r>
    <x v="1"/>
    <x v="3"/>
    <s v="Ørland"/>
    <x v="21"/>
    <x v="0"/>
    <s v="Dekar"/>
    <n v="10"/>
  </r>
  <r>
    <x v="0"/>
    <x v="4"/>
    <s v="Orkland"/>
    <x v="22"/>
    <x v="0"/>
    <s v="Dekar"/>
    <n v="334"/>
  </r>
  <r>
    <x v="1"/>
    <x v="4"/>
    <s v="Orkland"/>
    <x v="22"/>
    <x v="0"/>
    <s v="Dekar"/>
    <n v="316"/>
  </r>
  <r>
    <x v="2"/>
    <x v="4"/>
    <s v="Orkland"/>
    <x v="22"/>
    <x v="0"/>
    <s v="Dekar"/>
    <n v="282"/>
  </r>
  <r>
    <x v="5"/>
    <x v="2"/>
    <s v="Trondheim"/>
    <x v="19"/>
    <x v="0"/>
    <s v="Dekar"/>
    <m/>
  </r>
  <r>
    <x v="4"/>
    <x v="4"/>
    <s v="Orkland"/>
    <x v="22"/>
    <x v="0"/>
    <s v="Dekar"/>
    <n v="112"/>
  </r>
  <r>
    <x v="5"/>
    <x v="4"/>
    <s v="Orkland"/>
    <x v="22"/>
    <x v="0"/>
    <s v="Dekar"/>
    <n v="53"/>
  </r>
  <r>
    <x v="6"/>
    <x v="4"/>
    <s v="Orkland"/>
    <x v="22"/>
    <x v="0"/>
    <s v="Dekar"/>
    <n v="65"/>
  </r>
  <r>
    <x v="7"/>
    <x v="4"/>
    <s v="Orkland"/>
    <x v="22"/>
    <x v="0"/>
    <s v="Dekar"/>
    <n v="228"/>
  </r>
  <r>
    <x v="8"/>
    <x v="4"/>
    <s v="Orkland"/>
    <x v="22"/>
    <x v="0"/>
    <s v="Dekar"/>
    <n v="100"/>
  </r>
  <r>
    <x v="9"/>
    <x v="4"/>
    <s v="Orkland"/>
    <x v="22"/>
    <x v="0"/>
    <s v="Dekar"/>
    <n v="150"/>
  </r>
  <r>
    <x v="10"/>
    <x v="4"/>
    <s v="Orkland"/>
    <x v="22"/>
    <x v="0"/>
    <s v="Dekar"/>
    <n v="112"/>
  </r>
  <r>
    <x v="11"/>
    <x v="4"/>
    <s v="Orkland"/>
    <x v="22"/>
    <x v="0"/>
    <s v="Dekar"/>
    <n v="336"/>
  </r>
  <r>
    <x v="12"/>
    <x v="4"/>
    <s v="Orkland"/>
    <x v="22"/>
    <x v="0"/>
    <s v="Dekar"/>
    <n v="27"/>
  </r>
  <r>
    <x v="13"/>
    <x v="4"/>
    <s v="Orkland"/>
    <x v="22"/>
    <x v="0"/>
    <s v="Dekar"/>
    <n v="119"/>
  </r>
  <r>
    <x v="14"/>
    <x v="4"/>
    <s v="Orkland"/>
    <x v="22"/>
    <x v="0"/>
    <s v="Dekar"/>
    <n v="0"/>
  </r>
  <r>
    <x v="15"/>
    <x v="4"/>
    <s v="Orkland"/>
    <x v="22"/>
    <x v="0"/>
    <s v="Dekar"/>
    <n v="218"/>
  </r>
  <r>
    <x v="16"/>
    <x v="4"/>
    <s v="Orkland"/>
    <x v="22"/>
    <x v="0"/>
    <s v="Dekar"/>
    <n v="0"/>
  </r>
  <r>
    <x v="0"/>
    <x v="3"/>
    <s v="Ørland"/>
    <x v="21"/>
    <x v="0"/>
    <s v="Dekar"/>
    <n v="234"/>
  </r>
  <r>
    <x v="1"/>
    <x v="3"/>
    <s v="Ørland"/>
    <x v="21"/>
    <x v="0"/>
    <s v="Dekar"/>
    <n v="272"/>
  </r>
  <r>
    <x v="2"/>
    <x v="3"/>
    <s v="Ørland"/>
    <x v="21"/>
    <x v="0"/>
    <s v="Dekar"/>
    <n v="510"/>
  </r>
  <r>
    <x v="3"/>
    <x v="3"/>
    <s v="Ørland"/>
    <x v="21"/>
    <x v="0"/>
    <s v="Dekar"/>
    <n v="15"/>
  </r>
  <r>
    <x v="4"/>
    <x v="3"/>
    <s v="Ørland"/>
    <x v="21"/>
    <x v="0"/>
    <s v="Dekar"/>
    <n v="85"/>
  </r>
  <r>
    <x v="5"/>
    <x v="3"/>
    <s v="Ørland"/>
    <x v="21"/>
    <x v="0"/>
    <s v="Dekar"/>
    <n v="91"/>
  </r>
  <r>
    <x v="6"/>
    <x v="3"/>
    <s v="Ørland"/>
    <x v="21"/>
    <x v="0"/>
    <s v="Dekar"/>
    <n v="109"/>
  </r>
  <r>
    <x v="7"/>
    <x v="3"/>
    <s v="Ørland"/>
    <x v="21"/>
    <x v="0"/>
    <s v="Dekar"/>
    <n v="129"/>
  </r>
  <r>
    <x v="8"/>
    <x v="3"/>
    <s v="Ørland"/>
    <x v="21"/>
    <x v="0"/>
    <s v="Dekar"/>
    <n v="112"/>
  </r>
  <r>
    <x v="9"/>
    <x v="3"/>
    <s v="Ørland"/>
    <x v="21"/>
    <x v="0"/>
    <s v="Dekar"/>
    <n v="222"/>
  </r>
  <r>
    <x v="10"/>
    <x v="3"/>
    <s v="Ørland"/>
    <x v="21"/>
    <x v="0"/>
    <s v="Dekar"/>
    <n v="58"/>
  </r>
  <r>
    <x v="11"/>
    <x v="3"/>
    <s v="Ørland"/>
    <x v="21"/>
    <x v="0"/>
    <s v="Dekar"/>
    <n v="35"/>
  </r>
  <r>
    <x v="12"/>
    <x v="3"/>
    <s v="Ørland"/>
    <x v="21"/>
    <x v="0"/>
    <s v="Dekar"/>
    <n v="135"/>
  </r>
  <r>
    <x v="13"/>
    <x v="3"/>
    <s v="Ørland"/>
    <x v="21"/>
    <x v="0"/>
    <s v="Dekar"/>
    <n v="154"/>
  </r>
  <r>
    <x v="14"/>
    <x v="3"/>
    <s v="Ørland"/>
    <x v="21"/>
    <x v="0"/>
    <s v="Dekar"/>
    <n v="77"/>
  </r>
  <r>
    <x v="15"/>
    <x v="3"/>
    <s v="Ørland"/>
    <x v="21"/>
    <x v="0"/>
    <s v="Dekar"/>
    <n v="83"/>
  </r>
  <r>
    <x v="16"/>
    <x v="3"/>
    <s v="Ørland"/>
    <x v="21"/>
    <x v="0"/>
    <s v="Dekar"/>
    <n v="162"/>
  </r>
  <r>
    <x v="0"/>
    <x v="3"/>
    <s v="Åfjord"/>
    <x v="23"/>
    <x v="0"/>
    <s v="Dekar"/>
    <n v="849"/>
  </r>
  <r>
    <x v="1"/>
    <x v="3"/>
    <s v="Åfjord"/>
    <x v="23"/>
    <x v="0"/>
    <s v="Dekar"/>
    <n v="767"/>
  </r>
  <r>
    <x v="2"/>
    <x v="3"/>
    <s v="Åfjord"/>
    <x v="23"/>
    <x v="0"/>
    <s v="Dekar"/>
    <n v="566"/>
  </r>
  <r>
    <x v="3"/>
    <x v="3"/>
    <s v="Åfjord"/>
    <x v="23"/>
    <x v="0"/>
    <s v="Dekar"/>
    <n v="5"/>
  </r>
  <r>
    <x v="4"/>
    <x v="3"/>
    <s v="Åfjord"/>
    <x v="23"/>
    <x v="0"/>
    <s v="Dekar"/>
    <n v="484"/>
  </r>
  <r>
    <x v="5"/>
    <x v="3"/>
    <s v="Åfjord"/>
    <x v="23"/>
    <x v="0"/>
    <s v="Dekar"/>
    <n v="308"/>
  </r>
  <r>
    <x v="6"/>
    <x v="3"/>
    <s v="Åfjord"/>
    <x v="23"/>
    <x v="0"/>
    <s v="Dekar"/>
    <n v="396"/>
  </r>
  <r>
    <x v="7"/>
    <x v="3"/>
    <s v="Åfjord"/>
    <x v="23"/>
    <x v="0"/>
    <s v="Dekar"/>
    <n v="306"/>
  </r>
  <r>
    <x v="8"/>
    <x v="3"/>
    <s v="Åfjord"/>
    <x v="23"/>
    <x v="0"/>
    <s v="Dekar"/>
    <n v="308"/>
  </r>
  <r>
    <x v="9"/>
    <x v="3"/>
    <s v="Åfjord"/>
    <x v="23"/>
    <x v="0"/>
    <s v="Dekar"/>
    <n v="721"/>
  </r>
  <r>
    <x v="10"/>
    <x v="3"/>
    <s v="Åfjord"/>
    <x v="23"/>
    <x v="0"/>
    <s v="Dekar"/>
    <n v="439"/>
  </r>
  <r>
    <x v="11"/>
    <x v="3"/>
    <s v="Åfjord"/>
    <x v="23"/>
    <x v="0"/>
    <s v="Dekar"/>
    <n v="231"/>
  </r>
  <r>
    <x v="12"/>
    <x v="3"/>
    <s v="Åfjord"/>
    <x v="23"/>
    <x v="0"/>
    <s v="Dekar"/>
    <n v="667"/>
  </r>
  <r>
    <x v="13"/>
    <x v="3"/>
    <s v="Åfjord"/>
    <x v="23"/>
    <x v="0"/>
    <s v="Dekar"/>
    <n v="334"/>
  </r>
  <r>
    <x v="14"/>
    <x v="3"/>
    <s v="Åfjord"/>
    <x v="23"/>
    <x v="0"/>
    <s v="Dekar"/>
    <n v="863"/>
  </r>
  <r>
    <x v="15"/>
    <x v="3"/>
    <s v="Åfjord"/>
    <x v="23"/>
    <x v="0"/>
    <s v="Dekar"/>
    <n v="356"/>
  </r>
  <r>
    <x v="16"/>
    <x v="3"/>
    <s v="Åfjord"/>
    <x v="23"/>
    <x v="0"/>
    <s v="Dekar"/>
    <n v="341"/>
  </r>
  <r>
    <x v="0"/>
    <x v="3"/>
    <s v="Åfjord"/>
    <x v="23"/>
    <x v="0"/>
    <s v="Dekar"/>
    <n v="68"/>
  </r>
  <r>
    <x v="1"/>
    <x v="3"/>
    <s v="Åfjord"/>
    <x v="23"/>
    <x v="0"/>
    <s v="Dekar"/>
    <n v="33"/>
  </r>
  <r>
    <x v="2"/>
    <x v="3"/>
    <s v="Åfjord"/>
    <x v="23"/>
    <x v="0"/>
    <s v="Dekar"/>
    <n v="27"/>
  </r>
  <r>
    <x v="3"/>
    <x v="3"/>
    <s v="Åfjord"/>
    <x v="23"/>
    <x v="0"/>
    <s v="Dekar"/>
    <n v="0"/>
  </r>
  <r>
    <x v="4"/>
    <x v="3"/>
    <s v="Åfjord"/>
    <x v="23"/>
    <x v="0"/>
    <s v="Dekar"/>
    <n v="52"/>
  </r>
  <r>
    <x v="5"/>
    <x v="3"/>
    <s v="Åfjord"/>
    <x v="23"/>
    <x v="0"/>
    <s v="Dekar"/>
    <n v="0"/>
  </r>
  <r>
    <x v="6"/>
    <x v="3"/>
    <s v="Åfjord"/>
    <x v="23"/>
    <x v="0"/>
    <s v="Dekar"/>
    <n v="0"/>
  </r>
  <r>
    <x v="7"/>
    <x v="3"/>
    <s v="Åfjord"/>
    <x v="23"/>
    <x v="0"/>
    <s v="Dekar"/>
    <n v="0"/>
  </r>
  <r>
    <x v="8"/>
    <x v="3"/>
    <s v="Åfjord"/>
    <x v="23"/>
    <x v="0"/>
    <s v="Dekar"/>
    <n v="0"/>
  </r>
  <r>
    <x v="9"/>
    <x v="3"/>
    <s v="Åfjord"/>
    <x v="23"/>
    <x v="0"/>
    <s v="Dekar"/>
    <n v="43"/>
  </r>
  <r>
    <x v="10"/>
    <x v="3"/>
    <s v="Åfjord"/>
    <x v="23"/>
    <x v="0"/>
    <s v="Dekar"/>
    <n v="0"/>
  </r>
  <r>
    <x v="11"/>
    <x v="3"/>
    <s v="Åfjord"/>
    <x v="23"/>
    <x v="0"/>
    <s v="Dekar"/>
    <n v="0"/>
  </r>
  <r>
    <x v="12"/>
    <x v="3"/>
    <s v="Åfjord"/>
    <x v="23"/>
    <x v="0"/>
    <s v="Dekar"/>
    <n v="0"/>
  </r>
  <r>
    <x v="13"/>
    <x v="3"/>
    <s v="Åfjord"/>
    <x v="23"/>
    <x v="0"/>
    <s v="Dekar"/>
    <n v="0"/>
  </r>
  <r>
    <x v="14"/>
    <x v="3"/>
    <s v="Åfjord"/>
    <x v="23"/>
    <x v="0"/>
    <s v="Dekar"/>
    <n v="14"/>
  </r>
  <r>
    <x v="15"/>
    <x v="3"/>
    <s v="Åfjord"/>
    <x v="23"/>
    <x v="0"/>
    <s v="Dekar"/>
    <n v="0"/>
  </r>
  <r>
    <x v="16"/>
    <x v="3"/>
    <s v="Åfjord"/>
    <x v="23"/>
    <x v="0"/>
    <s v="Dekar"/>
    <n v="0"/>
  </r>
  <r>
    <x v="0"/>
    <x v="3"/>
    <s v="Osen"/>
    <x v="24"/>
    <x v="0"/>
    <s v="Dekar"/>
    <n v="45"/>
  </r>
  <r>
    <x v="1"/>
    <x v="3"/>
    <s v="Osen"/>
    <x v="24"/>
    <x v="0"/>
    <s v="Dekar"/>
    <n v="74"/>
  </r>
  <r>
    <x v="2"/>
    <x v="3"/>
    <s v="Osen"/>
    <x v="24"/>
    <x v="0"/>
    <s v="Dekar"/>
    <n v="45"/>
  </r>
  <r>
    <x v="6"/>
    <x v="2"/>
    <s v="Trondheim"/>
    <x v="19"/>
    <x v="0"/>
    <s v="Dekar"/>
    <m/>
  </r>
  <r>
    <x v="4"/>
    <x v="3"/>
    <s v="Osen"/>
    <x v="24"/>
    <x v="0"/>
    <s v="Dekar"/>
    <n v="268"/>
  </r>
  <r>
    <x v="5"/>
    <x v="3"/>
    <s v="Osen"/>
    <x v="24"/>
    <x v="0"/>
    <s v="Dekar"/>
    <n v="105"/>
  </r>
  <r>
    <x v="6"/>
    <x v="3"/>
    <s v="Osen"/>
    <x v="24"/>
    <x v="0"/>
    <s v="Dekar"/>
    <n v="12"/>
  </r>
  <r>
    <x v="7"/>
    <x v="3"/>
    <s v="Osen"/>
    <x v="24"/>
    <x v="0"/>
    <s v="Dekar"/>
    <n v="10"/>
  </r>
  <r>
    <x v="8"/>
    <x v="3"/>
    <s v="Osen"/>
    <x v="24"/>
    <x v="0"/>
    <s v="Dekar"/>
    <n v="92"/>
  </r>
  <r>
    <x v="9"/>
    <x v="3"/>
    <s v="Osen"/>
    <x v="24"/>
    <x v="0"/>
    <s v="Dekar"/>
    <n v="228"/>
  </r>
  <r>
    <x v="10"/>
    <x v="3"/>
    <s v="Osen"/>
    <x v="24"/>
    <x v="0"/>
    <s v="Dekar"/>
    <n v="150"/>
  </r>
  <r>
    <x v="11"/>
    <x v="3"/>
    <s v="Osen"/>
    <x v="24"/>
    <x v="0"/>
    <s v="Dekar"/>
    <n v="82"/>
  </r>
  <r>
    <x v="12"/>
    <x v="3"/>
    <s v="Osen"/>
    <x v="24"/>
    <x v="0"/>
    <s v="Dekar"/>
    <n v="35"/>
  </r>
  <r>
    <x v="13"/>
    <x v="3"/>
    <s v="Osen"/>
    <x v="24"/>
    <x v="0"/>
    <s v="Dekar"/>
    <n v="231"/>
  </r>
  <r>
    <x v="14"/>
    <x v="3"/>
    <s v="Osen"/>
    <x v="24"/>
    <x v="0"/>
    <s v="Dekar"/>
    <n v="154"/>
  </r>
  <r>
    <x v="15"/>
    <x v="3"/>
    <s v="Osen"/>
    <x v="24"/>
    <x v="0"/>
    <s v="Dekar"/>
    <n v="50"/>
  </r>
  <r>
    <x v="16"/>
    <x v="3"/>
    <s v="Osen"/>
    <x v="24"/>
    <x v="0"/>
    <s v="Dekar"/>
    <n v="5"/>
  </r>
  <r>
    <x v="0"/>
    <x v="5"/>
    <s v="Oppdal"/>
    <x v="25"/>
    <x v="0"/>
    <s v="Dekar"/>
    <n v="125"/>
  </r>
  <r>
    <x v="1"/>
    <x v="5"/>
    <s v="Oppdal"/>
    <x v="25"/>
    <x v="0"/>
    <s v="Dekar"/>
    <n v="82"/>
  </r>
  <r>
    <x v="2"/>
    <x v="5"/>
    <s v="Oppdal"/>
    <x v="25"/>
    <x v="0"/>
    <s v="Dekar"/>
    <n v="182"/>
  </r>
  <r>
    <x v="7"/>
    <x v="2"/>
    <s v="Trondheim"/>
    <x v="19"/>
    <x v="0"/>
    <s v="Dekar"/>
    <m/>
  </r>
  <r>
    <x v="4"/>
    <x v="5"/>
    <s v="Oppdal"/>
    <x v="25"/>
    <x v="0"/>
    <s v="Dekar"/>
    <n v="143"/>
  </r>
  <r>
    <x v="5"/>
    <x v="5"/>
    <s v="Oppdal"/>
    <x v="25"/>
    <x v="0"/>
    <s v="Dekar"/>
    <n v="102"/>
  </r>
  <r>
    <x v="6"/>
    <x v="5"/>
    <s v="Oppdal"/>
    <x v="25"/>
    <x v="0"/>
    <s v="Dekar"/>
    <n v="9"/>
  </r>
  <r>
    <x v="7"/>
    <x v="5"/>
    <s v="Oppdal"/>
    <x v="25"/>
    <x v="0"/>
    <s v="Dekar"/>
    <n v="34"/>
  </r>
  <r>
    <x v="8"/>
    <x v="5"/>
    <s v="Oppdal"/>
    <x v="25"/>
    <x v="0"/>
    <s v="Dekar"/>
    <n v="87"/>
  </r>
  <r>
    <x v="9"/>
    <x v="5"/>
    <s v="Oppdal"/>
    <x v="25"/>
    <x v="0"/>
    <s v="Dekar"/>
    <n v="106"/>
  </r>
  <r>
    <x v="10"/>
    <x v="5"/>
    <s v="Oppdal"/>
    <x v="25"/>
    <x v="0"/>
    <s v="Dekar"/>
    <n v="138"/>
  </r>
  <r>
    <x v="11"/>
    <x v="5"/>
    <s v="Oppdal"/>
    <x v="25"/>
    <x v="0"/>
    <s v="Dekar"/>
    <n v="26"/>
  </r>
  <r>
    <x v="12"/>
    <x v="5"/>
    <s v="Oppdal"/>
    <x v="25"/>
    <x v="0"/>
    <s v="Dekar"/>
    <n v="39"/>
  </r>
  <r>
    <x v="13"/>
    <x v="5"/>
    <s v="Oppdal"/>
    <x v="25"/>
    <x v="0"/>
    <s v="Dekar"/>
    <n v="103"/>
  </r>
  <r>
    <x v="14"/>
    <x v="5"/>
    <s v="Oppdal"/>
    <x v="25"/>
    <x v="0"/>
    <s v="Dekar"/>
    <n v="23"/>
  </r>
  <r>
    <x v="15"/>
    <x v="5"/>
    <s v="Oppdal"/>
    <x v="25"/>
    <x v="0"/>
    <s v="Dekar"/>
    <n v="0"/>
  </r>
  <r>
    <x v="16"/>
    <x v="5"/>
    <s v="Oppdal"/>
    <x v="25"/>
    <x v="0"/>
    <s v="Dekar"/>
    <n v="0"/>
  </r>
  <r>
    <x v="0"/>
    <x v="5"/>
    <s v="Rennebu"/>
    <x v="26"/>
    <x v="0"/>
    <s v="Dekar"/>
    <n v="685"/>
  </r>
  <r>
    <x v="1"/>
    <x v="5"/>
    <s v="Rennebu"/>
    <x v="26"/>
    <x v="0"/>
    <s v="Dekar"/>
    <n v="739"/>
  </r>
  <r>
    <x v="2"/>
    <x v="5"/>
    <s v="Rennebu"/>
    <x v="26"/>
    <x v="0"/>
    <s v="Dekar"/>
    <n v="622"/>
  </r>
  <r>
    <x v="3"/>
    <x v="5"/>
    <s v="Rennebu"/>
    <x v="26"/>
    <x v="0"/>
    <s v="Dekar"/>
    <n v="59"/>
  </r>
  <r>
    <x v="4"/>
    <x v="5"/>
    <s v="Rennebu"/>
    <x v="26"/>
    <x v="0"/>
    <s v="Dekar"/>
    <n v="191"/>
  </r>
  <r>
    <x v="5"/>
    <x v="5"/>
    <s v="Rennebu"/>
    <x v="26"/>
    <x v="0"/>
    <s v="Dekar"/>
    <n v="269"/>
  </r>
  <r>
    <x v="6"/>
    <x v="5"/>
    <s v="Rennebu"/>
    <x v="26"/>
    <x v="0"/>
    <s v="Dekar"/>
    <n v="488"/>
  </r>
  <r>
    <x v="7"/>
    <x v="5"/>
    <s v="Rennebu"/>
    <x v="26"/>
    <x v="0"/>
    <s v="Dekar"/>
    <n v="94"/>
  </r>
  <r>
    <x v="8"/>
    <x v="5"/>
    <s v="Rennebu"/>
    <x v="26"/>
    <x v="0"/>
    <s v="Dekar"/>
    <n v="155"/>
  </r>
  <r>
    <x v="9"/>
    <x v="5"/>
    <s v="Rennebu"/>
    <x v="26"/>
    <x v="0"/>
    <s v="Dekar"/>
    <n v="263"/>
  </r>
  <r>
    <x v="10"/>
    <x v="5"/>
    <s v="Rennebu"/>
    <x v="26"/>
    <x v="0"/>
    <s v="Dekar"/>
    <n v="548"/>
  </r>
  <r>
    <x v="11"/>
    <x v="5"/>
    <s v="Rennebu"/>
    <x v="26"/>
    <x v="0"/>
    <s v="Dekar"/>
    <n v="309"/>
  </r>
  <r>
    <x v="12"/>
    <x v="5"/>
    <s v="Rennebu"/>
    <x v="26"/>
    <x v="0"/>
    <s v="Dekar"/>
    <n v="399"/>
  </r>
  <r>
    <x v="13"/>
    <x v="5"/>
    <s v="Rennebu"/>
    <x v="26"/>
    <x v="0"/>
    <s v="Dekar"/>
    <n v="227"/>
  </r>
  <r>
    <x v="14"/>
    <x v="5"/>
    <s v="Rennebu"/>
    <x v="26"/>
    <x v="0"/>
    <s v="Dekar"/>
    <n v="225"/>
  </r>
  <r>
    <x v="15"/>
    <x v="5"/>
    <s v="Rennebu"/>
    <x v="26"/>
    <x v="0"/>
    <s v="Dekar"/>
    <n v="126"/>
  </r>
  <r>
    <x v="16"/>
    <x v="5"/>
    <s v="Rennebu"/>
    <x v="26"/>
    <x v="0"/>
    <s v="Dekar"/>
    <n v="263"/>
  </r>
  <r>
    <x v="0"/>
    <x v="4"/>
    <s v="Orkland"/>
    <x v="22"/>
    <x v="0"/>
    <s v="Dekar"/>
    <n v="1259"/>
  </r>
  <r>
    <x v="1"/>
    <x v="4"/>
    <s v="Orkland"/>
    <x v="22"/>
    <x v="0"/>
    <s v="Dekar"/>
    <n v="796"/>
  </r>
  <r>
    <x v="2"/>
    <x v="4"/>
    <s v="Orkland"/>
    <x v="22"/>
    <x v="0"/>
    <s v="Dekar"/>
    <n v="942"/>
  </r>
  <r>
    <x v="8"/>
    <x v="2"/>
    <s v="Trondheim"/>
    <x v="19"/>
    <x v="0"/>
    <s v="Dekar"/>
    <m/>
  </r>
  <r>
    <x v="4"/>
    <x v="4"/>
    <s v="Orkland"/>
    <x v="22"/>
    <x v="0"/>
    <s v="Dekar"/>
    <n v="194"/>
  </r>
  <r>
    <x v="5"/>
    <x v="4"/>
    <s v="Orkland"/>
    <x v="22"/>
    <x v="0"/>
    <s v="Dekar"/>
    <n v="354"/>
  </r>
  <r>
    <x v="6"/>
    <x v="4"/>
    <s v="Orkland"/>
    <x v="22"/>
    <x v="0"/>
    <s v="Dekar"/>
    <n v="155"/>
  </r>
  <r>
    <x v="7"/>
    <x v="4"/>
    <s v="Orkland"/>
    <x v="22"/>
    <x v="0"/>
    <s v="Dekar"/>
    <n v="287"/>
  </r>
  <r>
    <x v="8"/>
    <x v="4"/>
    <s v="Orkland"/>
    <x v="22"/>
    <x v="0"/>
    <s v="Dekar"/>
    <n v="218"/>
  </r>
  <r>
    <x v="9"/>
    <x v="4"/>
    <s v="Orkland"/>
    <x v="22"/>
    <x v="0"/>
    <s v="Dekar"/>
    <n v="978"/>
  </r>
  <r>
    <x v="10"/>
    <x v="4"/>
    <s v="Orkland"/>
    <x v="22"/>
    <x v="0"/>
    <s v="Dekar"/>
    <n v="229"/>
  </r>
  <r>
    <x v="11"/>
    <x v="4"/>
    <s v="Orkland"/>
    <x v="22"/>
    <x v="0"/>
    <s v="Dekar"/>
    <n v="474"/>
  </r>
  <r>
    <x v="12"/>
    <x v="4"/>
    <s v="Orkland"/>
    <x v="22"/>
    <x v="0"/>
    <s v="Dekar"/>
    <n v="468"/>
  </r>
  <r>
    <x v="13"/>
    <x v="4"/>
    <s v="Orkland"/>
    <x v="22"/>
    <x v="0"/>
    <s v="Dekar"/>
    <n v="286"/>
  </r>
  <r>
    <x v="14"/>
    <x v="4"/>
    <s v="Orkland"/>
    <x v="22"/>
    <x v="0"/>
    <s v="Dekar"/>
    <n v="552"/>
  </r>
  <r>
    <x v="15"/>
    <x v="4"/>
    <s v="Orkland"/>
    <x v="22"/>
    <x v="0"/>
    <s v="Dekar"/>
    <n v="395"/>
  </r>
  <r>
    <x v="16"/>
    <x v="4"/>
    <s v="Orkland"/>
    <x v="22"/>
    <x v="0"/>
    <s v="Dekar"/>
    <n v="492"/>
  </r>
  <r>
    <x v="0"/>
    <x v="4"/>
    <s v="Orkland"/>
    <x v="22"/>
    <x v="0"/>
    <s v="Dekar"/>
    <n v="542"/>
  </r>
  <r>
    <x v="1"/>
    <x v="4"/>
    <s v="Orkland"/>
    <x v="22"/>
    <x v="0"/>
    <s v="Dekar"/>
    <n v="405"/>
  </r>
  <r>
    <x v="2"/>
    <x v="4"/>
    <s v="Orkland"/>
    <x v="22"/>
    <x v="0"/>
    <s v="Dekar"/>
    <n v="252"/>
  </r>
  <r>
    <x v="3"/>
    <x v="4"/>
    <s v="Orkland"/>
    <x v="22"/>
    <x v="0"/>
    <s v="Dekar"/>
    <n v="98"/>
  </r>
  <r>
    <x v="4"/>
    <x v="4"/>
    <s v="Orkland"/>
    <x v="22"/>
    <x v="0"/>
    <s v="Dekar"/>
    <n v="152"/>
  </r>
  <r>
    <x v="5"/>
    <x v="4"/>
    <s v="Orkland"/>
    <x v="22"/>
    <x v="0"/>
    <s v="Dekar"/>
    <n v="226"/>
  </r>
  <r>
    <x v="6"/>
    <x v="4"/>
    <s v="Orkland"/>
    <x v="22"/>
    <x v="0"/>
    <s v="Dekar"/>
    <n v="146"/>
  </r>
  <r>
    <x v="7"/>
    <x v="4"/>
    <s v="Orkland"/>
    <x v="22"/>
    <x v="0"/>
    <s v="Dekar"/>
    <n v="173"/>
  </r>
  <r>
    <x v="8"/>
    <x v="4"/>
    <s v="Orkland"/>
    <x v="22"/>
    <x v="0"/>
    <s v="Dekar"/>
    <n v="86"/>
  </r>
  <r>
    <x v="9"/>
    <x v="4"/>
    <s v="Orkland"/>
    <x v="22"/>
    <x v="0"/>
    <s v="Dekar"/>
    <n v="145"/>
  </r>
  <r>
    <x v="10"/>
    <x v="4"/>
    <s v="Orkland"/>
    <x v="22"/>
    <x v="0"/>
    <s v="Dekar"/>
    <n v="149"/>
  </r>
  <r>
    <x v="11"/>
    <x v="4"/>
    <s v="Orkland"/>
    <x v="22"/>
    <x v="0"/>
    <s v="Dekar"/>
    <n v="135"/>
  </r>
  <r>
    <x v="12"/>
    <x v="4"/>
    <s v="Orkland"/>
    <x v="22"/>
    <x v="0"/>
    <s v="Dekar"/>
    <n v="65"/>
  </r>
  <r>
    <x v="13"/>
    <x v="4"/>
    <s v="Orkland"/>
    <x v="22"/>
    <x v="0"/>
    <s v="Dekar"/>
    <n v="473"/>
  </r>
  <r>
    <x v="14"/>
    <x v="4"/>
    <s v="Orkland"/>
    <x v="22"/>
    <x v="0"/>
    <s v="Dekar"/>
    <n v="390"/>
  </r>
  <r>
    <x v="15"/>
    <x v="4"/>
    <s v="Orkland"/>
    <x v="22"/>
    <x v="0"/>
    <s v="Dekar"/>
    <n v="645"/>
  </r>
  <r>
    <x v="16"/>
    <x v="4"/>
    <s v="Orkland"/>
    <x v="22"/>
    <x v="0"/>
    <s v="Dekar"/>
    <n v="216"/>
  </r>
  <r>
    <x v="0"/>
    <x v="5"/>
    <s v="Røros"/>
    <x v="27"/>
    <x v="0"/>
    <s v="Dekar"/>
    <n v="70"/>
  </r>
  <r>
    <x v="1"/>
    <x v="5"/>
    <s v="Røros"/>
    <x v="27"/>
    <x v="0"/>
    <s v="Dekar"/>
    <n v="145"/>
  </r>
  <r>
    <x v="2"/>
    <x v="5"/>
    <s v="Røros"/>
    <x v="27"/>
    <x v="0"/>
    <s v="Dekar"/>
    <n v="208"/>
  </r>
  <r>
    <x v="3"/>
    <x v="5"/>
    <s v="Røros"/>
    <x v="27"/>
    <x v="0"/>
    <s v="Dekar"/>
    <n v="0"/>
  </r>
  <r>
    <x v="4"/>
    <x v="5"/>
    <s v="Røros"/>
    <x v="27"/>
    <x v="0"/>
    <s v="Dekar"/>
    <n v="92"/>
  </r>
  <r>
    <x v="5"/>
    <x v="5"/>
    <s v="Røros"/>
    <x v="27"/>
    <x v="0"/>
    <s v="Dekar"/>
    <n v="367"/>
  </r>
  <r>
    <x v="6"/>
    <x v="5"/>
    <s v="Røros"/>
    <x v="27"/>
    <x v="0"/>
    <s v="Dekar"/>
    <n v="0"/>
  </r>
  <r>
    <x v="7"/>
    <x v="5"/>
    <s v="Røros"/>
    <x v="27"/>
    <x v="0"/>
    <s v="Dekar"/>
    <n v="37"/>
  </r>
  <r>
    <x v="8"/>
    <x v="5"/>
    <s v="Røros"/>
    <x v="27"/>
    <x v="0"/>
    <s v="Dekar"/>
    <n v="27"/>
  </r>
  <r>
    <x v="9"/>
    <x v="5"/>
    <s v="Røros"/>
    <x v="27"/>
    <x v="0"/>
    <s v="Dekar"/>
    <n v="102"/>
  </r>
  <r>
    <x v="10"/>
    <x v="5"/>
    <s v="Røros"/>
    <x v="27"/>
    <x v="0"/>
    <s v="Dekar"/>
    <n v="81"/>
  </r>
  <r>
    <x v="11"/>
    <x v="5"/>
    <s v="Røros"/>
    <x v="27"/>
    <x v="0"/>
    <s v="Dekar"/>
    <n v="92"/>
  </r>
  <r>
    <x v="12"/>
    <x v="5"/>
    <s v="Røros"/>
    <x v="27"/>
    <x v="0"/>
    <s v="Dekar"/>
    <n v="52"/>
  </r>
  <r>
    <x v="13"/>
    <x v="5"/>
    <s v="Røros"/>
    <x v="27"/>
    <x v="0"/>
    <s v="Dekar"/>
    <n v="14"/>
  </r>
  <r>
    <x v="14"/>
    <x v="5"/>
    <s v="Røros"/>
    <x v="27"/>
    <x v="0"/>
    <s v="Dekar"/>
    <n v="90"/>
  </r>
  <r>
    <x v="15"/>
    <x v="5"/>
    <s v="Røros"/>
    <x v="27"/>
    <x v="0"/>
    <s v="Dekar"/>
    <n v="0"/>
  </r>
  <r>
    <x v="16"/>
    <x v="5"/>
    <s v="Røros"/>
    <x v="27"/>
    <x v="0"/>
    <s v="Dekar"/>
    <n v="0"/>
  </r>
  <r>
    <x v="0"/>
    <x v="5"/>
    <s v="Holtålen"/>
    <x v="28"/>
    <x v="0"/>
    <s v="Dekar"/>
    <n v="370"/>
  </r>
  <r>
    <x v="1"/>
    <x v="5"/>
    <s v="Holtålen"/>
    <x v="28"/>
    <x v="0"/>
    <s v="Dekar"/>
    <n v="15"/>
  </r>
  <r>
    <x v="2"/>
    <x v="5"/>
    <s v="Holtålen"/>
    <x v="28"/>
    <x v="0"/>
    <s v="Dekar"/>
    <n v="74"/>
  </r>
  <r>
    <x v="3"/>
    <x v="5"/>
    <s v="Holtålen"/>
    <x v="28"/>
    <x v="0"/>
    <s v="Dekar"/>
    <n v="88"/>
  </r>
  <r>
    <x v="4"/>
    <x v="5"/>
    <s v="Holtålen"/>
    <x v="28"/>
    <x v="0"/>
    <s v="Dekar"/>
    <n v="41"/>
  </r>
  <r>
    <x v="5"/>
    <x v="5"/>
    <s v="Holtålen"/>
    <x v="28"/>
    <x v="0"/>
    <s v="Dekar"/>
    <n v="59"/>
  </r>
  <r>
    <x v="9"/>
    <x v="2"/>
    <s v="Trondheim"/>
    <x v="19"/>
    <x v="0"/>
    <s v="Dekar"/>
    <m/>
  </r>
  <r>
    <x v="7"/>
    <x v="5"/>
    <s v="Holtålen"/>
    <x v="28"/>
    <x v="0"/>
    <s v="Dekar"/>
    <n v="95"/>
  </r>
  <r>
    <x v="8"/>
    <x v="5"/>
    <s v="Holtålen"/>
    <x v="28"/>
    <x v="0"/>
    <s v="Dekar"/>
    <n v="15"/>
  </r>
  <r>
    <x v="9"/>
    <x v="5"/>
    <s v="Holtålen"/>
    <x v="28"/>
    <x v="0"/>
    <s v="Dekar"/>
    <n v="160"/>
  </r>
  <r>
    <x v="10"/>
    <x v="5"/>
    <s v="Holtålen"/>
    <x v="28"/>
    <x v="0"/>
    <s v="Dekar"/>
    <n v="286"/>
  </r>
  <r>
    <x v="11"/>
    <x v="5"/>
    <s v="Holtålen"/>
    <x v="28"/>
    <x v="0"/>
    <s v="Dekar"/>
    <n v="16"/>
  </r>
  <r>
    <x v="12"/>
    <x v="5"/>
    <s v="Holtålen"/>
    <x v="28"/>
    <x v="0"/>
    <s v="Dekar"/>
    <n v="102"/>
  </r>
  <r>
    <x v="13"/>
    <x v="5"/>
    <s v="Holtålen"/>
    <x v="28"/>
    <x v="0"/>
    <s v="Dekar"/>
    <n v="251"/>
  </r>
  <r>
    <x v="14"/>
    <x v="5"/>
    <s v="Holtålen"/>
    <x v="28"/>
    <x v="0"/>
    <s v="Dekar"/>
    <n v="229"/>
  </r>
  <r>
    <x v="15"/>
    <x v="5"/>
    <s v="Holtålen"/>
    <x v="28"/>
    <x v="0"/>
    <s v="Dekar"/>
    <n v="29"/>
  </r>
  <r>
    <x v="16"/>
    <x v="5"/>
    <s v="Holtålen"/>
    <x v="28"/>
    <x v="0"/>
    <s v="Dekar"/>
    <n v="14"/>
  </r>
  <r>
    <x v="0"/>
    <x v="5"/>
    <s v="Midtre-Gauldal"/>
    <x v="29"/>
    <x v="0"/>
    <s v="Dekar"/>
    <n v="2205"/>
  </r>
  <r>
    <x v="1"/>
    <x v="5"/>
    <s v="Midtre-Gauldal"/>
    <x v="29"/>
    <x v="0"/>
    <s v="Dekar"/>
    <n v="1294"/>
  </r>
  <r>
    <x v="2"/>
    <x v="5"/>
    <s v="Midtre-Gauldal"/>
    <x v="29"/>
    <x v="0"/>
    <s v="Dekar"/>
    <n v="765"/>
  </r>
  <r>
    <x v="3"/>
    <x v="5"/>
    <s v="Midtre-Gauldal"/>
    <x v="29"/>
    <x v="0"/>
    <s v="Dekar"/>
    <n v="47"/>
  </r>
  <r>
    <x v="4"/>
    <x v="5"/>
    <s v="Midtre-Gauldal"/>
    <x v="29"/>
    <x v="0"/>
    <s v="Dekar"/>
    <n v="384"/>
  </r>
  <r>
    <x v="5"/>
    <x v="5"/>
    <s v="Midtre-Gauldal"/>
    <x v="29"/>
    <x v="0"/>
    <s v="Dekar"/>
    <n v="336"/>
  </r>
  <r>
    <x v="6"/>
    <x v="5"/>
    <s v="Midtre-Gauldal"/>
    <x v="29"/>
    <x v="0"/>
    <s v="Dekar"/>
    <n v="214"/>
  </r>
  <r>
    <x v="7"/>
    <x v="5"/>
    <s v="Midtre-Gauldal"/>
    <x v="29"/>
    <x v="0"/>
    <s v="Dekar"/>
    <n v="356"/>
  </r>
  <r>
    <x v="8"/>
    <x v="5"/>
    <s v="Midtre-Gauldal"/>
    <x v="29"/>
    <x v="0"/>
    <s v="Dekar"/>
    <n v="609"/>
  </r>
  <r>
    <x v="9"/>
    <x v="5"/>
    <s v="Midtre-Gauldal"/>
    <x v="29"/>
    <x v="0"/>
    <s v="Dekar"/>
    <n v="1229"/>
  </r>
  <r>
    <x v="10"/>
    <x v="5"/>
    <s v="Midtre-Gauldal"/>
    <x v="29"/>
    <x v="0"/>
    <s v="Dekar"/>
    <n v="1380"/>
  </r>
  <r>
    <x v="11"/>
    <x v="5"/>
    <s v="Midtre-Gauldal"/>
    <x v="29"/>
    <x v="0"/>
    <s v="Dekar"/>
    <n v="1255"/>
  </r>
  <r>
    <x v="12"/>
    <x v="5"/>
    <s v="Midtre-Gauldal"/>
    <x v="29"/>
    <x v="0"/>
    <s v="Dekar"/>
    <n v="1466"/>
  </r>
  <r>
    <x v="13"/>
    <x v="5"/>
    <s v="Midtre-Gauldal"/>
    <x v="29"/>
    <x v="0"/>
    <s v="Dekar"/>
    <n v="319"/>
  </r>
  <r>
    <x v="14"/>
    <x v="5"/>
    <s v="Midtre-Gauldal"/>
    <x v="29"/>
    <x v="0"/>
    <s v="Dekar"/>
    <n v="684"/>
  </r>
  <r>
    <x v="15"/>
    <x v="5"/>
    <s v="Midtre-Gauldal"/>
    <x v="29"/>
    <x v="0"/>
    <s v="Dekar"/>
    <n v="414"/>
  </r>
  <r>
    <x v="16"/>
    <x v="5"/>
    <s v="Midtre-Gauldal"/>
    <x v="29"/>
    <x v="0"/>
    <s v="Dekar"/>
    <n v="714"/>
  </r>
  <r>
    <x v="0"/>
    <x v="5"/>
    <s v="Melhus"/>
    <x v="30"/>
    <x v="0"/>
    <s v="Dekar"/>
    <n v="2148"/>
  </r>
  <r>
    <x v="1"/>
    <x v="5"/>
    <s v="Melhus"/>
    <x v="30"/>
    <x v="0"/>
    <s v="Dekar"/>
    <n v="1219"/>
  </r>
  <r>
    <x v="2"/>
    <x v="5"/>
    <s v="Melhus"/>
    <x v="30"/>
    <x v="0"/>
    <s v="Dekar"/>
    <n v="1543"/>
  </r>
  <r>
    <x v="3"/>
    <x v="5"/>
    <s v="Melhus"/>
    <x v="30"/>
    <x v="0"/>
    <s v="Dekar"/>
    <n v="211"/>
  </r>
  <r>
    <x v="4"/>
    <x v="5"/>
    <s v="Melhus"/>
    <x v="30"/>
    <x v="0"/>
    <s v="Dekar"/>
    <n v="874"/>
  </r>
  <r>
    <x v="5"/>
    <x v="5"/>
    <s v="Melhus"/>
    <x v="30"/>
    <x v="0"/>
    <s v="Dekar"/>
    <n v="485"/>
  </r>
  <r>
    <x v="6"/>
    <x v="5"/>
    <s v="Melhus"/>
    <x v="30"/>
    <x v="0"/>
    <s v="Dekar"/>
    <n v="214"/>
  </r>
  <r>
    <x v="7"/>
    <x v="5"/>
    <s v="Melhus"/>
    <x v="30"/>
    <x v="0"/>
    <s v="Dekar"/>
    <n v="149"/>
  </r>
  <r>
    <x v="8"/>
    <x v="5"/>
    <s v="Melhus"/>
    <x v="30"/>
    <x v="0"/>
    <s v="Dekar"/>
    <n v="641"/>
  </r>
  <r>
    <x v="9"/>
    <x v="5"/>
    <s v="Melhus"/>
    <x v="30"/>
    <x v="0"/>
    <s v="Dekar"/>
    <n v="1261"/>
  </r>
  <r>
    <x v="10"/>
    <x v="5"/>
    <s v="Melhus"/>
    <x v="30"/>
    <x v="0"/>
    <s v="Dekar"/>
    <n v="1120"/>
  </r>
  <r>
    <x v="11"/>
    <x v="5"/>
    <s v="Melhus"/>
    <x v="30"/>
    <x v="0"/>
    <s v="Dekar"/>
    <n v="1183"/>
  </r>
  <r>
    <x v="12"/>
    <x v="5"/>
    <s v="Melhus"/>
    <x v="30"/>
    <x v="0"/>
    <s v="Dekar"/>
    <n v="803"/>
  </r>
  <r>
    <x v="13"/>
    <x v="5"/>
    <s v="Melhus"/>
    <x v="30"/>
    <x v="0"/>
    <s v="Dekar"/>
    <n v="396"/>
  </r>
  <r>
    <x v="14"/>
    <x v="5"/>
    <s v="Melhus"/>
    <x v="30"/>
    <x v="0"/>
    <s v="Dekar"/>
    <n v="183"/>
  </r>
  <r>
    <x v="15"/>
    <x v="5"/>
    <s v="Melhus"/>
    <x v="30"/>
    <x v="0"/>
    <s v="Dekar"/>
    <n v="333"/>
  </r>
  <r>
    <x v="16"/>
    <x v="5"/>
    <s v="Melhus"/>
    <x v="30"/>
    <x v="0"/>
    <s v="Dekar"/>
    <n v="318"/>
  </r>
  <r>
    <x v="0"/>
    <x v="4"/>
    <s v="Skaun"/>
    <x v="31"/>
    <x v="0"/>
    <s v="Dekar"/>
    <n v="495"/>
  </r>
  <r>
    <x v="1"/>
    <x v="4"/>
    <s v="Skaun"/>
    <x v="31"/>
    <x v="0"/>
    <s v="Dekar"/>
    <n v="1105"/>
  </r>
  <r>
    <x v="2"/>
    <x v="4"/>
    <s v="Skaun"/>
    <x v="31"/>
    <x v="0"/>
    <s v="Dekar"/>
    <n v="395"/>
  </r>
  <r>
    <x v="3"/>
    <x v="4"/>
    <s v="Skaun"/>
    <x v="31"/>
    <x v="0"/>
    <s v="Dekar"/>
    <n v="68"/>
  </r>
  <r>
    <x v="4"/>
    <x v="4"/>
    <s v="Skaun"/>
    <x v="31"/>
    <x v="0"/>
    <s v="Dekar"/>
    <n v="49"/>
  </r>
  <r>
    <x v="5"/>
    <x v="4"/>
    <s v="Skaun"/>
    <x v="31"/>
    <x v="0"/>
    <s v="Dekar"/>
    <n v="15"/>
  </r>
  <r>
    <x v="6"/>
    <x v="4"/>
    <s v="Skaun"/>
    <x v="31"/>
    <x v="0"/>
    <s v="Dekar"/>
    <n v="30"/>
  </r>
  <r>
    <x v="7"/>
    <x v="4"/>
    <s v="Skaun"/>
    <x v="31"/>
    <x v="0"/>
    <s v="Dekar"/>
    <n v="310"/>
  </r>
  <r>
    <x v="8"/>
    <x v="4"/>
    <s v="Skaun"/>
    <x v="31"/>
    <x v="0"/>
    <s v="Dekar"/>
    <n v="56"/>
  </r>
  <r>
    <x v="9"/>
    <x v="4"/>
    <s v="Skaun"/>
    <x v="31"/>
    <x v="0"/>
    <s v="Dekar"/>
    <n v="156"/>
  </r>
  <r>
    <x v="10"/>
    <x v="4"/>
    <s v="Skaun"/>
    <x v="31"/>
    <x v="0"/>
    <s v="Dekar"/>
    <n v="601"/>
  </r>
  <r>
    <x v="11"/>
    <x v="4"/>
    <s v="Skaun"/>
    <x v="31"/>
    <x v="0"/>
    <s v="Dekar"/>
    <n v="1055"/>
  </r>
  <r>
    <x v="12"/>
    <x v="4"/>
    <s v="Skaun"/>
    <x v="31"/>
    <x v="0"/>
    <s v="Dekar"/>
    <n v="621"/>
  </r>
  <r>
    <x v="13"/>
    <x v="4"/>
    <s v="Skaun"/>
    <x v="31"/>
    <x v="0"/>
    <s v="Dekar"/>
    <n v="314"/>
  </r>
  <r>
    <x v="14"/>
    <x v="4"/>
    <s v="Skaun"/>
    <x v="31"/>
    <x v="0"/>
    <s v="Dekar"/>
    <n v="432"/>
  </r>
  <r>
    <x v="15"/>
    <x v="4"/>
    <s v="Skaun"/>
    <x v="31"/>
    <x v="0"/>
    <s v="Dekar"/>
    <n v="301"/>
  </r>
  <r>
    <x v="16"/>
    <x v="4"/>
    <s v="Skaun"/>
    <x v="31"/>
    <x v="0"/>
    <s v="Dekar"/>
    <n v="112"/>
  </r>
  <r>
    <x v="0"/>
    <x v="2"/>
    <s v="Trondheim"/>
    <x v="19"/>
    <x v="0"/>
    <s v="Dekar"/>
    <n v="764"/>
  </r>
  <r>
    <x v="1"/>
    <x v="2"/>
    <s v="Trondheim"/>
    <x v="19"/>
    <x v="0"/>
    <s v="Dekar"/>
    <n v="382"/>
  </r>
  <r>
    <x v="2"/>
    <x v="2"/>
    <s v="Trondheim"/>
    <x v="19"/>
    <x v="0"/>
    <s v="Dekar"/>
    <n v="380"/>
  </r>
  <r>
    <x v="3"/>
    <x v="2"/>
    <s v="Trondheim"/>
    <x v="19"/>
    <x v="0"/>
    <s v="Dekar"/>
    <n v="15"/>
  </r>
  <r>
    <x v="4"/>
    <x v="2"/>
    <s v="Trondheim"/>
    <x v="19"/>
    <x v="0"/>
    <s v="Dekar"/>
    <n v="148"/>
  </r>
  <r>
    <x v="5"/>
    <x v="2"/>
    <s v="Trondheim"/>
    <x v="19"/>
    <x v="0"/>
    <s v="Dekar"/>
    <n v="361"/>
  </r>
  <r>
    <x v="6"/>
    <x v="2"/>
    <s v="Trondheim"/>
    <x v="19"/>
    <x v="0"/>
    <s v="Dekar"/>
    <n v="410"/>
  </r>
  <r>
    <x v="7"/>
    <x v="2"/>
    <s v="Trondheim"/>
    <x v="19"/>
    <x v="0"/>
    <s v="Dekar"/>
    <n v="121"/>
  </r>
  <r>
    <x v="8"/>
    <x v="2"/>
    <s v="Trondheim"/>
    <x v="19"/>
    <x v="0"/>
    <s v="Dekar"/>
    <n v="131"/>
  </r>
  <r>
    <x v="9"/>
    <x v="2"/>
    <s v="Trondheim"/>
    <x v="19"/>
    <x v="0"/>
    <s v="Dekar"/>
    <n v="409"/>
  </r>
  <r>
    <x v="10"/>
    <x v="2"/>
    <s v="Trondheim"/>
    <x v="19"/>
    <x v="0"/>
    <s v="Dekar"/>
    <n v="82"/>
  </r>
  <r>
    <x v="11"/>
    <x v="2"/>
    <s v="Trondheim"/>
    <x v="19"/>
    <x v="0"/>
    <s v="Dekar"/>
    <n v="328"/>
  </r>
  <r>
    <x v="12"/>
    <x v="2"/>
    <s v="Trondheim"/>
    <x v="19"/>
    <x v="0"/>
    <s v="Dekar"/>
    <n v="120"/>
  </r>
  <r>
    <x v="13"/>
    <x v="2"/>
    <s v="Trondheim"/>
    <x v="19"/>
    <x v="0"/>
    <s v="Dekar"/>
    <n v="34"/>
  </r>
  <r>
    <x v="14"/>
    <x v="2"/>
    <s v="Trondheim"/>
    <x v="19"/>
    <x v="0"/>
    <s v="Dekar"/>
    <n v="109"/>
  </r>
  <r>
    <x v="15"/>
    <x v="2"/>
    <s v="Trondheim"/>
    <x v="19"/>
    <x v="0"/>
    <s v="Dekar"/>
    <n v="269"/>
  </r>
  <r>
    <x v="16"/>
    <x v="2"/>
    <s v="Trondheim"/>
    <x v="19"/>
    <x v="0"/>
    <s v="Dekar"/>
    <n v="256"/>
  </r>
  <r>
    <x v="0"/>
    <x v="2"/>
    <s v="Malvik"/>
    <x v="32"/>
    <x v="0"/>
    <s v="Dekar"/>
    <n v="796"/>
  </r>
  <r>
    <x v="1"/>
    <x v="2"/>
    <s v="Malvik"/>
    <x v="32"/>
    <x v="0"/>
    <s v="Dekar"/>
    <n v="542"/>
  </r>
  <r>
    <x v="2"/>
    <x v="2"/>
    <s v="Malvik"/>
    <x v="32"/>
    <x v="0"/>
    <s v="Dekar"/>
    <n v="1577"/>
  </r>
  <r>
    <x v="3"/>
    <x v="2"/>
    <s v="Malvik"/>
    <x v="32"/>
    <x v="0"/>
    <s v="Dekar"/>
    <n v="908"/>
  </r>
  <r>
    <x v="4"/>
    <x v="2"/>
    <s v="Malvik"/>
    <x v="32"/>
    <x v="0"/>
    <s v="Dekar"/>
    <n v="0"/>
  </r>
  <r>
    <x v="5"/>
    <x v="2"/>
    <s v="Malvik"/>
    <x v="32"/>
    <x v="0"/>
    <s v="Dekar"/>
    <n v="536"/>
  </r>
  <r>
    <x v="6"/>
    <x v="2"/>
    <s v="Malvik"/>
    <x v="32"/>
    <x v="0"/>
    <s v="Dekar"/>
    <n v="202"/>
  </r>
  <r>
    <x v="7"/>
    <x v="2"/>
    <s v="Malvik"/>
    <x v="32"/>
    <x v="0"/>
    <s v="Dekar"/>
    <n v="275"/>
  </r>
  <r>
    <x v="8"/>
    <x v="2"/>
    <s v="Malvik"/>
    <x v="32"/>
    <x v="0"/>
    <s v="Dekar"/>
    <n v="185"/>
  </r>
  <r>
    <x v="9"/>
    <x v="2"/>
    <s v="Malvik"/>
    <x v="32"/>
    <x v="0"/>
    <s v="Dekar"/>
    <n v="841"/>
  </r>
  <r>
    <x v="10"/>
    <x v="2"/>
    <s v="Malvik"/>
    <x v="32"/>
    <x v="0"/>
    <s v="Dekar"/>
    <n v="1155"/>
  </r>
  <r>
    <x v="11"/>
    <x v="2"/>
    <s v="Malvik"/>
    <x v="32"/>
    <x v="0"/>
    <s v="Dekar"/>
    <n v="355"/>
  </r>
  <r>
    <x v="12"/>
    <x v="2"/>
    <s v="Malvik"/>
    <x v="32"/>
    <x v="0"/>
    <s v="Dekar"/>
    <n v="1134"/>
  </r>
  <r>
    <x v="13"/>
    <x v="2"/>
    <s v="Malvik"/>
    <x v="32"/>
    <x v="0"/>
    <s v="Dekar"/>
    <n v="372"/>
  </r>
  <r>
    <x v="14"/>
    <x v="2"/>
    <s v="Malvik"/>
    <x v="32"/>
    <x v="0"/>
    <s v="Dekar"/>
    <n v="815"/>
  </r>
  <r>
    <x v="15"/>
    <x v="2"/>
    <s v="Malvik"/>
    <x v="32"/>
    <x v="0"/>
    <s v="Dekar"/>
    <n v="414"/>
  </r>
  <r>
    <x v="16"/>
    <x v="2"/>
    <s v="Malvik"/>
    <x v="32"/>
    <x v="0"/>
    <s v="Dekar"/>
    <n v="265"/>
  </r>
  <r>
    <x v="0"/>
    <x v="2"/>
    <s v="Selbu"/>
    <x v="33"/>
    <x v="0"/>
    <s v="Dekar"/>
    <n v="1690"/>
  </r>
  <r>
    <x v="1"/>
    <x v="2"/>
    <s v="Selbu"/>
    <x v="33"/>
    <x v="0"/>
    <s v="Dekar"/>
    <n v="1869"/>
  </r>
  <r>
    <x v="2"/>
    <x v="2"/>
    <s v="Selbu"/>
    <x v="33"/>
    <x v="0"/>
    <s v="Dekar"/>
    <n v="2174"/>
  </r>
  <r>
    <x v="3"/>
    <x v="2"/>
    <s v="Selbu"/>
    <x v="33"/>
    <x v="0"/>
    <s v="Dekar"/>
    <n v="85"/>
  </r>
  <r>
    <x v="4"/>
    <x v="2"/>
    <s v="Selbu"/>
    <x v="33"/>
    <x v="0"/>
    <s v="Dekar"/>
    <n v="1393"/>
  </r>
  <r>
    <x v="5"/>
    <x v="2"/>
    <s v="Selbu"/>
    <x v="33"/>
    <x v="0"/>
    <s v="Dekar"/>
    <n v="1468"/>
  </r>
  <r>
    <x v="6"/>
    <x v="2"/>
    <s v="Selbu"/>
    <x v="33"/>
    <x v="0"/>
    <s v="Dekar"/>
    <n v="1395"/>
  </r>
  <r>
    <x v="7"/>
    <x v="2"/>
    <s v="Selbu"/>
    <x v="33"/>
    <x v="0"/>
    <s v="Dekar"/>
    <n v="2035"/>
  </r>
  <r>
    <x v="8"/>
    <x v="2"/>
    <s v="Selbu"/>
    <x v="33"/>
    <x v="0"/>
    <s v="Dekar"/>
    <n v="2205"/>
  </r>
  <r>
    <x v="9"/>
    <x v="2"/>
    <s v="Selbu"/>
    <x v="33"/>
    <x v="0"/>
    <s v="Dekar"/>
    <n v="3032"/>
  </r>
  <r>
    <x v="10"/>
    <x v="2"/>
    <s v="Selbu"/>
    <x v="33"/>
    <x v="0"/>
    <s v="Dekar"/>
    <n v="2078"/>
  </r>
  <r>
    <x v="11"/>
    <x v="2"/>
    <s v="Selbu"/>
    <x v="33"/>
    <x v="0"/>
    <s v="Dekar"/>
    <n v="2591"/>
  </r>
  <r>
    <x v="12"/>
    <x v="2"/>
    <s v="Selbu"/>
    <x v="33"/>
    <x v="0"/>
    <s v="Dekar"/>
    <n v="4157"/>
  </r>
  <r>
    <x v="13"/>
    <x v="2"/>
    <s v="Selbu"/>
    <x v="33"/>
    <x v="0"/>
    <s v="Dekar"/>
    <n v="3393"/>
  </r>
  <r>
    <x v="14"/>
    <x v="2"/>
    <s v="Selbu"/>
    <x v="33"/>
    <x v="0"/>
    <s v="Dekar"/>
    <n v="2896"/>
  </r>
  <r>
    <x v="15"/>
    <x v="2"/>
    <s v="Selbu"/>
    <x v="33"/>
    <x v="0"/>
    <s v="Dekar"/>
    <n v="2282"/>
  </r>
  <r>
    <x v="16"/>
    <x v="2"/>
    <s v="Selbu"/>
    <x v="33"/>
    <x v="0"/>
    <s v="Dekar"/>
    <n v="1649"/>
  </r>
  <r>
    <x v="0"/>
    <x v="2"/>
    <s v="Tydal"/>
    <x v="34"/>
    <x v="0"/>
    <s v="Dekar"/>
    <n v="378"/>
  </r>
  <r>
    <x v="1"/>
    <x v="2"/>
    <s v="Tydal"/>
    <x v="34"/>
    <x v="0"/>
    <s v="Dekar"/>
    <n v="178"/>
  </r>
  <r>
    <x v="2"/>
    <x v="2"/>
    <s v="Tydal"/>
    <x v="34"/>
    <x v="0"/>
    <s v="Dekar"/>
    <n v="171"/>
  </r>
  <r>
    <x v="3"/>
    <x v="2"/>
    <s v="Tydal"/>
    <x v="34"/>
    <x v="0"/>
    <s v="Dekar"/>
    <n v="84"/>
  </r>
  <r>
    <x v="4"/>
    <x v="2"/>
    <s v="Tydal"/>
    <x v="34"/>
    <x v="0"/>
    <s v="Dekar"/>
    <n v="590"/>
  </r>
  <r>
    <x v="5"/>
    <x v="2"/>
    <s v="Tydal"/>
    <x v="34"/>
    <x v="0"/>
    <s v="Dekar"/>
    <n v="382"/>
  </r>
  <r>
    <x v="6"/>
    <x v="2"/>
    <s v="Tydal"/>
    <x v="34"/>
    <x v="0"/>
    <s v="Dekar"/>
    <n v="586"/>
  </r>
  <r>
    <x v="7"/>
    <x v="2"/>
    <s v="Tydal"/>
    <x v="34"/>
    <x v="0"/>
    <s v="Dekar"/>
    <n v="327"/>
  </r>
  <r>
    <x v="8"/>
    <x v="2"/>
    <s v="Tydal"/>
    <x v="34"/>
    <x v="0"/>
    <s v="Dekar"/>
    <n v="493"/>
  </r>
  <r>
    <x v="9"/>
    <x v="2"/>
    <s v="Tydal"/>
    <x v="34"/>
    <x v="0"/>
    <s v="Dekar"/>
    <n v="233"/>
  </r>
  <r>
    <x v="10"/>
    <x v="2"/>
    <s v="Tydal"/>
    <x v="34"/>
    <x v="0"/>
    <s v="Dekar"/>
    <n v="148"/>
  </r>
  <r>
    <x v="11"/>
    <x v="2"/>
    <s v="Tydal"/>
    <x v="34"/>
    <x v="0"/>
    <s v="Dekar"/>
    <n v="489"/>
  </r>
  <r>
    <x v="12"/>
    <x v="2"/>
    <s v="Tydal"/>
    <x v="34"/>
    <x v="0"/>
    <s v="Dekar"/>
    <n v="629"/>
  </r>
  <r>
    <x v="13"/>
    <x v="2"/>
    <s v="Tydal"/>
    <x v="34"/>
    <x v="0"/>
    <s v="Dekar"/>
    <n v="568"/>
  </r>
  <r>
    <x v="14"/>
    <x v="2"/>
    <s v="Tydal"/>
    <x v="34"/>
    <x v="0"/>
    <s v="Dekar"/>
    <n v="961"/>
  </r>
  <r>
    <x v="15"/>
    <x v="2"/>
    <s v="Tydal"/>
    <x v="34"/>
    <x v="0"/>
    <s v="Dekar"/>
    <n v="418"/>
  </r>
  <r>
    <x v="16"/>
    <x v="2"/>
    <s v="Tydal"/>
    <x v="34"/>
    <x v="0"/>
    <s v="Dekar"/>
    <n v="667"/>
  </r>
  <r>
    <x v="0"/>
    <x v="3"/>
    <s v="Indre Fosen"/>
    <x v="18"/>
    <x v="0"/>
    <s v="Dekar"/>
    <n v="1670"/>
  </r>
  <r>
    <x v="1"/>
    <x v="3"/>
    <s v="Indre Fosen"/>
    <x v="18"/>
    <x v="0"/>
    <s v="Dekar"/>
    <n v="1764"/>
  </r>
  <r>
    <x v="2"/>
    <x v="3"/>
    <s v="Indre Fosen"/>
    <x v="18"/>
    <x v="0"/>
    <s v="Dekar"/>
    <n v="1768"/>
  </r>
  <r>
    <x v="3"/>
    <x v="3"/>
    <s v="Indre Fosen"/>
    <x v="18"/>
    <x v="0"/>
    <s v="Dekar"/>
    <n v="51"/>
  </r>
  <r>
    <x v="4"/>
    <x v="3"/>
    <s v="Indre Fosen"/>
    <x v="18"/>
    <x v="0"/>
    <s v="Dekar"/>
    <n v="1022"/>
  </r>
  <r>
    <x v="5"/>
    <x v="3"/>
    <s v="Indre Fosen"/>
    <x v="18"/>
    <x v="0"/>
    <s v="Dekar"/>
    <n v="1144"/>
  </r>
  <r>
    <x v="6"/>
    <x v="3"/>
    <s v="Indre Fosen"/>
    <x v="18"/>
    <x v="0"/>
    <s v="Dekar"/>
    <n v="1025"/>
  </r>
  <r>
    <x v="7"/>
    <x v="3"/>
    <s v="Indre Fosen"/>
    <x v="18"/>
    <x v="0"/>
    <s v="Dekar"/>
    <n v="1344"/>
  </r>
  <r>
    <x v="8"/>
    <x v="3"/>
    <s v="Indre Fosen"/>
    <x v="18"/>
    <x v="0"/>
    <s v="Dekar"/>
    <n v="761"/>
  </r>
  <r>
    <x v="9"/>
    <x v="3"/>
    <s v="Indre Fosen"/>
    <x v="18"/>
    <x v="0"/>
    <s v="Dekar"/>
    <n v="1033"/>
  </r>
  <r>
    <x v="10"/>
    <x v="3"/>
    <s v="Indre Fosen"/>
    <x v="18"/>
    <x v="0"/>
    <s v="Dekar"/>
    <n v="892"/>
  </r>
  <r>
    <x v="11"/>
    <x v="3"/>
    <s v="Indre Fosen"/>
    <x v="18"/>
    <x v="0"/>
    <s v="Dekar"/>
    <n v="748"/>
  </r>
  <r>
    <x v="12"/>
    <x v="3"/>
    <s v="Indre Fosen"/>
    <x v="18"/>
    <x v="0"/>
    <s v="Dekar"/>
    <n v="1279"/>
  </r>
  <r>
    <x v="13"/>
    <x v="3"/>
    <s v="Indre Fosen"/>
    <x v="18"/>
    <x v="0"/>
    <s v="Dekar"/>
    <n v="505"/>
  </r>
  <r>
    <x v="14"/>
    <x v="3"/>
    <s v="Indre Fosen"/>
    <x v="18"/>
    <x v="0"/>
    <s v="Dekar"/>
    <n v="1511"/>
  </r>
  <r>
    <x v="15"/>
    <x v="3"/>
    <s v="Indre Fosen"/>
    <x v="18"/>
    <x v="0"/>
    <s v="Dekar"/>
    <n v="390"/>
  </r>
  <r>
    <x v="16"/>
    <x v="3"/>
    <s v="Indre Fosen"/>
    <x v="18"/>
    <x v="0"/>
    <s v="Dekar"/>
    <n v="623"/>
  </r>
  <r>
    <x v="0"/>
    <x v="0"/>
    <s v="Steinkjer"/>
    <x v="0"/>
    <x v="1"/>
    <s v="stk"/>
    <n v="476540"/>
  </r>
  <r>
    <x v="1"/>
    <x v="0"/>
    <s v="Steinkjer"/>
    <x v="0"/>
    <x v="1"/>
    <s v="stk"/>
    <n v="646080"/>
  </r>
  <r>
    <x v="2"/>
    <x v="0"/>
    <s v="Steinkjer"/>
    <x v="0"/>
    <x v="1"/>
    <s v="stk"/>
    <n v="490435"/>
  </r>
  <r>
    <x v="3"/>
    <x v="0"/>
    <s v="Steinkjer"/>
    <x v="0"/>
    <x v="1"/>
    <s v="stk"/>
    <n v="298595"/>
  </r>
  <r>
    <x v="4"/>
    <x v="0"/>
    <s v="Steinkjer"/>
    <x v="0"/>
    <x v="1"/>
    <s v="stk"/>
    <n v="357140"/>
  </r>
  <r>
    <x v="5"/>
    <x v="0"/>
    <s v="Steinkjer"/>
    <x v="0"/>
    <x v="1"/>
    <s v="stk"/>
    <n v="288730"/>
  </r>
  <r>
    <x v="6"/>
    <x v="0"/>
    <s v="Steinkjer"/>
    <x v="0"/>
    <x v="1"/>
    <s v="stk"/>
    <n v="342150"/>
  </r>
  <r>
    <x v="7"/>
    <x v="0"/>
    <s v="Steinkjer"/>
    <x v="0"/>
    <x v="1"/>
    <s v="stk"/>
    <n v="390635"/>
  </r>
  <r>
    <x v="8"/>
    <x v="0"/>
    <s v="Steinkjer"/>
    <x v="0"/>
    <x v="1"/>
    <s v="stk"/>
    <n v="391040"/>
  </r>
  <r>
    <x v="9"/>
    <x v="0"/>
    <s v="Steinkjer"/>
    <x v="0"/>
    <x v="1"/>
    <s v="stk"/>
    <n v="411185"/>
  </r>
  <r>
    <x v="10"/>
    <x v="0"/>
    <s v="Steinkjer"/>
    <x v="0"/>
    <x v="1"/>
    <s v="stk"/>
    <n v="264090"/>
  </r>
  <r>
    <x v="11"/>
    <x v="0"/>
    <s v="Steinkjer"/>
    <x v="0"/>
    <x v="1"/>
    <s v="stk"/>
    <n v="414692"/>
  </r>
  <r>
    <x v="12"/>
    <x v="0"/>
    <s v="Steinkjer"/>
    <x v="0"/>
    <x v="1"/>
    <s v="stk"/>
    <n v="441955"/>
  </r>
  <r>
    <x v="13"/>
    <x v="0"/>
    <s v="Steinkjer"/>
    <x v="0"/>
    <x v="1"/>
    <s v="stk"/>
    <n v="405925"/>
  </r>
  <r>
    <x v="14"/>
    <x v="0"/>
    <s v="Steinkjer"/>
    <x v="0"/>
    <x v="1"/>
    <s v="stk"/>
    <n v="429115"/>
  </r>
  <r>
    <x v="15"/>
    <x v="0"/>
    <s v="Steinkjer"/>
    <x v="0"/>
    <x v="1"/>
    <s v="stk"/>
    <n v="466795"/>
  </r>
  <r>
    <x v="16"/>
    <x v="2"/>
    <s v="Trondheim"/>
    <x v="19"/>
    <x v="1"/>
    <s v="stk"/>
    <n v="80870"/>
  </r>
  <r>
    <x v="0"/>
    <x v="1"/>
    <s v="Namsos"/>
    <x v="1"/>
    <x v="1"/>
    <s v="stk"/>
    <n v="87300"/>
  </r>
  <r>
    <x v="1"/>
    <x v="1"/>
    <s v="Namsos"/>
    <x v="1"/>
    <x v="1"/>
    <s v="stk"/>
    <n v="85200"/>
  </r>
  <r>
    <x v="2"/>
    <x v="1"/>
    <s v="Namsos"/>
    <x v="1"/>
    <x v="1"/>
    <s v="stk"/>
    <n v="79970"/>
  </r>
  <r>
    <x v="3"/>
    <x v="1"/>
    <s v="Namsos"/>
    <x v="1"/>
    <x v="1"/>
    <s v="stk"/>
    <n v="31220"/>
  </r>
  <r>
    <x v="4"/>
    <x v="1"/>
    <s v="Namsos"/>
    <x v="1"/>
    <x v="1"/>
    <s v="stk"/>
    <n v="74400"/>
  </r>
  <r>
    <x v="5"/>
    <x v="1"/>
    <s v="Namsos"/>
    <x v="1"/>
    <x v="1"/>
    <s v="stk"/>
    <n v="24500"/>
  </r>
  <r>
    <x v="6"/>
    <x v="1"/>
    <s v="Namsos"/>
    <x v="1"/>
    <x v="1"/>
    <s v="stk"/>
    <n v="47525"/>
  </r>
  <r>
    <x v="7"/>
    <x v="1"/>
    <s v="Namsos"/>
    <x v="1"/>
    <x v="1"/>
    <s v="stk"/>
    <n v="60600"/>
  </r>
  <r>
    <x v="8"/>
    <x v="1"/>
    <s v="Namsos"/>
    <x v="1"/>
    <x v="1"/>
    <s v="stk"/>
    <n v="98510"/>
  </r>
  <r>
    <x v="9"/>
    <x v="1"/>
    <s v="Namsos"/>
    <x v="1"/>
    <x v="1"/>
    <s v="stk"/>
    <n v="57700"/>
  </r>
  <r>
    <x v="10"/>
    <x v="1"/>
    <s v="Namsos"/>
    <x v="1"/>
    <x v="1"/>
    <s v="stk"/>
    <n v="81550"/>
  </r>
  <r>
    <x v="11"/>
    <x v="1"/>
    <s v="Namsos"/>
    <x v="1"/>
    <x v="1"/>
    <s v="stk"/>
    <n v="126650"/>
  </r>
  <r>
    <x v="12"/>
    <x v="1"/>
    <s v="Namsos"/>
    <x v="1"/>
    <x v="1"/>
    <s v="stk"/>
    <n v="48930"/>
  </r>
  <r>
    <x v="13"/>
    <x v="1"/>
    <s v="Namsos"/>
    <x v="1"/>
    <x v="1"/>
    <s v="stk"/>
    <n v="115775"/>
  </r>
  <r>
    <x v="14"/>
    <x v="1"/>
    <s v="Namsos"/>
    <x v="1"/>
    <x v="1"/>
    <s v="stk"/>
    <n v="88550"/>
  </r>
  <r>
    <x v="15"/>
    <x v="1"/>
    <s v="Namsos"/>
    <x v="1"/>
    <x v="1"/>
    <s v="stk"/>
    <n v="89650"/>
  </r>
  <r>
    <x v="16"/>
    <x v="0"/>
    <s v="Steinkjer"/>
    <x v="0"/>
    <x v="1"/>
    <s v="stk"/>
    <n v="349750"/>
  </r>
  <r>
    <x v="0"/>
    <x v="2"/>
    <s v="Meråker"/>
    <x v="2"/>
    <x v="1"/>
    <s v="stk"/>
    <n v="160325"/>
  </r>
  <r>
    <x v="1"/>
    <x v="2"/>
    <s v="Meråker"/>
    <x v="2"/>
    <x v="1"/>
    <s v="stk"/>
    <n v="159150"/>
  </r>
  <r>
    <x v="2"/>
    <x v="2"/>
    <s v="Meråker"/>
    <x v="2"/>
    <x v="1"/>
    <s v="stk"/>
    <n v="140670"/>
  </r>
  <r>
    <x v="3"/>
    <x v="2"/>
    <s v="Meråker"/>
    <x v="2"/>
    <x v="1"/>
    <s v="stk"/>
    <n v="31650"/>
  </r>
  <r>
    <x v="4"/>
    <x v="2"/>
    <s v="Meråker"/>
    <x v="2"/>
    <x v="1"/>
    <s v="stk"/>
    <n v="20600"/>
  </r>
  <r>
    <x v="5"/>
    <x v="2"/>
    <s v="Meråker"/>
    <x v="2"/>
    <x v="1"/>
    <s v="stk"/>
    <n v="18500"/>
  </r>
  <r>
    <x v="6"/>
    <x v="2"/>
    <s v="Meråker"/>
    <x v="2"/>
    <x v="1"/>
    <s v="stk"/>
    <n v="15650"/>
  </r>
  <r>
    <x v="7"/>
    <x v="2"/>
    <s v="Meråker"/>
    <x v="2"/>
    <x v="1"/>
    <s v="stk"/>
    <n v="118200"/>
  </r>
  <r>
    <x v="8"/>
    <x v="2"/>
    <s v="Meråker"/>
    <x v="2"/>
    <x v="1"/>
    <s v="stk"/>
    <n v="80750"/>
  </r>
  <r>
    <x v="9"/>
    <x v="2"/>
    <s v="Meråker"/>
    <x v="2"/>
    <x v="1"/>
    <s v="stk"/>
    <n v="31400"/>
  </r>
  <r>
    <x v="10"/>
    <x v="2"/>
    <s v="Meråker"/>
    <x v="2"/>
    <x v="1"/>
    <s v="stk"/>
    <n v="62275"/>
  </r>
  <r>
    <x v="11"/>
    <x v="2"/>
    <s v="Meråker"/>
    <x v="2"/>
    <x v="1"/>
    <s v="stk"/>
    <n v="76600"/>
  </r>
  <r>
    <x v="12"/>
    <x v="2"/>
    <s v="Meråker"/>
    <x v="2"/>
    <x v="1"/>
    <s v="stk"/>
    <n v="69625"/>
  </r>
  <r>
    <x v="13"/>
    <x v="2"/>
    <s v="Meråker"/>
    <x v="2"/>
    <x v="1"/>
    <s v="stk"/>
    <n v="47994"/>
  </r>
  <r>
    <x v="14"/>
    <x v="2"/>
    <s v="Meråker"/>
    <x v="2"/>
    <x v="1"/>
    <s v="stk"/>
    <n v="56640"/>
  </r>
  <r>
    <x v="15"/>
    <x v="2"/>
    <s v="Meråker"/>
    <x v="2"/>
    <x v="1"/>
    <s v="stk"/>
    <n v="80204"/>
  </r>
  <r>
    <x v="16"/>
    <x v="1"/>
    <s v="Namsos"/>
    <x v="1"/>
    <x v="1"/>
    <s v="stk"/>
    <n v="92075"/>
  </r>
  <r>
    <x v="0"/>
    <x v="2"/>
    <s v="Stjørdal"/>
    <x v="3"/>
    <x v="1"/>
    <s v="stk"/>
    <n v="427795"/>
  </r>
  <r>
    <x v="1"/>
    <x v="2"/>
    <s v="Stjørdal"/>
    <x v="3"/>
    <x v="1"/>
    <s v="stk"/>
    <n v="408545"/>
  </r>
  <r>
    <x v="2"/>
    <x v="2"/>
    <s v="Stjørdal"/>
    <x v="3"/>
    <x v="1"/>
    <s v="stk"/>
    <n v="425235"/>
  </r>
  <r>
    <x v="3"/>
    <x v="2"/>
    <s v="Stjørdal"/>
    <x v="3"/>
    <x v="1"/>
    <s v="stk"/>
    <n v="281095"/>
  </r>
  <r>
    <x v="4"/>
    <x v="2"/>
    <s v="Stjørdal"/>
    <x v="3"/>
    <x v="1"/>
    <s v="stk"/>
    <n v="189495"/>
  </r>
  <r>
    <x v="5"/>
    <x v="2"/>
    <s v="Stjørdal"/>
    <x v="3"/>
    <x v="1"/>
    <s v="stk"/>
    <n v="148950"/>
  </r>
  <r>
    <x v="6"/>
    <x v="2"/>
    <s v="Stjørdal"/>
    <x v="3"/>
    <x v="1"/>
    <s v="stk"/>
    <n v="209300"/>
  </r>
  <r>
    <x v="7"/>
    <x v="2"/>
    <s v="Stjørdal"/>
    <x v="3"/>
    <x v="1"/>
    <s v="stk"/>
    <n v="185050"/>
  </r>
  <r>
    <x v="8"/>
    <x v="2"/>
    <s v="Stjørdal"/>
    <x v="3"/>
    <x v="1"/>
    <s v="stk"/>
    <n v="237745"/>
  </r>
  <r>
    <x v="9"/>
    <x v="2"/>
    <s v="Stjørdal"/>
    <x v="3"/>
    <x v="1"/>
    <s v="stk"/>
    <n v="193185"/>
  </r>
  <r>
    <x v="10"/>
    <x v="2"/>
    <s v="Stjørdal"/>
    <x v="3"/>
    <x v="1"/>
    <s v="stk"/>
    <n v="126970"/>
  </r>
  <r>
    <x v="11"/>
    <x v="2"/>
    <s v="Stjørdal"/>
    <x v="3"/>
    <x v="1"/>
    <s v="stk"/>
    <n v="244885"/>
  </r>
  <r>
    <x v="12"/>
    <x v="2"/>
    <s v="Stjørdal"/>
    <x v="3"/>
    <x v="1"/>
    <s v="stk"/>
    <n v="214275"/>
  </r>
  <r>
    <x v="13"/>
    <x v="2"/>
    <s v="Stjørdal"/>
    <x v="3"/>
    <x v="1"/>
    <s v="stk"/>
    <n v="206075"/>
  </r>
  <r>
    <x v="14"/>
    <x v="2"/>
    <s v="Stjørdal"/>
    <x v="3"/>
    <x v="1"/>
    <s v="stk"/>
    <n v="223310"/>
  </r>
  <r>
    <x v="15"/>
    <x v="2"/>
    <s v="Stjørdal"/>
    <x v="3"/>
    <x v="1"/>
    <s v="stk"/>
    <n v="280265"/>
  </r>
  <r>
    <x v="16"/>
    <x v="4"/>
    <s v="Heim"/>
    <x v="20"/>
    <x v="1"/>
    <s v="stk"/>
    <n v="12850"/>
  </r>
  <r>
    <x v="0"/>
    <x v="0"/>
    <s v="Frosta"/>
    <x v="4"/>
    <x v="1"/>
    <s v="stk"/>
    <n v="20850"/>
  </r>
  <r>
    <x v="1"/>
    <x v="0"/>
    <s v="Frosta"/>
    <x v="4"/>
    <x v="1"/>
    <s v="stk"/>
    <n v="41070"/>
  </r>
  <r>
    <x v="2"/>
    <x v="0"/>
    <s v="Frosta"/>
    <x v="4"/>
    <x v="1"/>
    <s v="stk"/>
    <n v="35475"/>
  </r>
  <r>
    <x v="3"/>
    <x v="0"/>
    <s v="Frosta"/>
    <x v="4"/>
    <x v="1"/>
    <s v="stk"/>
    <n v="20775"/>
  </r>
  <r>
    <x v="4"/>
    <x v="0"/>
    <s v="Frosta"/>
    <x v="4"/>
    <x v="1"/>
    <s v="stk"/>
    <n v="34150"/>
  </r>
  <r>
    <x v="5"/>
    <x v="0"/>
    <s v="Frosta"/>
    <x v="4"/>
    <x v="1"/>
    <s v="stk"/>
    <n v="17650"/>
  </r>
  <r>
    <x v="6"/>
    <x v="0"/>
    <s v="Frosta"/>
    <x v="4"/>
    <x v="1"/>
    <s v="stk"/>
    <n v="44575"/>
  </r>
  <r>
    <x v="7"/>
    <x v="0"/>
    <s v="Frosta"/>
    <x v="4"/>
    <x v="1"/>
    <s v="stk"/>
    <n v="16050"/>
  </r>
  <r>
    <x v="8"/>
    <x v="0"/>
    <s v="Frosta"/>
    <x v="4"/>
    <x v="1"/>
    <s v="stk"/>
    <n v="39000"/>
  </r>
  <r>
    <x v="9"/>
    <x v="0"/>
    <s v="Frosta"/>
    <x v="4"/>
    <x v="1"/>
    <s v="stk"/>
    <n v="50675"/>
  </r>
  <r>
    <x v="10"/>
    <x v="0"/>
    <s v="Frosta"/>
    <x v="4"/>
    <x v="1"/>
    <s v="stk"/>
    <n v="22650"/>
  </r>
  <r>
    <x v="11"/>
    <x v="0"/>
    <s v="Frosta"/>
    <x v="4"/>
    <x v="1"/>
    <s v="stk"/>
    <n v="52100"/>
  </r>
  <r>
    <x v="12"/>
    <x v="0"/>
    <s v="Frosta"/>
    <x v="4"/>
    <x v="1"/>
    <s v="stk"/>
    <n v="28300"/>
  </r>
  <r>
    <x v="13"/>
    <x v="0"/>
    <s v="Frosta"/>
    <x v="4"/>
    <x v="1"/>
    <s v="stk"/>
    <n v="47075"/>
  </r>
  <r>
    <x v="14"/>
    <x v="0"/>
    <s v="Frosta"/>
    <x v="4"/>
    <x v="1"/>
    <s v="stk"/>
    <n v="31200"/>
  </r>
  <r>
    <x v="15"/>
    <x v="0"/>
    <s v="Frosta"/>
    <x v="4"/>
    <x v="1"/>
    <s v="stk"/>
    <n v="50400"/>
  </r>
  <r>
    <x v="0"/>
    <x v="0"/>
    <s v="Levanger"/>
    <x v="5"/>
    <x v="1"/>
    <s v="stk"/>
    <n v="403115"/>
  </r>
  <r>
    <x v="1"/>
    <x v="0"/>
    <s v="Levanger"/>
    <x v="5"/>
    <x v="1"/>
    <s v="stk"/>
    <n v="301595"/>
  </r>
  <r>
    <x v="2"/>
    <x v="0"/>
    <s v="Levanger"/>
    <x v="5"/>
    <x v="1"/>
    <s v="stk"/>
    <n v="353610"/>
  </r>
  <r>
    <x v="3"/>
    <x v="0"/>
    <s v="Levanger"/>
    <x v="5"/>
    <x v="1"/>
    <s v="stk"/>
    <n v="156807"/>
  </r>
  <r>
    <x v="4"/>
    <x v="0"/>
    <s v="Levanger"/>
    <x v="5"/>
    <x v="1"/>
    <s v="stk"/>
    <n v="153345"/>
  </r>
  <r>
    <x v="5"/>
    <x v="0"/>
    <s v="Levanger"/>
    <x v="5"/>
    <x v="1"/>
    <s v="stk"/>
    <n v="146963"/>
  </r>
  <r>
    <x v="6"/>
    <x v="0"/>
    <s v="Levanger"/>
    <x v="5"/>
    <x v="1"/>
    <s v="stk"/>
    <n v="187490"/>
  </r>
  <r>
    <x v="7"/>
    <x v="0"/>
    <s v="Levanger"/>
    <x v="5"/>
    <x v="1"/>
    <s v="stk"/>
    <n v="145241"/>
  </r>
  <r>
    <x v="8"/>
    <x v="0"/>
    <s v="Levanger"/>
    <x v="5"/>
    <x v="1"/>
    <s v="stk"/>
    <n v="200329"/>
  </r>
  <r>
    <x v="9"/>
    <x v="0"/>
    <s v="Levanger"/>
    <x v="5"/>
    <x v="1"/>
    <s v="stk"/>
    <n v="139930"/>
  </r>
  <r>
    <x v="10"/>
    <x v="0"/>
    <s v="Levanger"/>
    <x v="5"/>
    <x v="1"/>
    <s v="stk"/>
    <n v="99545"/>
  </r>
  <r>
    <x v="11"/>
    <x v="0"/>
    <s v="Levanger"/>
    <x v="5"/>
    <x v="1"/>
    <s v="stk"/>
    <n v="125785"/>
  </r>
  <r>
    <x v="12"/>
    <x v="0"/>
    <s v="Levanger"/>
    <x v="5"/>
    <x v="1"/>
    <s v="stk"/>
    <n v="158375"/>
  </r>
  <r>
    <x v="13"/>
    <x v="0"/>
    <s v="Levanger"/>
    <x v="5"/>
    <x v="1"/>
    <s v="stk"/>
    <n v="264125"/>
  </r>
  <r>
    <x v="14"/>
    <x v="0"/>
    <s v="Levanger"/>
    <x v="5"/>
    <x v="1"/>
    <s v="stk"/>
    <n v="295390"/>
  </r>
  <r>
    <x v="15"/>
    <x v="0"/>
    <s v="Levanger"/>
    <x v="5"/>
    <x v="1"/>
    <s v="stk"/>
    <n v="195325"/>
  </r>
  <r>
    <x v="16"/>
    <x v="4"/>
    <s v="Hitra"/>
    <x v="35"/>
    <x v="1"/>
    <s v="stk"/>
    <m/>
  </r>
  <r>
    <x v="0"/>
    <x v="0"/>
    <s v="Verdal"/>
    <x v="6"/>
    <x v="1"/>
    <s v="stk"/>
    <n v="279355"/>
  </r>
  <r>
    <x v="1"/>
    <x v="0"/>
    <s v="Verdal"/>
    <x v="6"/>
    <x v="1"/>
    <s v="stk"/>
    <n v="388845"/>
  </r>
  <r>
    <x v="2"/>
    <x v="0"/>
    <s v="Verdal"/>
    <x v="6"/>
    <x v="1"/>
    <s v="stk"/>
    <n v="239965"/>
  </r>
  <r>
    <x v="3"/>
    <x v="0"/>
    <s v="Verdal"/>
    <x v="6"/>
    <x v="1"/>
    <s v="stk"/>
    <n v="174265"/>
  </r>
  <r>
    <x v="4"/>
    <x v="0"/>
    <s v="Verdal"/>
    <x v="6"/>
    <x v="1"/>
    <s v="stk"/>
    <n v="193945"/>
  </r>
  <r>
    <x v="5"/>
    <x v="0"/>
    <s v="Verdal"/>
    <x v="6"/>
    <x v="1"/>
    <s v="stk"/>
    <n v="44413"/>
  </r>
  <r>
    <x v="6"/>
    <x v="0"/>
    <s v="Verdal"/>
    <x v="6"/>
    <x v="1"/>
    <s v="stk"/>
    <n v="131225"/>
  </r>
  <r>
    <x v="7"/>
    <x v="0"/>
    <s v="Verdal"/>
    <x v="6"/>
    <x v="1"/>
    <s v="stk"/>
    <n v="105725"/>
  </r>
  <r>
    <x v="8"/>
    <x v="0"/>
    <s v="Verdal"/>
    <x v="6"/>
    <x v="1"/>
    <s v="stk"/>
    <n v="170710"/>
  </r>
  <r>
    <x v="9"/>
    <x v="0"/>
    <s v="Verdal"/>
    <x v="6"/>
    <x v="1"/>
    <s v="stk"/>
    <n v="179325"/>
  </r>
  <r>
    <x v="10"/>
    <x v="0"/>
    <s v="Verdal"/>
    <x v="6"/>
    <x v="1"/>
    <s v="stk"/>
    <n v="168855"/>
  </r>
  <r>
    <x v="11"/>
    <x v="0"/>
    <s v="Verdal"/>
    <x v="6"/>
    <x v="1"/>
    <s v="stk"/>
    <n v="143407"/>
  </r>
  <r>
    <x v="12"/>
    <x v="0"/>
    <s v="Verdal"/>
    <x v="6"/>
    <x v="1"/>
    <s v="stk"/>
    <n v="132165"/>
  </r>
  <r>
    <x v="13"/>
    <x v="0"/>
    <s v="Verdal"/>
    <x v="6"/>
    <x v="1"/>
    <s v="stk"/>
    <n v="84050"/>
  </r>
  <r>
    <x v="14"/>
    <x v="0"/>
    <s v="Verdal"/>
    <x v="6"/>
    <x v="1"/>
    <s v="stk"/>
    <n v="249425"/>
  </r>
  <r>
    <x v="15"/>
    <x v="0"/>
    <s v="Verdal"/>
    <x v="6"/>
    <x v="1"/>
    <s v="stk"/>
    <n v="96325"/>
  </r>
  <r>
    <x v="16"/>
    <x v="4"/>
    <s v="Orkland"/>
    <x v="22"/>
    <x v="1"/>
    <s v="stk"/>
    <n v="4750"/>
  </r>
  <r>
    <x v="16"/>
    <x v="3"/>
    <s v="Ørland"/>
    <x v="21"/>
    <x v="1"/>
    <s v="stk"/>
    <n v="11600"/>
  </r>
  <r>
    <x v="0"/>
    <x v="1"/>
    <s v="Namsos"/>
    <x v="1"/>
    <x v="1"/>
    <s v="stk"/>
    <n v="111950"/>
  </r>
  <r>
    <x v="1"/>
    <x v="1"/>
    <s v="Namsos"/>
    <x v="1"/>
    <x v="1"/>
    <s v="stk"/>
    <n v="85630"/>
  </r>
  <r>
    <x v="2"/>
    <x v="1"/>
    <s v="Namsos"/>
    <x v="1"/>
    <x v="1"/>
    <s v="stk"/>
    <n v="136410"/>
  </r>
  <r>
    <x v="3"/>
    <x v="1"/>
    <s v="Namsos"/>
    <x v="1"/>
    <x v="1"/>
    <s v="stk"/>
    <n v="56350"/>
  </r>
  <r>
    <x v="4"/>
    <x v="1"/>
    <s v="Namsos"/>
    <x v="1"/>
    <x v="1"/>
    <s v="stk"/>
    <n v="43400"/>
  </r>
  <r>
    <x v="5"/>
    <x v="1"/>
    <s v="Namsos"/>
    <x v="1"/>
    <x v="1"/>
    <s v="stk"/>
    <n v="47860"/>
  </r>
  <r>
    <x v="6"/>
    <x v="1"/>
    <s v="Namsos"/>
    <x v="1"/>
    <x v="1"/>
    <s v="stk"/>
    <n v="82166"/>
  </r>
  <r>
    <x v="7"/>
    <x v="1"/>
    <s v="Namsos"/>
    <x v="1"/>
    <x v="1"/>
    <s v="stk"/>
    <n v="59230"/>
  </r>
  <r>
    <x v="8"/>
    <x v="1"/>
    <s v="Namsos"/>
    <x v="1"/>
    <x v="1"/>
    <s v="stk"/>
    <n v="104420"/>
  </r>
  <r>
    <x v="9"/>
    <x v="1"/>
    <s v="Namsos"/>
    <x v="1"/>
    <x v="1"/>
    <s v="stk"/>
    <n v="63225"/>
  </r>
  <r>
    <x v="10"/>
    <x v="1"/>
    <s v="Namsos"/>
    <x v="1"/>
    <x v="1"/>
    <s v="stk"/>
    <n v="71600"/>
  </r>
  <r>
    <x v="11"/>
    <x v="1"/>
    <s v="Namsos"/>
    <x v="1"/>
    <x v="1"/>
    <s v="stk"/>
    <n v="55650"/>
  </r>
  <r>
    <x v="12"/>
    <x v="1"/>
    <s v="Namsos"/>
    <x v="1"/>
    <x v="1"/>
    <s v="stk"/>
    <n v="173550"/>
  </r>
  <r>
    <x v="13"/>
    <x v="1"/>
    <s v="Namsos"/>
    <x v="1"/>
    <x v="1"/>
    <s v="stk"/>
    <n v="184450"/>
  </r>
  <r>
    <x v="14"/>
    <x v="1"/>
    <s v="Namsos"/>
    <x v="1"/>
    <x v="1"/>
    <s v="stk"/>
    <n v="49800"/>
  </r>
  <r>
    <x v="15"/>
    <x v="1"/>
    <s v="Namsos"/>
    <x v="1"/>
    <x v="1"/>
    <s v="stk"/>
    <n v="47875"/>
  </r>
  <r>
    <x v="16"/>
    <x v="3"/>
    <s v="Åfjord"/>
    <x v="23"/>
    <x v="1"/>
    <s v="stk"/>
    <n v="59792"/>
  </r>
  <r>
    <x v="0"/>
    <x v="0"/>
    <s v="Snåsa"/>
    <x v="7"/>
    <x v="1"/>
    <s v="stk"/>
    <n v="285887"/>
  </r>
  <r>
    <x v="1"/>
    <x v="0"/>
    <s v="Snåsa"/>
    <x v="7"/>
    <x v="1"/>
    <s v="stk"/>
    <n v="224150"/>
  </r>
  <r>
    <x v="2"/>
    <x v="0"/>
    <s v="Snåsa"/>
    <x v="7"/>
    <x v="1"/>
    <s v="stk"/>
    <n v="214790"/>
  </r>
  <r>
    <x v="3"/>
    <x v="0"/>
    <s v="Snåsa"/>
    <x v="7"/>
    <x v="1"/>
    <s v="stk"/>
    <n v="154195"/>
  </r>
  <r>
    <x v="4"/>
    <x v="0"/>
    <s v="Snåsa"/>
    <x v="7"/>
    <x v="1"/>
    <s v="stk"/>
    <n v="283170"/>
  </r>
  <r>
    <x v="5"/>
    <x v="0"/>
    <s v="Snåsa"/>
    <x v="7"/>
    <x v="1"/>
    <s v="stk"/>
    <n v="157940"/>
  </r>
  <r>
    <x v="6"/>
    <x v="0"/>
    <s v="Snåsa"/>
    <x v="7"/>
    <x v="1"/>
    <s v="stk"/>
    <n v="246276"/>
  </r>
  <r>
    <x v="7"/>
    <x v="0"/>
    <s v="Snåsa"/>
    <x v="7"/>
    <x v="1"/>
    <s v="stk"/>
    <n v="248452"/>
  </r>
  <r>
    <x v="8"/>
    <x v="0"/>
    <s v="Snåsa"/>
    <x v="7"/>
    <x v="1"/>
    <s v="stk"/>
    <n v="423800"/>
  </r>
  <r>
    <x v="9"/>
    <x v="0"/>
    <s v="Snåsa"/>
    <x v="7"/>
    <x v="1"/>
    <s v="stk"/>
    <n v="315960"/>
  </r>
  <r>
    <x v="10"/>
    <x v="0"/>
    <s v="Snåsa"/>
    <x v="7"/>
    <x v="1"/>
    <s v="stk"/>
    <n v="222465"/>
  </r>
  <r>
    <x v="11"/>
    <x v="0"/>
    <s v="Snåsa"/>
    <x v="7"/>
    <x v="1"/>
    <s v="stk"/>
    <n v="198520"/>
  </r>
  <r>
    <x v="12"/>
    <x v="0"/>
    <s v="Snåsa"/>
    <x v="7"/>
    <x v="1"/>
    <s v="stk"/>
    <n v="221070"/>
  </r>
  <r>
    <x v="13"/>
    <x v="0"/>
    <s v="Snåsa"/>
    <x v="7"/>
    <x v="1"/>
    <s v="stk"/>
    <n v="245855"/>
  </r>
  <r>
    <x v="14"/>
    <x v="0"/>
    <s v="Snåsa"/>
    <x v="7"/>
    <x v="1"/>
    <s v="stk"/>
    <n v="195450"/>
  </r>
  <r>
    <x v="15"/>
    <x v="0"/>
    <s v="Snåsa"/>
    <x v="7"/>
    <x v="1"/>
    <s v="stk"/>
    <n v="205690"/>
  </r>
  <r>
    <x v="16"/>
    <x v="3"/>
    <s v="Åfjord"/>
    <x v="23"/>
    <x v="1"/>
    <s v="stk"/>
    <m/>
  </r>
  <r>
    <x v="0"/>
    <x v="1"/>
    <s v="Lierne"/>
    <x v="8"/>
    <x v="1"/>
    <s v="stk"/>
    <n v="409800"/>
  </r>
  <r>
    <x v="1"/>
    <x v="1"/>
    <s v="Lierne"/>
    <x v="8"/>
    <x v="1"/>
    <s v="stk"/>
    <n v="362344"/>
  </r>
  <r>
    <x v="2"/>
    <x v="1"/>
    <s v="Lierne"/>
    <x v="8"/>
    <x v="1"/>
    <s v="stk"/>
    <n v="339700"/>
  </r>
  <r>
    <x v="3"/>
    <x v="1"/>
    <s v="Lierne"/>
    <x v="8"/>
    <x v="1"/>
    <s v="stk"/>
    <n v="173850"/>
  </r>
  <r>
    <x v="4"/>
    <x v="1"/>
    <s v="Lierne"/>
    <x v="8"/>
    <x v="1"/>
    <s v="stk"/>
    <n v="320624"/>
  </r>
  <r>
    <x v="5"/>
    <x v="1"/>
    <s v="Lierne"/>
    <x v="8"/>
    <x v="1"/>
    <s v="stk"/>
    <n v="184575"/>
  </r>
  <r>
    <x v="6"/>
    <x v="1"/>
    <s v="Lierne"/>
    <x v="8"/>
    <x v="1"/>
    <s v="stk"/>
    <n v="247300"/>
  </r>
  <r>
    <x v="7"/>
    <x v="1"/>
    <s v="Lierne"/>
    <x v="8"/>
    <x v="1"/>
    <s v="stk"/>
    <n v="318184"/>
  </r>
  <r>
    <x v="8"/>
    <x v="1"/>
    <s v="Lierne"/>
    <x v="8"/>
    <x v="1"/>
    <s v="stk"/>
    <n v="252725"/>
  </r>
  <r>
    <x v="9"/>
    <x v="1"/>
    <s v="Lierne"/>
    <x v="8"/>
    <x v="1"/>
    <s v="stk"/>
    <n v="229615"/>
  </r>
  <r>
    <x v="10"/>
    <x v="1"/>
    <s v="Lierne"/>
    <x v="8"/>
    <x v="1"/>
    <s v="stk"/>
    <n v="205455"/>
  </r>
  <r>
    <x v="11"/>
    <x v="1"/>
    <s v="Lierne"/>
    <x v="8"/>
    <x v="1"/>
    <s v="stk"/>
    <n v="163911"/>
  </r>
  <r>
    <x v="12"/>
    <x v="1"/>
    <s v="Lierne"/>
    <x v="8"/>
    <x v="1"/>
    <s v="stk"/>
    <n v="145000"/>
  </r>
  <r>
    <x v="13"/>
    <x v="1"/>
    <s v="Lierne"/>
    <x v="8"/>
    <x v="1"/>
    <s v="stk"/>
    <n v="173950"/>
  </r>
  <r>
    <x v="14"/>
    <x v="1"/>
    <s v="Lierne"/>
    <x v="8"/>
    <x v="1"/>
    <s v="stk"/>
    <n v="200925"/>
  </r>
  <r>
    <x v="15"/>
    <x v="1"/>
    <s v="Lierne"/>
    <x v="8"/>
    <x v="1"/>
    <s v="stk"/>
    <n v="228850"/>
  </r>
  <r>
    <x v="16"/>
    <x v="3"/>
    <s v="Osen"/>
    <x v="24"/>
    <x v="1"/>
    <s v="stk"/>
    <n v="1000"/>
  </r>
  <r>
    <x v="0"/>
    <x v="1"/>
    <s v="Røyrvik"/>
    <x v="9"/>
    <x v="1"/>
    <s v="stk"/>
    <n v="54100"/>
  </r>
  <r>
    <x v="1"/>
    <x v="1"/>
    <s v="Røyrvik"/>
    <x v="9"/>
    <x v="1"/>
    <s v="stk"/>
    <n v="30040"/>
  </r>
  <r>
    <x v="2"/>
    <x v="1"/>
    <s v="Røyrvik"/>
    <x v="9"/>
    <x v="1"/>
    <s v="stk"/>
    <n v="27200"/>
  </r>
  <r>
    <x v="3"/>
    <x v="1"/>
    <s v="Røyrvik"/>
    <x v="9"/>
    <x v="1"/>
    <s v="stk"/>
    <n v="33340"/>
  </r>
  <r>
    <x v="4"/>
    <x v="1"/>
    <s v="Røyrvik"/>
    <x v="9"/>
    <x v="1"/>
    <s v="stk"/>
    <n v="14500"/>
  </r>
  <r>
    <x v="5"/>
    <x v="1"/>
    <s v="Røyrvik"/>
    <x v="9"/>
    <x v="1"/>
    <s v="stk"/>
    <n v="12325"/>
  </r>
  <r>
    <x v="6"/>
    <x v="1"/>
    <s v="Røyrvik"/>
    <x v="9"/>
    <x v="1"/>
    <s v="stk"/>
    <n v="21250"/>
  </r>
  <r>
    <x v="7"/>
    <x v="1"/>
    <s v="Røyrvik"/>
    <x v="9"/>
    <x v="1"/>
    <s v="stk"/>
    <n v="25500"/>
  </r>
  <r>
    <x v="8"/>
    <x v="1"/>
    <s v="Røyrvik"/>
    <x v="9"/>
    <x v="1"/>
    <s v="stk"/>
    <n v="28000"/>
  </r>
  <r>
    <x v="9"/>
    <x v="1"/>
    <s v="Røyrvik"/>
    <x v="9"/>
    <x v="1"/>
    <s v="stk"/>
    <n v="40550"/>
  </r>
  <r>
    <x v="10"/>
    <x v="1"/>
    <s v="Røyrvik"/>
    <x v="9"/>
    <x v="1"/>
    <s v="stk"/>
    <n v="63500"/>
  </r>
  <r>
    <x v="11"/>
    <x v="1"/>
    <s v="Røyrvik"/>
    <x v="9"/>
    <x v="1"/>
    <s v="stk"/>
    <n v="24300"/>
  </r>
  <r>
    <x v="12"/>
    <x v="1"/>
    <s v="Røyrvik"/>
    <x v="9"/>
    <x v="1"/>
    <s v="stk"/>
    <n v="48875"/>
  </r>
  <r>
    <x v="13"/>
    <x v="1"/>
    <s v="Røyrvik"/>
    <x v="9"/>
    <x v="1"/>
    <s v="stk"/>
    <n v="33000"/>
  </r>
  <r>
    <x v="14"/>
    <x v="1"/>
    <s v="Røyrvik"/>
    <x v="9"/>
    <x v="1"/>
    <s v="stk"/>
    <n v="4500"/>
  </r>
  <r>
    <x v="15"/>
    <x v="1"/>
    <s v="Røyrvik"/>
    <x v="9"/>
    <x v="1"/>
    <s v="stk"/>
    <n v="21000"/>
  </r>
  <r>
    <x v="16"/>
    <x v="5"/>
    <s v="Oppdal"/>
    <x v="25"/>
    <x v="1"/>
    <s v="stk"/>
    <n v="1800"/>
  </r>
  <r>
    <x v="0"/>
    <x v="1"/>
    <s v="Namsskogan"/>
    <x v="10"/>
    <x v="1"/>
    <s v="stk"/>
    <n v="124650"/>
  </r>
  <r>
    <x v="1"/>
    <x v="1"/>
    <s v="Namsskogan"/>
    <x v="10"/>
    <x v="1"/>
    <s v="stk"/>
    <n v="71625"/>
  </r>
  <r>
    <x v="2"/>
    <x v="1"/>
    <s v="Namsskogan"/>
    <x v="10"/>
    <x v="1"/>
    <s v="stk"/>
    <n v="102100"/>
  </r>
  <r>
    <x v="3"/>
    <x v="1"/>
    <s v="Namsskogan"/>
    <x v="10"/>
    <x v="1"/>
    <s v="stk"/>
    <n v="55650"/>
  </r>
  <r>
    <x v="4"/>
    <x v="1"/>
    <s v="Namsskogan"/>
    <x v="10"/>
    <x v="1"/>
    <s v="stk"/>
    <n v="16950"/>
  </r>
  <r>
    <x v="5"/>
    <x v="1"/>
    <s v="Namsskogan"/>
    <x v="10"/>
    <x v="1"/>
    <s v="stk"/>
    <n v="5500"/>
  </r>
  <r>
    <x v="6"/>
    <x v="1"/>
    <s v="Namsskogan"/>
    <x v="10"/>
    <x v="1"/>
    <s v="stk"/>
    <n v="19415"/>
  </r>
  <r>
    <x v="7"/>
    <x v="1"/>
    <s v="Namsskogan"/>
    <x v="10"/>
    <x v="1"/>
    <s v="stk"/>
    <n v="67450"/>
  </r>
  <r>
    <x v="8"/>
    <x v="1"/>
    <s v="Namsskogan"/>
    <x v="10"/>
    <x v="1"/>
    <s v="stk"/>
    <n v="44045"/>
  </r>
  <r>
    <x v="9"/>
    <x v="1"/>
    <s v="Namsskogan"/>
    <x v="10"/>
    <x v="1"/>
    <s v="stk"/>
    <n v="121950"/>
  </r>
  <r>
    <x v="10"/>
    <x v="1"/>
    <s v="Namsskogan"/>
    <x v="10"/>
    <x v="1"/>
    <s v="stk"/>
    <n v="42850"/>
  </r>
  <r>
    <x v="11"/>
    <x v="1"/>
    <s v="Namsskogan"/>
    <x v="10"/>
    <x v="1"/>
    <s v="stk"/>
    <n v="55040"/>
  </r>
  <r>
    <x v="12"/>
    <x v="1"/>
    <s v="Namsskogan"/>
    <x v="10"/>
    <x v="1"/>
    <s v="stk"/>
    <n v="54100"/>
  </r>
  <r>
    <x v="13"/>
    <x v="1"/>
    <s v="Namsskogan"/>
    <x v="10"/>
    <x v="1"/>
    <s v="stk"/>
    <n v="32700"/>
  </r>
  <r>
    <x v="14"/>
    <x v="1"/>
    <s v="Namsskogan"/>
    <x v="10"/>
    <x v="1"/>
    <s v="stk"/>
    <n v="81850"/>
  </r>
  <r>
    <x v="15"/>
    <x v="1"/>
    <s v="Namsskogan"/>
    <x v="10"/>
    <x v="1"/>
    <s v="stk"/>
    <n v="148970"/>
  </r>
  <r>
    <x v="16"/>
    <x v="5"/>
    <s v="Rennebu"/>
    <x v="26"/>
    <x v="1"/>
    <s v="stk"/>
    <n v="141125"/>
  </r>
  <r>
    <x v="0"/>
    <x v="1"/>
    <s v="Grong"/>
    <x v="11"/>
    <x v="1"/>
    <s v="stk"/>
    <n v="203225"/>
  </r>
  <r>
    <x v="1"/>
    <x v="1"/>
    <s v="Grong"/>
    <x v="11"/>
    <x v="1"/>
    <s v="stk"/>
    <n v="215700"/>
  </r>
  <r>
    <x v="2"/>
    <x v="1"/>
    <s v="Grong"/>
    <x v="11"/>
    <x v="1"/>
    <s v="stk"/>
    <n v="187273"/>
  </r>
  <r>
    <x v="3"/>
    <x v="1"/>
    <s v="Grong"/>
    <x v="11"/>
    <x v="1"/>
    <s v="stk"/>
    <n v="159325"/>
  </r>
  <r>
    <x v="4"/>
    <x v="1"/>
    <s v="Grong"/>
    <x v="11"/>
    <x v="1"/>
    <s v="stk"/>
    <n v="118050"/>
  </r>
  <r>
    <x v="5"/>
    <x v="1"/>
    <s v="Grong"/>
    <x v="11"/>
    <x v="1"/>
    <s v="stk"/>
    <n v="94665"/>
  </r>
  <r>
    <x v="6"/>
    <x v="1"/>
    <s v="Grong"/>
    <x v="11"/>
    <x v="1"/>
    <s v="stk"/>
    <n v="109534"/>
  </r>
  <r>
    <x v="7"/>
    <x v="1"/>
    <s v="Grong"/>
    <x v="11"/>
    <x v="1"/>
    <s v="stk"/>
    <n v="141925"/>
  </r>
  <r>
    <x v="8"/>
    <x v="1"/>
    <s v="Grong"/>
    <x v="11"/>
    <x v="1"/>
    <s v="stk"/>
    <n v="116835"/>
  </r>
  <r>
    <x v="9"/>
    <x v="1"/>
    <s v="Grong"/>
    <x v="11"/>
    <x v="1"/>
    <s v="stk"/>
    <n v="123175"/>
  </r>
  <r>
    <x v="10"/>
    <x v="1"/>
    <s v="Grong"/>
    <x v="11"/>
    <x v="1"/>
    <s v="stk"/>
    <n v="178025"/>
  </r>
  <r>
    <x v="11"/>
    <x v="1"/>
    <s v="Grong"/>
    <x v="11"/>
    <x v="1"/>
    <s v="stk"/>
    <n v="138605"/>
  </r>
  <r>
    <x v="12"/>
    <x v="1"/>
    <s v="Grong"/>
    <x v="11"/>
    <x v="1"/>
    <s v="stk"/>
    <n v="112850"/>
  </r>
  <r>
    <x v="13"/>
    <x v="1"/>
    <s v="Grong"/>
    <x v="11"/>
    <x v="1"/>
    <s v="stk"/>
    <n v="96700"/>
  </r>
  <r>
    <x v="14"/>
    <x v="1"/>
    <s v="Grong"/>
    <x v="11"/>
    <x v="1"/>
    <s v="stk"/>
    <n v="143640"/>
  </r>
  <r>
    <x v="15"/>
    <x v="1"/>
    <s v="Grong"/>
    <x v="11"/>
    <x v="1"/>
    <s v="stk"/>
    <n v="119250"/>
  </r>
  <r>
    <x v="16"/>
    <x v="4"/>
    <s v="Orkland"/>
    <x v="22"/>
    <x v="1"/>
    <s v="stk"/>
    <n v="91095"/>
  </r>
  <r>
    <x v="0"/>
    <x v="1"/>
    <s v="Høylandet"/>
    <x v="12"/>
    <x v="1"/>
    <s v="stk"/>
    <n v="191335"/>
  </r>
  <r>
    <x v="1"/>
    <x v="1"/>
    <s v="Høylandet"/>
    <x v="12"/>
    <x v="1"/>
    <s v="stk"/>
    <n v="235715"/>
  </r>
  <r>
    <x v="2"/>
    <x v="1"/>
    <s v="Høylandet"/>
    <x v="12"/>
    <x v="1"/>
    <s v="stk"/>
    <n v="153200"/>
  </r>
  <r>
    <x v="3"/>
    <x v="1"/>
    <s v="Høylandet"/>
    <x v="12"/>
    <x v="1"/>
    <s v="stk"/>
    <n v="106400"/>
  </r>
  <r>
    <x v="4"/>
    <x v="1"/>
    <s v="Høylandet"/>
    <x v="12"/>
    <x v="1"/>
    <s v="stk"/>
    <n v="98250"/>
  </r>
  <r>
    <x v="5"/>
    <x v="1"/>
    <s v="Høylandet"/>
    <x v="12"/>
    <x v="1"/>
    <s v="stk"/>
    <n v="51120"/>
  </r>
  <r>
    <x v="6"/>
    <x v="1"/>
    <s v="Høylandet"/>
    <x v="12"/>
    <x v="1"/>
    <s v="stk"/>
    <n v="84250"/>
  </r>
  <r>
    <x v="7"/>
    <x v="1"/>
    <s v="Høylandet"/>
    <x v="12"/>
    <x v="1"/>
    <s v="stk"/>
    <n v="114800"/>
  </r>
  <r>
    <x v="8"/>
    <x v="1"/>
    <s v="Høylandet"/>
    <x v="12"/>
    <x v="1"/>
    <s v="stk"/>
    <n v="166150"/>
  </r>
  <r>
    <x v="9"/>
    <x v="1"/>
    <s v="Høylandet"/>
    <x v="12"/>
    <x v="1"/>
    <s v="stk"/>
    <n v="109555"/>
  </r>
  <r>
    <x v="10"/>
    <x v="1"/>
    <s v="Høylandet"/>
    <x v="12"/>
    <x v="1"/>
    <s v="stk"/>
    <n v="52050"/>
  </r>
  <r>
    <x v="11"/>
    <x v="1"/>
    <s v="Høylandet"/>
    <x v="12"/>
    <x v="1"/>
    <s v="stk"/>
    <n v="155640"/>
  </r>
  <r>
    <x v="12"/>
    <x v="1"/>
    <s v="Høylandet"/>
    <x v="12"/>
    <x v="1"/>
    <s v="stk"/>
    <n v="112750"/>
  </r>
  <r>
    <x v="13"/>
    <x v="1"/>
    <s v="Høylandet"/>
    <x v="12"/>
    <x v="1"/>
    <s v="stk"/>
    <n v="114775"/>
  </r>
  <r>
    <x v="14"/>
    <x v="1"/>
    <s v="Høylandet"/>
    <x v="12"/>
    <x v="1"/>
    <s v="stk"/>
    <n v="54700"/>
  </r>
  <r>
    <x v="15"/>
    <x v="1"/>
    <s v="Høylandet"/>
    <x v="12"/>
    <x v="1"/>
    <s v="stk"/>
    <n v="104430"/>
  </r>
  <r>
    <x v="16"/>
    <x v="4"/>
    <s v="Orkland"/>
    <x v="22"/>
    <x v="1"/>
    <s v="stk"/>
    <n v="184900"/>
  </r>
  <r>
    <x v="0"/>
    <x v="1"/>
    <s v="Overhalla"/>
    <x v="13"/>
    <x v="1"/>
    <s v="stk"/>
    <n v="167045"/>
  </r>
  <r>
    <x v="1"/>
    <x v="1"/>
    <s v="Overhalla"/>
    <x v="13"/>
    <x v="1"/>
    <s v="stk"/>
    <n v="124275"/>
  </r>
  <r>
    <x v="2"/>
    <x v="1"/>
    <s v="Overhalla"/>
    <x v="13"/>
    <x v="1"/>
    <s v="stk"/>
    <n v="175405"/>
  </r>
  <r>
    <x v="3"/>
    <x v="1"/>
    <s v="Overhalla"/>
    <x v="13"/>
    <x v="1"/>
    <s v="stk"/>
    <n v="90950"/>
  </r>
  <r>
    <x v="4"/>
    <x v="1"/>
    <s v="Overhalla"/>
    <x v="13"/>
    <x v="1"/>
    <s v="stk"/>
    <n v="79175"/>
  </r>
  <r>
    <x v="5"/>
    <x v="1"/>
    <s v="Overhalla"/>
    <x v="13"/>
    <x v="1"/>
    <s v="stk"/>
    <n v="31700"/>
  </r>
  <r>
    <x v="6"/>
    <x v="1"/>
    <s v="Overhalla"/>
    <x v="13"/>
    <x v="1"/>
    <s v="stk"/>
    <n v="72400"/>
  </r>
  <r>
    <x v="7"/>
    <x v="1"/>
    <s v="Overhalla"/>
    <x v="13"/>
    <x v="1"/>
    <s v="stk"/>
    <n v="77650"/>
  </r>
  <r>
    <x v="8"/>
    <x v="1"/>
    <s v="Overhalla"/>
    <x v="13"/>
    <x v="1"/>
    <s v="stk"/>
    <n v="82725"/>
  </r>
  <r>
    <x v="9"/>
    <x v="1"/>
    <s v="Overhalla"/>
    <x v="13"/>
    <x v="1"/>
    <s v="stk"/>
    <n v="162400"/>
  </r>
  <r>
    <x v="10"/>
    <x v="1"/>
    <s v="Overhalla"/>
    <x v="13"/>
    <x v="1"/>
    <s v="stk"/>
    <n v="105700"/>
  </r>
  <r>
    <x v="11"/>
    <x v="1"/>
    <s v="Overhalla"/>
    <x v="13"/>
    <x v="1"/>
    <s v="stk"/>
    <n v="145575"/>
  </r>
  <r>
    <x v="12"/>
    <x v="1"/>
    <s v="Overhalla"/>
    <x v="13"/>
    <x v="1"/>
    <s v="stk"/>
    <n v="61000"/>
  </r>
  <r>
    <x v="13"/>
    <x v="1"/>
    <s v="Overhalla"/>
    <x v="13"/>
    <x v="1"/>
    <s v="stk"/>
    <n v="81750"/>
  </r>
  <r>
    <x v="14"/>
    <x v="1"/>
    <s v="Overhalla"/>
    <x v="13"/>
    <x v="1"/>
    <s v="stk"/>
    <n v="211200"/>
  </r>
  <r>
    <x v="15"/>
    <x v="1"/>
    <s v="Overhalla"/>
    <x v="13"/>
    <x v="1"/>
    <s v="stk"/>
    <n v="88050"/>
  </r>
  <r>
    <x v="16"/>
    <x v="5"/>
    <s v="Røros"/>
    <x v="27"/>
    <x v="1"/>
    <s v="stk"/>
    <m/>
  </r>
  <r>
    <x v="0"/>
    <x v="1"/>
    <s v="Namsos"/>
    <x v="1"/>
    <x v="1"/>
    <s v="stk"/>
    <n v="11350"/>
  </r>
  <r>
    <x v="1"/>
    <x v="1"/>
    <s v="Namsos"/>
    <x v="1"/>
    <x v="1"/>
    <s v="stk"/>
    <n v="11000"/>
  </r>
  <r>
    <x v="2"/>
    <x v="1"/>
    <s v="Namsos"/>
    <x v="1"/>
    <x v="1"/>
    <s v="stk"/>
    <m/>
  </r>
  <r>
    <x v="3"/>
    <x v="1"/>
    <s v="Namsos"/>
    <x v="1"/>
    <x v="1"/>
    <s v="stk"/>
    <m/>
  </r>
  <r>
    <x v="4"/>
    <x v="1"/>
    <s v="Namsos"/>
    <x v="1"/>
    <x v="1"/>
    <s v="stk"/>
    <n v="9350"/>
  </r>
  <r>
    <x v="5"/>
    <x v="1"/>
    <s v="Namsos"/>
    <x v="1"/>
    <x v="1"/>
    <s v="stk"/>
    <m/>
  </r>
  <r>
    <x v="6"/>
    <x v="1"/>
    <s v="Namsos"/>
    <x v="1"/>
    <x v="1"/>
    <s v="stk"/>
    <n v="4450"/>
  </r>
  <r>
    <x v="7"/>
    <x v="1"/>
    <s v="Namsos"/>
    <x v="1"/>
    <x v="1"/>
    <s v="stk"/>
    <n v="600"/>
  </r>
  <r>
    <x v="8"/>
    <x v="1"/>
    <s v="Namsos"/>
    <x v="1"/>
    <x v="1"/>
    <s v="stk"/>
    <n v="25500"/>
  </r>
  <r>
    <x v="9"/>
    <x v="1"/>
    <s v="Namsos"/>
    <x v="1"/>
    <x v="1"/>
    <s v="stk"/>
    <n v="500"/>
  </r>
  <r>
    <x v="10"/>
    <x v="1"/>
    <s v="Namsos"/>
    <x v="1"/>
    <x v="1"/>
    <s v="stk"/>
    <n v="800"/>
  </r>
  <r>
    <x v="11"/>
    <x v="1"/>
    <s v="Namsos"/>
    <x v="1"/>
    <x v="1"/>
    <s v="stk"/>
    <n v="17350"/>
  </r>
  <r>
    <x v="12"/>
    <x v="1"/>
    <s v="Namsos"/>
    <x v="1"/>
    <x v="1"/>
    <s v="stk"/>
    <n v="1000"/>
  </r>
  <r>
    <x v="13"/>
    <x v="1"/>
    <s v="Namsos"/>
    <x v="1"/>
    <x v="1"/>
    <s v="stk"/>
    <n v="15500"/>
  </r>
  <r>
    <x v="14"/>
    <x v="1"/>
    <s v="Namsos"/>
    <x v="1"/>
    <x v="1"/>
    <s v="stk"/>
    <m/>
  </r>
  <r>
    <x v="15"/>
    <x v="1"/>
    <s v="Namsos"/>
    <x v="1"/>
    <x v="1"/>
    <s v="stk"/>
    <m/>
  </r>
  <r>
    <x v="16"/>
    <x v="5"/>
    <s v="Holtålen"/>
    <x v="28"/>
    <x v="1"/>
    <s v="stk"/>
    <n v="52500"/>
  </r>
  <r>
    <x v="0"/>
    <x v="1"/>
    <s v="Flatanger"/>
    <x v="14"/>
    <x v="1"/>
    <s v="stk"/>
    <n v="6425"/>
  </r>
  <r>
    <x v="1"/>
    <x v="1"/>
    <s v="Flatanger"/>
    <x v="14"/>
    <x v="1"/>
    <s v="stk"/>
    <n v="10100"/>
  </r>
  <r>
    <x v="2"/>
    <x v="1"/>
    <s v="Flatanger"/>
    <x v="14"/>
    <x v="1"/>
    <s v="stk"/>
    <n v="3900"/>
  </r>
  <r>
    <x v="3"/>
    <x v="1"/>
    <s v="Flatanger"/>
    <x v="14"/>
    <x v="1"/>
    <s v="stk"/>
    <n v="1800"/>
  </r>
  <r>
    <x v="4"/>
    <x v="1"/>
    <s v="Flatanger"/>
    <x v="14"/>
    <x v="1"/>
    <s v="stk"/>
    <n v="1300"/>
  </r>
  <r>
    <x v="5"/>
    <x v="1"/>
    <s v="Flatanger"/>
    <x v="14"/>
    <x v="1"/>
    <s v="stk"/>
    <m/>
  </r>
  <r>
    <x v="6"/>
    <x v="1"/>
    <s v="Flatanger"/>
    <x v="14"/>
    <x v="1"/>
    <s v="stk"/>
    <m/>
  </r>
  <r>
    <x v="7"/>
    <x v="1"/>
    <s v="Flatanger"/>
    <x v="14"/>
    <x v="1"/>
    <s v="stk"/>
    <n v="3330"/>
  </r>
  <r>
    <x v="8"/>
    <x v="1"/>
    <s v="Flatanger"/>
    <x v="14"/>
    <x v="1"/>
    <s v="stk"/>
    <n v="1550"/>
  </r>
  <r>
    <x v="9"/>
    <x v="1"/>
    <s v="Flatanger"/>
    <x v="14"/>
    <x v="1"/>
    <s v="stk"/>
    <n v="15650"/>
  </r>
  <r>
    <x v="10"/>
    <x v="1"/>
    <s v="Flatanger"/>
    <x v="14"/>
    <x v="1"/>
    <s v="stk"/>
    <n v="2200"/>
  </r>
  <r>
    <x v="11"/>
    <x v="1"/>
    <s v="Flatanger"/>
    <x v="14"/>
    <x v="1"/>
    <s v="stk"/>
    <n v="805"/>
  </r>
  <r>
    <x v="12"/>
    <x v="1"/>
    <s v="Flatanger"/>
    <x v="14"/>
    <x v="1"/>
    <s v="stk"/>
    <n v="3350"/>
  </r>
  <r>
    <x v="13"/>
    <x v="1"/>
    <s v="Flatanger"/>
    <x v="14"/>
    <x v="1"/>
    <s v="stk"/>
    <n v="9300"/>
  </r>
  <r>
    <x v="14"/>
    <x v="1"/>
    <s v="Flatanger"/>
    <x v="14"/>
    <x v="1"/>
    <s v="stk"/>
    <n v="24700"/>
  </r>
  <r>
    <x v="15"/>
    <x v="1"/>
    <s v="Flatanger"/>
    <x v="14"/>
    <x v="1"/>
    <s v="stk"/>
    <n v="5200"/>
  </r>
  <r>
    <x v="16"/>
    <x v="5"/>
    <s v="Midtre-Gauldal"/>
    <x v="29"/>
    <x v="1"/>
    <s v="stk"/>
    <n v="126810"/>
  </r>
  <r>
    <x v="0"/>
    <x v="1"/>
    <s v="Nærøysund"/>
    <x v="15"/>
    <x v="1"/>
    <s v="stk"/>
    <n v="39100"/>
  </r>
  <r>
    <x v="1"/>
    <x v="1"/>
    <s v="Nærøysund"/>
    <x v="15"/>
    <x v="1"/>
    <s v="stk"/>
    <n v="7100"/>
  </r>
  <r>
    <x v="2"/>
    <x v="1"/>
    <s v="Nærøysund"/>
    <x v="15"/>
    <x v="1"/>
    <s v="stk"/>
    <n v="7800"/>
  </r>
  <r>
    <x v="3"/>
    <x v="1"/>
    <s v="Nærøysund"/>
    <x v="15"/>
    <x v="1"/>
    <s v="stk"/>
    <n v="1000"/>
  </r>
  <r>
    <x v="4"/>
    <x v="1"/>
    <s v="Nærøysund"/>
    <x v="15"/>
    <x v="1"/>
    <s v="stk"/>
    <m/>
  </r>
  <r>
    <x v="5"/>
    <x v="1"/>
    <s v="Nærøysund"/>
    <x v="15"/>
    <x v="1"/>
    <s v="stk"/>
    <m/>
  </r>
  <r>
    <x v="6"/>
    <x v="1"/>
    <s v="Nærøysund"/>
    <x v="15"/>
    <x v="1"/>
    <s v="stk"/>
    <n v="10600"/>
  </r>
  <r>
    <x v="7"/>
    <x v="1"/>
    <s v="Nærøysund"/>
    <x v="15"/>
    <x v="1"/>
    <s v="stk"/>
    <n v="1800"/>
  </r>
  <r>
    <x v="8"/>
    <x v="1"/>
    <s v="Nærøysund"/>
    <x v="15"/>
    <x v="1"/>
    <s v="stk"/>
    <n v="700"/>
  </r>
  <r>
    <x v="9"/>
    <x v="1"/>
    <s v="Nærøysund"/>
    <x v="15"/>
    <x v="1"/>
    <s v="stk"/>
    <n v="1000"/>
  </r>
  <r>
    <x v="10"/>
    <x v="1"/>
    <s v="Nærøysund"/>
    <x v="15"/>
    <x v="1"/>
    <s v="stk"/>
    <n v="1200"/>
  </r>
  <r>
    <x v="11"/>
    <x v="1"/>
    <s v="Nærøysund"/>
    <x v="15"/>
    <x v="1"/>
    <s v="stk"/>
    <m/>
  </r>
  <r>
    <x v="12"/>
    <x v="1"/>
    <s v="Nærøysund"/>
    <x v="15"/>
    <x v="1"/>
    <s v="stk"/>
    <n v="900"/>
  </r>
  <r>
    <x v="13"/>
    <x v="1"/>
    <s v="Nærøysund"/>
    <x v="15"/>
    <x v="1"/>
    <s v="stk"/>
    <m/>
  </r>
  <r>
    <x v="14"/>
    <x v="1"/>
    <s v="Nærøysund"/>
    <x v="15"/>
    <x v="1"/>
    <s v="stk"/>
    <m/>
  </r>
  <r>
    <x v="15"/>
    <x v="1"/>
    <s v="Nærøysund"/>
    <x v="15"/>
    <x v="1"/>
    <s v="stk"/>
    <n v="2090"/>
  </r>
  <r>
    <x v="16"/>
    <x v="5"/>
    <s v="Melhus"/>
    <x v="30"/>
    <x v="1"/>
    <s v="stk"/>
    <n v="379605"/>
  </r>
  <r>
    <x v="16"/>
    <x v="4"/>
    <s v="Skaun"/>
    <x v="31"/>
    <x v="1"/>
    <s v="stk"/>
    <n v="79250"/>
  </r>
  <r>
    <x v="0"/>
    <x v="1"/>
    <s v="Leka"/>
    <x v="16"/>
    <x v="1"/>
    <s v="stk"/>
    <n v="3500"/>
  </r>
  <r>
    <x v="1"/>
    <x v="1"/>
    <s v="Leka"/>
    <x v="16"/>
    <x v="1"/>
    <s v="stk"/>
    <n v="1550"/>
  </r>
  <r>
    <x v="2"/>
    <x v="1"/>
    <s v="Leka"/>
    <x v="16"/>
    <x v="1"/>
    <s v="stk"/>
    <n v="8500"/>
  </r>
  <r>
    <x v="3"/>
    <x v="1"/>
    <s v="Leka"/>
    <x v="16"/>
    <x v="1"/>
    <s v="stk"/>
    <m/>
  </r>
  <r>
    <x v="4"/>
    <x v="1"/>
    <s v="Leka"/>
    <x v="16"/>
    <x v="1"/>
    <s v="stk"/>
    <n v="4600"/>
  </r>
  <r>
    <x v="5"/>
    <x v="1"/>
    <s v="Leka"/>
    <x v="16"/>
    <x v="1"/>
    <s v="stk"/>
    <m/>
  </r>
  <r>
    <x v="6"/>
    <x v="1"/>
    <s v="Leka"/>
    <x v="16"/>
    <x v="1"/>
    <s v="stk"/>
    <n v="5500"/>
  </r>
  <r>
    <x v="7"/>
    <x v="1"/>
    <s v="Leka"/>
    <x v="16"/>
    <x v="1"/>
    <s v="stk"/>
    <n v="4000"/>
  </r>
  <r>
    <x v="8"/>
    <x v="1"/>
    <s v="Leka"/>
    <x v="16"/>
    <x v="1"/>
    <s v="stk"/>
    <m/>
  </r>
  <r>
    <x v="9"/>
    <x v="1"/>
    <s v="Leka"/>
    <x v="16"/>
    <x v="1"/>
    <s v="stk"/>
    <m/>
  </r>
  <r>
    <x v="10"/>
    <x v="1"/>
    <s v="Leka"/>
    <x v="16"/>
    <x v="1"/>
    <s v="stk"/>
    <m/>
  </r>
  <r>
    <x v="11"/>
    <x v="1"/>
    <s v="Leka"/>
    <x v="16"/>
    <x v="1"/>
    <s v="stk"/>
    <n v="350"/>
  </r>
  <r>
    <x v="12"/>
    <x v="1"/>
    <s v="Leka"/>
    <x v="16"/>
    <x v="1"/>
    <s v="stk"/>
    <m/>
  </r>
  <r>
    <x v="13"/>
    <x v="1"/>
    <s v="Leka"/>
    <x v="16"/>
    <x v="1"/>
    <s v="stk"/>
    <m/>
  </r>
  <r>
    <x v="14"/>
    <x v="1"/>
    <s v="Leka"/>
    <x v="16"/>
    <x v="1"/>
    <s v="stk"/>
    <m/>
  </r>
  <r>
    <x v="15"/>
    <x v="1"/>
    <s v="Leka"/>
    <x v="16"/>
    <x v="1"/>
    <s v="stk"/>
    <m/>
  </r>
  <r>
    <x v="16"/>
    <x v="2"/>
    <s v="Trondheim"/>
    <x v="19"/>
    <x v="1"/>
    <s v="stk"/>
    <n v="63600"/>
  </r>
  <r>
    <x v="0"/>
    <x v="0"/>
    <s v="Inderøy"/>
    <x v="17"/>
    <x v="1"/>
    <s v="stk"/>
    <n v="298669"/>
  </r>
  <r>
    <x v="1"/>
    <x v="0"/>
    <s v="Inderøy"/>
    <x v="17"/>
    <x v="1"/>
    <s v="stk"/>
    <n v="213875"/>
  </r>
  <r>
    <x v="2"/>
    <x v="0"/>
    <s v="Inderøy"/>
    <x v="17"/>
    <x v="1"/>
    <s v="stk"/>
    <n v="246055"/>
  </r>
  <r>
    <x v="3"/>
    <x v="0"/>
    <s v="Inderøy"/>
    <x v="17"/>
    <x v="1"/>
    <s v="stk"/>
    <n v="176405"/>
  </r>
  <r>
    <x v="4"/>
    <x v="0"/>
    <s v="Inderøy"/>
    <x v="17"/>
    <x v="1"/>
    <s v="stk"/>
    <n v="168000"/>
  </r>
  <r>
    <x v="5"/>
    <x v="0"/>
    <s v="Inderøy"/>
    <x v="17"/>
    <x v="1"/>
    <s v="stk"/>
    <n v="100100"/>
  </r>
  <r>
    <x v="6"/>
    <x v="0"/>
    <s v="Inderøy"/>
    <x v="17"/>
    <x v="1"/>
    <s v="stk"/>
    <n v="117150"/>
  </r>
  <r>
    <x v="7"/>
    <x v="0"/>
    <s v="Inderøy"/>
    <x v="17"/>
    <x v="1"/>
    <s v="stk"/>
    <n v="141350"/>
  </r>
  <r>
    <x v="8"/>
    <x v="0"/>
    <s v="Inderøy"/>
    <x v="17"/>
    <x v="1"/>
    <s v="stk"/>
    <n v="241372"/>
  </r>
  <r>
    <x v="9"/>
    <x v="0"/>
    <s v="Inderøy"/>
    <x v="17"/>
    <x v="1"/>
    <s v="stk"/>
    <n v="183875"/>
  </r>
  <r>
    <x v="10"/>
    <x v="0"/>
    <s v="Inderøy"/>
    <x v="17"/>
    <x v="1"/>
    <s v="stk"/>
    <n v="89050"/>
  </r>
  <r>
    <x v="11"/>
    <x v="0"/>
    <s v="Inderøy"/>
    <x v="17"/>
    <x v="1"/>
    <s v="stk"/>
    <n v="122660"/>
  </r>
  <r>
    <x v="12"/>
    <x v="0"/>
    <s v="Inderøy"/>
    <x v="17"/>
    <x v="1"/>
    <s v="stk"/>
    <n v="172950"/>
  </r>
  <r>
    <x v="13"/>
    <x v="0"/>
    <s v="Inderøy"/>
    <x v="17"/>
    <x v="1"/>
    <s v="stk"/>
    <n v="178875"/>
  </r>
  <r>
    <x v="14"/>
    <x v="0"/>
    <s v="Inderøy"/>
    <x v="17"/>
    <x v="1"/>
    <s v="stk"/>
    <n v="122075"/>
  </r>
  <r>
    <x v="15"/>
    <x v="0"/>
    <s v="Inderøy"/>
    <x v="17"/>
    <x v="1"/>
    <s v="stk"/>
    <n v="122225"/>
  </r>
  <r>
    <x v="16"/>
    <x v="2"/>
    <s v="Malvik"/>
    <x v="32"/>
    <x v="1"/>
    <s v="stk"/>
    <n v="67280"/>
  </r>
  <r>
    <x v="0"/>
    <x v="3"/>
    <s v="Indre Fosen"/>
    <x v="18"/>
    <x v="1"/>
    <s v="stk"/>
    <n v="154990"/>
  </r>
  <r>
    <x v="1"/>
    <x v="3"/>
    <s v="Indre Fosen"/>
    <x v="18"/>
    <x v="1"/>
    <s v="stk"/>
    <n v="253798"/>
  </r>
  <r>
    <x v="2"/>
    <x v="3"/>
    <s v="Indre Fosen"/>
    <x v="18"/>
    <x v="1"/>
    <s v="stk"/>
    <n v="219775"/>
  </r>
  <r>
    <x v="3"/>
    <x v="3"/>
    <s v="Indre Fosen"/>
    <x v="18"/>
    <x v="1"/>
    <s v="stk"/>
    <n v="155675"/>
  </r>
  <r>
    <x v="4"/>
    <x v="3"/>
    <s v="Indre Fosen"/>
    <x v="18"/>
    <x v="1"/>
    <s v="stk"/>
    <n v="52225"/>
  </r>
  <r>
    <x v="5"/>
    <x v="3"/>
    <s v="Indre Fosen"/>
    <x v="18"/>
    <x v="1"/>
    <s v="stk"/>
    <n v="23875"/>
  </r>
  <r>
    <x v="6"/>
    <x v="3"/>
    <s v="Indre Fosen"/>
    <x v="18"/>
    <x v="1"/>
    <s v="stk"/>
    <n v="74250"/>
  </r>
  <r>
    <x v="7"/>
    <x v="3"/>
    <s v="Indre Fosen"/>
    <x v="18"/>
    <x v="1"/>
    <s v="stk"/>
    <n v="79125"/>
  </r>
  <r>
    <x v="8"/>
    <x v="3"/>
    <s v="Indre Fosen"/>
    <x v="18"/>
    <x v="1"/>
    <s v="stk"/>
    <n v="129575"/>
  </r>
  <r>
    <x v="9"/>
    <x v="3"/>
    <s v="Indre Fosen"/>
    <x v="18"/>
    <x v="1"/>
    <s v="stk"/>
    <n v="87382"/>
  </r>
  <r>
    <x v="10"/>
    <x v="3"/>
    <s v="Indre Fosen"/>
    <x v="18"/>
    <x v="1"/>
    <s v="stk"/>
    <n v="106322"/>
  </r>
  <r>
    <x v="11"/>
    <x v="3"/>
    <s v="Indre Fosen"/>
    <x v="18"/>
    <x v="1"/>
    <s v="stk"/>
    <n v="79350"/>
  </r>
  <r>
    <x v="12"/>
    <x v="3"/>
    <s v="Indre Fosen"/>
    <x v="18"/>
    <x v="1"/>
    <s v="stk"/>
    <n v="68475"/>
  </r>
  <r>
    <x v="13"/>
    <x v="3"/>
    <s v="Indre Fosen"/>
    <x v="18"/>
    <x v="1"/>
    <s v="stk"/>
    <n v="43000"/>
  </r>
  <r>
    <x v="14"/>
    <x v="3"/>
    <s v="Indre Fosen"/>
    <x v="18"/>
    <x v="1"/>
    <s v="stk"/>
    <n v="57620"/>
  </r>
  <r>
    <x v="15"/>
    <x v="3"/>
    <s v="Indre Fosen"/>
    <x v="18"/>
    <x v="1"/>
    <s v="stk"/>
    <n v="136575"/>
  </r>
  <r>
    <x v="16"/>
    <x v="2"/>
    <s v="Selbu"/>
    <x v="33"/>
    <x v="1"/>
    <s v="stk"/>
    <n v="222615"/>
  </r>
  <r>
    <x v="0"/>
    <x v="2"/>
    <s v="Trondheim"/>
    <x v="19"/>
    <x v="1"/>
    <s v="stk"/>
    <n v="139445"/>
  </r>
  <r>
    <x v="1"/>
    <x v="2"/>
    <s v="Trondheim"/>
    <x v="19"/>
    <x v="1"/>
    <s v="stk"/>
    <n v="190705"/>
  </r>
  <r>
    <x v="2"/>
    <x v="2"/>
    <s v="Trondheim"/>
    <x v="19"/>
    <x v="1"/>
    <s v="stk"/>
    <n v="90910"/>
  </r>
  <r>
    <x v="3"/>
    <x v="2"/>
    <s v="Trondheim"/>
    <x v="19"/>
    <x v="1"/>
    <s v="stk"/>
    <n v="84435"/>
  </r>
  <r>
    <x v="4"/>
    <x v="2"/>
    <s v="Trondheim"/>
    <x v="19"/>
    <x v="1"/>
    <s v="stk"/>
    <n v="78780"/>
  </r>
  <r>
    <x v="5"/>
    <x v="2"/>
    <s v="Trondheim"/>
    <x v="19"/>
    <x v="1"/>
    <s v="stk"/>
    <n v="45820"/>
  </r>
  <r>
    <x v="6"/>
    <x v="2"/>
    <s v="Trondheim"/>
    <x v="19"/>
    <x v="1"/>
    <s v="stk"/>
    <n v="68610"/>
  </r>
  <r>
    <x v="7"/>
    <x v="2"/>
    <s v="Trondheim"/>
    <x v="19"/>
    <x v="1"/>
    <s v="stk"/>
    <n v="50760"/>
  </r>
  <r>
    <x v="8"/>
    <x v="2"/>
    <s v="Trondheim"/>
    <x v="19"/>
    <x v="1"/>
    <s v="stk"/>
    <n v="103285"/>
  </r>
  <r>
    <x v="9"/>
    <x v="2"/>
    <s v="Trondheim"/>
    <x v="19"/>
    <x v="1"/>
    <s v="stk"/>
    <n v="81750"/>
  </r>
  <r>
    <x v="10"/>
    <x v="2"/>
    <s v="Trondheim"/>
    <x v="19"/>
    <x v="1"/>
    <s v="stk"/>
    <n v="70875"/>
  </r>
  <r>
    <x v="11"/>
    <x v="2"/>
    <s v="Trondheim"/>
    <x v="19"/>
    <x v="1"/>
    <s v="stk"/>
    <n v="63570"/>
  </r>
  <r>
    <x v="12"/>
    <x v="2"/>
    <s v="Trondheim"/>
    <x v="19"/>
    <x v="1"/>
    <s v="stk"/>
    <n v="111180"/>
  </r>
  <r>
    <x v="13"/>
    <x v="2"/>
    <s v="Trondheim"/>
    <x v="19"/>
    <x v="1"/>
    <s v="stk"/>
    <n v="128275"/>
  </r>
  <r>
    <x v="14"/>
    <x v="2"/>
    <s v="Trondheim"/>
    <x v="19"/>
    <x v="1"/>
    <s v="stk"/>
    <n v="110285"/>
  </r>
  <r>
    <x v="15"/>
    <x v="2"/>
    <s v="Trondheim"/>
    <x v="19"/>
    <x v="1"/>
    <s v="stk"/>
    <n v="73650"/>
  </r>
  <r>
    <x v="16"/>
    <x v="2"/>
    <s v="Tydal"/>
    <x v="34"/>
    <x v="1"/>
    <s v="stk"/>
    <n v="63565"/>
  </r>
  <r>
    <x v="0"/>
    <x v="4"/>
    <s v="Heim"/>
    <x v="20"/>
    <x v="1"/>
    <s v="stk"/>
    <n v="74510"/>
  </r>
  <r>
    <x v="1"/>
    <x v="4"/>
    <s v="Heim"/>
    <x v="20"/>
    <x v="1"/>
    <s v="stk"/>
    <n v="74160"/>
  </r>
  <r>
    <x v="2"/>
    <x v="4"/>
    <s v="Heim"/>
    <x v="20"/>
    <x v="1"/>
    <s v="stk"/>
    <n v="70660"/>
  </r>
  <r>
    <x v="3"/>
    <x v="4"/>
    <s v="Heim"/>
    <x v="20"/>
    <x v="1"/>
    <s v="stk"/>
    <n v="15350"/>
  </r>
  <r>
    <x v="4"/>
    <x v="4"/>
    <s v="Heim"/>
    <x v="20"/>
    <x v="1"/>
    <s v="stk"/>
    <n v="9480"/>
  </r>
  <r>
    <x v="5"/>
    <x v="4"/>
    <s v="Heim"/>
    <x v="20"/>
    <x v="1"/>
    <s v="stk"/>
    <n v="4000"/>
  </r>
  <r>
    <x v="6"/>
    <x v="4"/>
    <s v="Heim"/>
    <x v="20"/>
    <x v="1"/>
    <s v="stk"/>
    <n v="1000"/>
  </r>
  <r>
    <x v="7"/>
    <x v="4"/>
    <s v="Heim"/>
    <x v="20"/>
    <x v="1"/>
    <s v="stk"/>
    <n v="58725"/>
  </r>
  <r>
    <x v="8"/>
    <x v="4"/>
    <s v="Heim"/>
    <x v="20"/>
    <x v="1"/>
    <s v="stk"/>
    <n v="16055"/>
  </r>
  <r>
    <x v="9"/>
    <x v="4"/>
    <s v="Heim"/>
    <x v="20"/>
    <x v="1"/>
    <s v="stk"/>
    <n v="14560"/>
  </r>
  <r>
    <x v="10"/>
    <x v="4"/>
    <s v="Heim"/>
    <x v="20"/>
    <x v="1"/>
    <s v="stk"/>
    <n v="19550"/>
  </r>
  <r>
    <x v="11"/>
    <x v="4"/>
    <s v="Heim"/>
    <x v="20"/>
    <x v="1"/>
    <s v="stk"/>
    <n v="26850"/>
  </r>
  <r>
    <x v="12"/>
    <x v="4"/>
    <s v="Heim"/>
    <x v="20"/>
    <x v="1"/>
    <s v="stk"/>
    <n v="28150"/>
  </r>
  <r>
    <x v="13"/>
    <x v="4"/>
    <s v="Heim"/>
    <x v="20"/>
    <x v="1"/>
    <s v="stk"/>
    <n v="14600"/>
  </r>
  <r>
    <x v="14"/>
    <x v="4"/>
    <s v="Heim"/>
    <x v="20"/>
    <x v="1"/>
    <s v="stk"/>
    <n v="28775"/>
  </r>
  <r>
    <x v="15"/>
    <x v="4"/>
    <s v="Heim"/>
    <x v="20"/>
    <x v="1"/>
    <s v="stk"/>
    <n v="17660"/>
  </r>
  <r>
    <x v="16"/>
    <x v="2"/>
    <s v="Meråker"/>
    <x v="2"/>
    <x v="1"/>
    <s v="stk"/>
    <n v="63300"/>
  </r>
  <r>
    <x v="16"/>
    <x v="2"/>
    <s v="Stjørdal"/>
    <x v="3"/>
    <x v="1"/>
    <s v="stk"/>
    <n v="239050"/>
  </r>
  <r>
    <x v="0"/>
    <x v="4"/>
    <s v="Hitra"/>
    <x v="35"/>
    <x v="1"/>
    <s v="stk"/>
    <n v="23280"/>
  </r>
  <r>
    <x v="1"/>
    <x v="4"/>
    <s v="Hitra"/>
    <x v="35"/>
    <x v="1"/>
    <s v="stk"/>
    <n v="11900"/>
  </r>
  <r>
    <x v="2"/>
    <x v="4"/>
    <s v="Hitra"/>
    <x v="35"/>
    <x v="1"/>
    <s v="stk"/>
    <n v="1000"/>
  </r>
  <r>
    <x v="3"/>
    <x v="4"/>
    <s v="Hitra"/>
    <x v="35"/>
    <x v="1"/>
    <s v="stk"/>
    <m/>
  </r>
  <r>
    <x v="4"/>
    <x v="4"/>
    <s v="Hitra"/>
    <x v="35"/>
    <x v="1"/>
    <s v="stk"/>
    <m/>
  </r>
  <r>
    <x v="5"/>
    <x v="4"/>
    <s v="Hitra"/>
    <x v="35"/>
    <x v="1"/>
    <s v="stk"/>
    <n v="1000"/>
  </r>
  <r>
    <x v="6"/>
    <x v="4"/>
    <s v="Hitra"/>
    <x v="35"/>
    <x v="1"/>
    <s v="stk"/>
    <m/>
  </r>
  <r>
    <x v="7"/>
    <x v="4"/>
    <s v="Hitra"/>
    <x v="35"/>
    <x v="1"/>
    <s v="stk"/>
    <n v="1000"/>
  </r>
  <r>
    <x v="8"/>
    <x v="4"/>
    <s v="Hitra"/>
    <x v="35"/>
    <x v="1"/>
    <s v="stk"/>
    <n v="2000"/>
  </r>
  <r>
    <x v="9"/>
    <x v="4"/>
    <s v="Hitra"/>
    <x v="35"/>
    <x v="1"/>
    <s v="stk"/>
    <m/>
  </r>
  <r>
    <x v="10"/>
    <x v="4"/>
    <s v="Hitra"/>
    <x v="35"/>
    <x v="1"/>
    <s v="stk"/>
    <n v="1000"/>
  </r>
  <r>
    <x v="11"/>
    <x v="4"/>
    <s v="Hitra"/>
    <x v="35"/>
    <x v="1"/>
    <s v="stk"/>
    <m/>
  </r>
  <r>
    <x v="12"/>
    <x v="4"/>
    <s v="Hitra"/>
    <x v="35"/>
    <x v="1"/>
    <s v="stk"/>
    <m/>
  </r>
  <r>
    <x v="13"/>
    <x v="4"/>
    <s v="Hitra"/>
    <x v="35"/>
    <x v="1"/>
    <s v="stk"/>
    <m/>
  </r>
  <r>
    <x v="14"/>
    <x v="4"/>
    <s v="Hitra"/>
    <x v="35"/>
    <x v="1"/>
    <s v="stk"/>
    <m/>
  </r>
  <r>
    <x v="15"/>
    <x v="4"/>
    <s v="Hitra"/>
    <x v="35"/>
    <x v="1"/>
    <s v="stk"/>
    <m/>
  </r>
  <r>
    <x v="16"/>
    <x v="0"/>
    <s v="Frosta"/>
    <x v="4"/>
    <x v="1"/>
    <s v="stk"/>
    <n v="25500"/>
  </r>
  <r>
    <x v="0"/>
    <x v="4"/>
    <s v="Orkland"/>
    <x v="22"/>
    <x v="1"/>
    <s v="stk"/>
    <n v="53885"/>
  </r>
  <r>
    <x v="1"/>
    <x v="4"/>
    <s v="Orkland"/>
    <x v="22"/>
    <x v="1"/>
    <s v="stk"/>
    <n v="46880"/>
  </r>
  <r>
    <x v="2"/>
    <x v="4"/>
    <s v="Orkland"/>
    <x v="22"/>
    <x v="1"/>
    <s v="stk"/>
    <n v="24530"/>
  </r>
  <r>
    <x v="3"/>
    <x v="4"/>
    <s v="Orkland"/>
    <x v="22"/>
    <x v="1"/>
    <s v="stk"/>
    <n v="5449"/>
  </r>
  <r>
    <x v="4"/>
    <x v="4"/>
    <s v="Orkland"/>
    <x v="22"/>
    <x v="1"/>
    <s v="stk"/>
    <m/>
  </r>
  <r>
    <x v="5"/>
    <x v="4"/>
    <s v="Orkland"/>
    <x v="22"/>
    <x v="1"/>
    <s v="stk"/>
    <n v="6200"/>
  </r>
  <r>
    <x v="6"/>
    <x v="4"/>
    <s v="Orkland"/>
    <x v="22"/>
    <x v="1"/>
    <s v="stk"/>
    <n v="10725"/>
  </r>
  <r>
    <x v="7"/>
    <x v="4"/>
    <s v="Orkland"/>
    <x v="22"/>
    <x v="1"/>
    <s v="stk"/>
    <n v="15450"/>
  </r>
  <r>
    <x v="8"/>
    <x v="4"/>
    <s v="Orkland"/>
    <x v="22"/>
    <x v="1"/>
    <s v="stk"/>
    <n v="8880"/>
  </r>
  <r>
    <x v="9"/>
    <x v="4"/>
    <s v="Orkland"/>
    <x v="22"/>
    <x v="1"/>
    <s v="stk"/>
    <n v="22800"/>
  </r>
  <r>
    <x v="10"/>
    <x v="4"/>
    <s v="Orkland"/>
    <x v="22"/>
    <x v="1"/>
    <s v="stk"/>
    <n v="9860"/>
  </r>
  <r>
    <x v="11"/>
    <x v="4"/>
    <s v="Orkland"/>
    <x v="22"/>
    <x v="1"/>
    <s v="stk"/>
    <n v="11520"/>
  </r>
  <r>
    <x v="12"/>
    <x v="4"/>
    <s v="Orkland"/>
    <x v="22"/>
    <x v="1"/>
    <s v="stk"/>
    <n v="11050"/>
  </r>
  <r>
    <x v="13"/>
    <x v="4"/>
    <s v="Orkland"/>
    <x v="22"/>
    <x v="1"/>
    <s v="stk"/>
    <n v="9850"/>
  </r>
  <r>
    <x v="14"/>
    <x v="4"/>
    <s v="Orkland"/>
    <x v="22"/>
    <x v="1"/>
    <s v="stk"/>
    <n v="22500"/>
  </r>
  <r>
    <x v="15"/>
    <x v="4"/>
    <s v="Orkland"/>
    <x v="22"/>
    <x v="1"/>
    <s v="stk"/>
    <n v="11400"/>
  </r>
  <r>
    <x v="16"/>
    <x v="0"/>
    <s v="Levanger"/>
    <x v="5"/>
    <x v="1"/>
    <s v="stk"/>
    <n v="318810"/>
  </r>
  <r>
    <x v="0"/>
    <x v="3"/>
    <s v="Ørland"/>
    <x v="21"/>
    <x v="1"/>
    <s v="stk"/>
    <n v="33530"/>
  </r>
  <r>
    <x v="1"/>
    <x v="3"/>
    <s v="Ørland"/>
    <x v="21"/>
    <x v="1"/>
    <s v="stk"/>
    <n v="29555"/>
  </r>
  <r>
    <x v="2"/>
    <x v="3"/>
    <s v="Ørland"/>
    <x v="21"/>
    <x v="1"/>
    <s v="stk"/>
    <n v="21560"/>
  </r>
  <r>
    <x v="3"/>
    <x v="3"/>
    <s v="Ørland"/>
    <x v="21"/>
    <x v="1"/>
    <s v="stk"/>
    <n v="1775"/>
  </r>
  <r>
    <x v="4"/>
    <x v="3"/>
    <s v="Ørland"/>
    <x v="21"/>
    <x v="1"/>
    <s v="stk"/>
    <n v="1920"/>
  </r>
  <r>
    <x v="5"/>
    <x v="3"/>
    <s v="Ørland"/>
    <x v="21"/>
    <x v="1"/>
    <s v="stk"/>
    <n v="2500"/>
  </r>
  <r>
    <x v="6"/>
    <x v="3"/>
    <s v="Ørland"/>
    <x v="21"/>
    <x v="1"/>
    <s v="stk"/>
    <n v="10450"/>
  </r>
  <r>
    <x v="7"/>
    <x v="3"/>
    <s v="Ørland"/>
    <x v="21"/>
    <x v="1"/>
    <s v="stk"/>
    <n v="10050"/>
  </r>
  <r>
    <x v="8"/>
    <x v="3"/>
    <s v="Ørland"/>
    <x v="21"/>
    <x v="1"/>
    <s v="stk"/>
    <n v="9025"/>
  </r>
  <r>
    <x v="9"/>
    <x v="3"/>
    <s v="Ørland"/>
    <x v="21"/>
    <x v="1"/>
    <s v="stk"/>
    <n v="7630"/>
  </r>
  <r>
    <x v="10"/>
    <x v="3"/>
    <s v="Ørland"/>
    <x v="21"/>
    <x v="1"/>
    <s v="stk"/>
    <n v="14140"/>
  </r>
  <r>
    <x v="11"/>
    <x v="3"/>
    <s v="Ørland"/>
    <x v="21"/>
    <x v="1"/>
    <s v="stk"/>
    <n v="9840"/>
  </r>
  <r>
    <x v="12"/>
    <x v="3"/>
    <s v="Ørland"/>
    <x v="21"/>
    <x v="1"/>
    <s v="stk"/>
    <n v="5600"/>
  </r>
  <r>
    <x v="13"/>
    <x v="3"/>
    <s v="Ørland"/>
    <x v="21"/>
    <x v="1"/>
    <s v="stk"/>
    <n v="2150"/>
  </r>
  <r>
    <x v="14"/>
    <x v="3"/>
    <s v="Ørland"/>
    <x v="21"/>
    <x v="1"/>
    <s v="stk"/>
    <n v="5160"/>
  </r>
  <r>
    <x v="15"/>
    <x v="3"/>
    <s v="Ørland"/>
    <x v="21"/>
    <x v="1"/>
    <s v="stk"/>
    <n v="6230"/>
  </r>
  <r>
    <x v="16"/>
    <x v="0"/>
    <s v="Verdal"/>
    <x v="6"/>
    <x v="1"/>
    <s v="stk"/>
    <n v="192175"/>
  </r>
  <r>
    <x v="0"/>
    <x v="3"/>
    <s v="Åfjord"/>
    <x v="23"/>
    <x v="1"/>
    <s v="stk"/>
    <n v="60627"/>
  </r>
  <r>
    <x v="1"/>
    <x v="3"/>
    <s v="Åfjord"/>
    <x v="23"/>
    <x v="1"/>
    <s v="stk"/>
    <n v="66000"/>
  </r>
  <r>
    <x v="2"/>
    <x v="3"/>
    <s v="Åfjord"/>
    <x v="23"/>
    <x v="1"/>
    <s v="stk"/>
    <n v="68873"/>
  </r>
  <r>
    <x v="3"/>
    <x v="3"/>
    <s v="Åfjord"/>
    <x v="23"/>
    <x v="1"/>
    <s v="stk"/>
    <n v="12630"/>
  </r>
  <r>
    <x v="4"/>
    <x v="3"/>
    <s v="Åfjord"/>
    <x v="23"/>
    <x v="1"/>
    <s v="stk"/>
    <n v="63171"/>
  </r>
  <r>
    <x v="5"/>
    <x v="3"/>
    <s v="Åfjord"/>
    <x v="23"/>
    <x v="1"/>
    <s v="stk"/>
    <n v="17345"/>
  </r>
  <r>
    <x v="6"/>
    <x v="3"/>
    <s v="Åfjord"/>
    <x v="23"/>
    <x v="1"/>
    <s v="stk"/>
    <n v="41725"/>
  </r>
  <r>
    <x v="7"/>
    <x v="3"/>
    <s v="Åfjord"/>
    <x v="23"/>
    <x v="1"/>
    <s v="stk"/>
    <n v="28855"/>
  </r>
  <r>
    <x v="8"/>
    <x v="3"/>
    <s v="Åfjord"/>
    <x v="23"/>
    <x v="1"/>
    <s v="stk"/>
    <n v="21675"/>
  </r>
  <r>
    <x v="9"/>
    <x v="3"/>
    <s v="Åfjord"/>
    <x v="23"/>
    <x v="1"/>
    <s v="stk"/>
    <n v="34200"/>
  </r>
  <r>
    <x v="10"/>
    <x v="3"/>
    <s v="Åfjord"/>
    <x v="23"/>
    <x v="1"/>
    <s v="stk"/>
    <n v="36740"/>
  </r>
  <r>
    <x v="11"/>
    <x v="3"/>
    <s v="Åfjord"/>
    <x v="23"/>
    <x v="1"/>
    <s v="stk"/>
    <n v="43960"/>
  </r>
  <r>
    <x v="12"/>
    <x v="3"/>
    <s v="Åfjord"/>
    <x v="23"/>
    <x v="1"/>
    <s v="stk"/>
    <n v="56836"/>
  </r>
  <r>
    <x v="13"/>
    <x v="3"/>
    <s v="Åfjord"/>
    <x v="23"/>
    <x v="1"/>
    <s v="stk"/>
    <n v="33700"/>
  </r>
  <r>
    <x v="14"/>
    <x v="3"/>
    <s v="Åfjord"/>
    <x v="23"/>
    <x v="1"/>
    <s v="stk"/>
    <n v="44859"/>
  </r>
  <r>
    <x v="15"/>
    <x v="3"/>
    <s v="Åfjord"/>
    <x v="23"/>
    <x v="1"/>
    <s v="stk"/>
    <n v="51556"/>
  </r>
  <r>
    <x v="0"/>
    <x v="3"/>
    <s v="Åfjord"/>
    <x v="23"/>
    <x v="1"/>
    <s v="stk"/>
    <n v="10865"/>
  </r>
  <r>
    <x v="1"/>
    <x v="3"/>
    <s v="Åfjord"/>
    <x v="23"/>
    <x v="1"/>
    <s v="stk"/>
    <n v="1800"/>
  </r>
  <r>
    <x v="2"/>
    <x v="3"/>
    <s v="Åfjord"/>
    <x v="23"/>
    <x v="1"/>
    <s v="stk"/>
    <n v="3750"/>
  </r>
  <r>
    <x v="3"/>
    <x v="3"/>
    <s v="Åfjord"/>
    <x v="23"/>
    <x v="1"/>
    <s v="stk"/>
    <n v="2400"/>
  </r>
  <r>
    <x v="4"/>
    <x v="3"/>
    <s v="Åfjord"/>
    <x v="23"/>
    <x v="1"/>
    <s v="stk"/>
    <n v="1800"/>
  </r>
  <r>
    <x v="5"/>
    <x v="3"/>
    <s v="Åfjord"/>
    <x v="23"/>
    <x v="1"/>
    <s v="stk"/>
    <m/>
  </r>
  <r>
    <x v="6"/>
    <x v="3"/>
    <s v="Åfjord"/>
    <x v="23"/>
    <x v="1"/>
    <s v="stk"/>
    <n v="8100"/>
  </r>
  <r>
    <x v="7"/>
    <x v="3"/>
    <s v="Åfjord"/>
    <x v="23"/>
    <x v="1"/>
    <s v="stk"/>
    <n v="500"/>
  </r>
  <r>
    <x v="8"/>
    <x v="3"/>
    <s v="Åfjord"/>
    <x v="23"/>
    <x v="1"/>
    <s v="stk"/>
    <n v="7600"/>
  </r>
  <r>
    <x v="9"/>
    <x v="3"/>
    <s v="Åfjord"/>
    <x v="23"/>
    <x v="1"/>
    <s v="stk"/>
    <n v="3975"/>
  </r>
  <r>
    <x v="10"/>
    <x v="3"/>
    <s v="Åfjord"/>
    <x v="23"/>
    <x v="1"/>
    <s v="stk"/>
    <m/>
  </r>
  <r>
    <x v="11"/>
    <x v="3"/>
    <s v="Åfjord"/>
    <x v="23"/>
    <x v="1"/>
    <s v="stk"/>
    <n v="800"/>
  </r>
  <r>
    <x v="12"/>
    <x v="3"/>
    <s v="Åfjord"/>
    <x v="23"/>
    <x v="1"/>
    <s v="stk"/>
    <m/>
  </r>
  <r>
    <x v="13"/>
    <x v="3"/>
    <s v="Åfjord"/>
    <x v="23"/>
    <x v="1"/>
    <s v="stk"/>
    <m/>
  </r>
  <r>
    <x v="14"/>
    <x v="3"/>
    <s v="Åfjord"/>
    <x v="23"/>
    <x v="1"/>
    <s v="stk"/>
    <n v="1300"/>
  </r>
  <r>
    <x v="15"/>
    <x v="3"/>
    <s v="Åfjord"/>
    <x v="23"/>
    <x v="1"/>
    <s v="stk"/>
    <n v="1400"/>
  </r>
  <r>
    <x v="16"/>
    <x v="1"/>
    <s v="Namsos"/>
    <x v="1"/>
    <x v="1"/>
    <s v="stk"/>
    <n v="116050"/>
  </r>
  <r>
    <x v="0"/>
    <x v="3"/>
    <s v="Osen"/>
    <x v="24"/>
    <x v="1"/>
    <s v="stk"/>
    <n v="17570"/>
  </r>
  <r>
    <x v="1"/>
    <x v="3"/>
    <s v="Osen"/>
    <x v="24"/>
    <x v="1"/>
    <s v="stk"/>
    <n v="15960"/>
  </r>
  <r>
    <x v="2"/>
    <x v="3"/>
    <s v="Osen"/>
    <x v="24"/>
    <x v="1"/>
    <s v="stk"/>
    <n v="5050"/>
  </r>
  <r>
    <x v="3"/>
    <x v="3"/>
    <s v="Osen"/>
    <x v="24"/>
    <x v="1"/>
    <s v="stk"/>
    <n v="5000"/>
  </r>
  <r>
    <x v="4"/>
    <x v="3"/>
    <s v="Osen"/>
    <x v="24"/>
    <x v="1"/>
    <s v="stk"/>
    <n v="8250"/>
  </r>
  <r>
    <x v="5"/>
    <x v="3"/>
    <s v="Osen"/>
    <x v="24"/>
    <x v="1"/>
    <s v="stk"/>
    <n v="5250"/>
  </r>
  <r>
    <x v="6"/>
    <x v="3"/>
    <s v="Osen"/>
    <x v="24"/>
    <x v="1"/>
    <s v="stk"/>
    <n v="11300"/>
  </r>
  <r>
    <x v="7"/>
    <x v="3"/>
    <s v="Osen"/>
    <x v="24"/>
    <x v="1"/>
    <s v="stk"/>
    <n v="16500"/>
  </r>
  <r>
    <x v="8"/>
    <x v="3"/>
    <s v="Osen"/>
    <x v="24"/>
    <x v="1"/>
    <s v="stk"/>
    <n v="24400"/>
  </r>
  <r>
    <x v="9"/>
    <x v="3"/>
    <s v="Osen"/>
    <x v="24"/>
    <x v="1"/>
    <s v="stk"/>
    <n v="19500"/>
  </r>
  <r>
    <x v="10"/>
    <x v="3"/>
    <s v="Osen"/>
    <x v="24"/>
    <x v="1"/>
    <s v="stk"/>
    <n v="4400"/>
  </r>
  <r>
    <x v="11"/>
    <x v="3"/>
    <s v="Osen"/>
    <x v="24"/>
    <x v="1"/>
    <s v="stk"/>
    <n v="10600"/>
  </r>
  <r>
    <x v="12"/>
    <x v="3"/>
    <s v="Osen"/>
    <x v="24"/>
    <x v="1"/>
    <s v="stk"/>
    <n v="14100"/>
  </r>
  <r>
    <x v="13"/>
    <x v="3"/>
    <s v="Osen"/>
    <x v="24"/>
    <x v="1"/>
    <s v="stk"/>
    <n v="15300"/>
  </r>
  <r>
    <x v="14"/>
    <x v="3"/>
    <s v="Osen"/>
    <x v="24"/>
    <x v="1"/>
    <s v="stk"/>
    <n v="32450"/>
  </r>
  <r>
    <x v="15"/>
    <x v="3"/>
    <s v="Osen"/>
    <x v="24"/>
    <x v="1"/>
    <s v="stk"/>
    <n v="8000"/>
  </r>
  <r>
    <x v="16"/>
    <x v="0"/>
    <s v="Snåsa"/>
    <x v="7"/>
    <x v="1"/>
    <s v="stk"/>
    <n v="147925"/>
  </r>
  <r>
    <x v="0"/>
    <x v="5"/>
    <s v="Oppdal"/>
    <x v="25"/>
    <x v="1"/>
    <s v="stk"/>
    <n v="10700"/>
  </r>
  <r>
    <x v="1"/>
    <x v="5"/>
    <s v="Oppdal"/>
    <x v="25"/>
    <x v="1"/>
    <s v="stk"/>
    <n v="10700"/>
  </r>
  <r>
    <x v="2"/>
    <x v="5"/>
    <s v="Oppdal"/>
    <x v="25"/>
    <x v="1"/>
    <s v="stk"/>
    <n v="16225"/>
  </r>
  <r>
    <x v="3"/>
    <x v="5"/>
    <s v="Oppdal"/>
    <x v="25"/>
    <x v="1"/>
    <s v="stk"/>
    <n v="5000"/>
  </r>
  <r>
    <x v="4"/>
    <x v="5"/>
    <s v="Oppdal"/>
    <x v="25"/>
    <x v="1"/>
    <s v="stk"/>
    <n v="4500"/>
  </r>
  <r>
    <x v="5"/>
    <x v="5"/>
    <s v="Oppdal"/>
    <x v="25"/>
    <x v="1"/>
    <s v="stk"/>
    <n v="800"/>
  </r>
  <r>
    <x v="6"/>
    <x v="5"/>
    <s v="Oppdal"/>
    <x v="25"/>
    <x v="1"/>
    <s v="stk"/>
    <n v="2200"/>
  </r>
  <r>
    <x v="7"/>
    <x v="5"/>
    <s v="Oppdal"/>
    <x v="25"/>
    <x v="1"/>
    <s v="stk"/>
    <n v="10200"/>
  </r>
  <r>
    <x v="8"/>
    <x v="5"/>
    <s v="Oppdal"/>
    <x v="25"/>
    <x v="1"/>
    <s v="stk"/>
    <n v="7085"/>
  </r>
  <r>
    <x v="9"/>
    <x v="5"/>
    <s v="Oppdal"/>
    <x v="25"/>
    <x v="1"/>
    <s v="stk"/>
    <n v="26400"/>
  </r>
  <r>
    <x v="10"/>
    <x v="5"/>
    <s v="Oppdal"/>
    <x v="25"/>
    <x v="1"/>
    <s v="stk"/>
    <n v="15000"/>
  </r>
  <r>
    <x v="11"/>
    <x v="5"/>
    <s v="Oppdal"/>
    <x v="25"/>
    <x v="1"/>
    <s v="stk"/>
    <n v="22500"/>
  </r>
  <r>
    <x v="12"/>
    <x v="5"/>
    <s v="Oppdal"/>
    <x v="25"/>
    <x v="1"/>
    <s v="stk"/>
    <n v="12800"/>
  </r>
  <r>
    <x v="13"/>
    <x v="5"/>
    <s v="Oppdal"/>
    <x v="25"/>
    <x v="1"/>
    <s v="stk"/>
    <n v="3575"/>
  </r>
  <r>
    <x v="14"/>
    <x v="5"/>
    <s v="Oppdal"/>
    <x v="25"/>
    <x v="1"/>
    <s v="stk"/>
    <n v="9050"/>
  </r>
  <r>
    <x v="15"/>
    <x v="5"/>
    <s v="Oppdal"/>
    <x v="25"/>
    <x v="1"/>
    <s v="stk"/>
    <n v="9050"/>
  </r>
  <r>
    <x v="16"/>
    <x v="1"/>
    <s v="Lierne"/>
    <x v="8"/>
    <x v="1"/>
    <s v="stk"/>
    <n v="219175"/>
  </r>
  <r>
    <x v="0"/>
    <x v="5"/>
    <s v="Rennebu"/>
    <x v="26"/>
    <x v="1"/>
    <s v="stk"/>
    <n v="103100"/>
  </r>
  <r>
    <x v="1"/>
    <x v="5"/>
    <s v="Rennebu"/>
    <x v="26"/>
    <x v="1"/>
    <s v="stk"/>
    <n v="75405"/>
  </r>
  <r>
    <x v="2"/>
    <x v="5"/>
    <s v="Rennebu"/>
    <x v="26"/>
    <x v="1"/>
    <s v="stk"/>
    <n v="98665"/>
  </r>
  <r>
    <x v="3"/>
    <x v="5"/>
    <s v="Rennebu"/>
    <x v="26"/>
    <x v="1"/>
    <s v="stk"/>
    <n v="53375"/>
  </r>
  <r>
    <x v="4"/>
    <x v="5"/>
    <s v="Rennebu"/>
    <x v="26"/>
    <x v="1"/>
    <s v="stk"/>
    <n v="54000"/>
  </r>
  <r>
    <x v="5"/>
    <x v="5"/>
    <s v="Rennebu"/>
    <x v="26"/>
    <x v="1"/>
    <s v="stk"/>
    <n v="23985"/>
  </r>
  <r>
    <x v="6"/>
    <x v="5"/>
    <s v="Rennebu"/>
    <x v="26"/>
    <x v="1"/>
    <s v="stk"/>
    <n v="63666"/>
  </r>
  <r>
    <x v="7"/>
    <x v="5"/>
    <s v="Rennebu"/>
    <x v="26"/>
    <x v="1"/>
    <s v="stk"/>
    <n v="91675"/>
  </r>
  <r>
    <x v="8"/>
    <x v="5"/>
    <s v="Rennebu"/>
    <x v="26"/>
    <x v="1"/>
    <s v="stk"/>
    <n v="62950"/>
  </r>
  <r>
    <x v="9"/>
    <x v="5"/>
    <s v="Rennebu"/>
    <x v="26"/>
    <x v="1"/>
    <s v="stk"/>
    <n v="45250"/>
  </r>
  <r>
    <x v="10"/>
    <x v="5"/>
    <s v="Rennebu"/>
    <x v="26"/>
    <x v="1"/>
    <s v="stk"/>
    <n v="35405"/>
  </r>
  <r>
    <x v="11"/>
    <x v="5"/>
    <s v="Rennebu"/>
    <x v="26"/>
    <x v="1"/>
    <s v="stk"/>
    <n v="89900"/>
  </r>
  <r>
    <x v="12"/>
    <x v="5"/>
    <s v="Rennebu"/>
    <x v="26"/>
    <x v="1"/>
    <s v="stk"/>
    <n v="56625"/>
  </r>
  <r>
    <x v="13"/>
    <x v="5"/>
    <s v="Rennebu"/>
    <x v="26"/>
    <x v="1"/>
    <s v="stk"/>
    <n v="64280"/>
  </r>
  <r>
    <x v="14"/>
    <x v="5"/>
    <s v="Rennebu"/>
    <x v="26"/>
    <x v="1"/>
    <s v="stk"/>
    <n v="48775"/>
  </r>
  <r>
    <x v="15"/>
    <x v="5"/>
    <s v="Rennebu"/>
    <x v="26"/>
    <x v="1"/>
    <s v="stk"/>
    <n v="45650"/>
  </r>
  <r>
    <x v="16"/>
    <x v="1"/>
    <s v="Røyrvik"/>
    <x v="9"/>
    <x v="1"/>
    <s v="stk"/>
    <n v="33152"/>
  </r>
  <r>
    <x v="0"/>
    <x v="4"/>
    <s v="Orkland"/>
    <x v="22"/>
    <x v="1"/>
    <s v="stk"/>
    <n v="144555"/>
  </r>
  <r>
    <x v="1"/>
    <x v="4"/>
    <s v="Orkland"/>
    <x v="22"/>
    <x v="1"/>
    <s v="stk"/>
    <n v="134145"/>
  </r>
  <r>
    <x v="2"/>
    <x v="4"/>
    <s v="Orkland"/>
    <x v="22"/>
    <x v="1"/>
    <s v="stk"/>
    <n v="123725"/>
  </r>
  <r>
    <x v="3"/>
    <x v="4"/>
    <s v="Orkland"/>
    <x v="22"/>
    <x v="1"/>
    <s v="stk"/>
    <n v="42845"/>
  </r>
  <r>
    <x v="4"/>
    <x v="4"/>
    <s v="Orkland"/>
    <x v="22"/>
    <x v="1"/>
    <s v="stk"/>
    <n v="45825"/>
  </r>
  <r>
    <x v="5"/>
    <x v="4"/>
    <s v="Orkland"/>
    <x v="22"/>
    <x v="1"/>
    <s v="stk"/>
    <n v="27225"/>
  </r>
  <r>
    <x v="6"/>
    <x v="4"/>
    <s v="Orkland"/>
    <x v="22"/>
    <x v="1"/>
    <s v="stk"/>
    <n v="35215"/>
  </r>
  <r>
    <x v="7"/>
    <x v="4"/>
    <s v="Orkland"/>
    <x v="22"/>
    <x v="1"/>
    <s v="stk"/>
    <n v="99420"/>
  </r>
  <r>
    <x v="8"/>
    <x v="4"/>
    <s v="Orkland"/>
    <x v="22"/>
    <x v="1"/>
    <s v="stk"/>
    <n v="123285"/>
  </r>
  <r>
    <x v="9"/>
    <x v="4"/>
    <s v="Orkland"/>
    <x v="22"/>
    <x v="1"/>
    <s v="stk"/>
    <n v="89480"/>
  </r>
  <r>
    <x v="10"/>
    <x v="4"/>
    <s v="Orkland"/>
    <x v="22"/>
    <x v="1"/>
    <s v="stk"/>
    <n v="43050"/>
  </r>
  <r>
    <x v="11"/>
    <x v="4"/>
    <s v="Orkland"/>
    <x v="22"/>
    <x v="1"/>
    <s v="stk"/>
    <n v="28400"/>
  </r>
  <r>
    <x v="12"/>
    <x v="4"/>
    <s v="Orkland"/>
    <x v="22"/>
    <x v="1"/>
    <s v="stk"/>
    <n v="63800"/>
  </r>
  <r>
    <x v="13"/>
    <x v="4"/>
    <s v="Orkland"/>
    <x v="22"/>
    <x v="1"/>
    <s v="stk"/>
    <n v="123900"/>
  </r>
  <r>
    <x v="14"/>
    <x v="4"/>
    <s v="Orkland"/>
    <x v="22"/>
    <x v="1"/>
    <s v="stk"/>
    <n v="129225"/>
  </r>
  <r>
    <x v="15"/>
    <x v="4"/>
    <s v="Orkland"/>
    <x v="22"/>
    <x v="1"/>
    <s v="stk"/>
    <n v="170150"/>
  </r>
  <r>
    <x v="16"/>
    <x v="1"/>
    <s v="Namsskogan"/>
    <x v="10"/>
    <x v="1"/>
    <s v="stk"/>
    <n v="109452"/>
  </r>
  <r>
    <x v="0"/>
    <x v="4"/>
    <s v="Orkland"/>
    <x v="22"/>
    <x v="1"/>
    <s v="stk"/>
    <n v="242523"/>
  </r>
  <r>
    <x v="1"/>
    <x v="4"/>
    <s v="Orkland"/>
    <x v="22"/>
    <x v="1"/>
    <s v="stk"/>
    <n v="187690"/>
  </r>
  <r>
    <x v="2"/>
    <x v="4"/>
    <s v="Orkland"/>
    <x v="22"/>
    <x v="1"/>
    <s v="stk"/>
    <n v="114395"/>
  </r>
  <r>
    <x v="3"/>
    <x v="4"/>
    <s v="Orkland"/>
    <x v="22"/>
    <x v="1"/>
    <s v="stk"/>
    <n v="52655"/>
  </r>
  <r>
    <x v="4"/>
    <x v="4"/>
    <s v="Orkland"/>
    <x v="22"/>
    <x v="1"/>
    <s v="stk"/>
    <n v="49255"/>
  </r>
  <r>
    <x v="5"/>
    <x v="4"/>
    <s v="Orkland"/>
    <x v="22"/>
    <x v="1"/>
    <s v="stk"/>
    <n v="45405"/>
  </r>
  <r>
    <x v="6"/>
    <x v="4"/>
    <s v="Orkland"/>
    <x v="22"/>
    <x v="1"/>
    <s v="stk"/>
    <n v="42645"/>
  </r>
  <r>
    <x v="7"/>
    <x v="4"/>
    <s v="Orkland"/>
    <x v="22"/>
    <x v="1"/>
    <s v="stk"/>
    <n v="66290"/>
  </r>
  <r>
    <x v="8"/>
    <x v="4"/>
    <s v="Orkland"/>
    <x v="22"/>
    <x v="1"/>
    <s v="stk"/>
    <n v="111535"/>
  </r>
  <r>
    <x v="9"/>
    <x v="4"/>
    <s v="Orkland"/>
    <x v="22"/>
    <x v="1"/>
    <s v="stk"/>
    <n v="199955"/>
  </r>
  <r>
    <x v="10"/>
    <x v="4"/>
    <s v="Orkland"/>
    <x v="22"/>
    <x v="1"/>
    <s v="stk"/>
    <n v="65940"/>
  </r>
  <r>
    <x v="11"/>
    <x v="4"/>
    <s v="Orkland"/>
    <x v="22"/>
    <x v="1"/>
    <s v="stk"/>
    <n v="149475"/>
  </r>
  <r>
    <x v="12"/>
    <x v="4"/>
    <s v="Orkland"/>
    <x v="22"/>
    <x v="1"/>
    <s v="stk"/>
    <n v="135960"/>
  </r>
  <r>
    <x v="13"/>
    <x v="4"/>
    <s v="Orkland"/>
    <x v="22"/>
    <x v="1"/>
    <s v="stk"/>
    <n v="157775"/>
  </r>
  <r>
    <x v="14"/>
    <x v="4"/>
    <s v="Orkland"/>
    <x v="22"/>
    <x v="1"/>
    <s v="stk"/>
    <n v="112800"/>
  </r>
  <r>
    <x v="15"/>
    <x v="4"/>
    <s v="Orkland"/>
    <x v="22"/>
    <x v="1"/>
    <s v="stk"/>
    <n v="166100"/>
  </r>
  <r>
    <x v="16"/>
    <x v="1"/>
    <s v="Grong"/>
    <x v="11"/>
    <x v="1"/>
    <s v="stk"/>
    <n v="96650"/>
  </r>
  <r>
    <x v="0"/>
    <x v="5"/>
    <s v="Røros"/>
    <x v="27"/>
    <x v="1"/>
    <s v="stk"/>
    <n v="4000"/>
  </r>
  <r>
    <x v="1"/>
    <x v="5"/>
    <s v="Røros"/>
    <x v="27"/>
    <x v="1"/>
    <s v="stk"/>
    <n v="10500"/>
  </r>
  <r>
    <x v="2"/>
    <x v="5"/>
    <s v="Røros"/>
    <x v="27"/>
    <x v="1"/>
    <s v="stk"/>
    <n v="8000"/>
  </r>
  <r>
    <x v="3"/>
    <x v="5"/>
    <s v="Røros"/>
    <x v="27"/>
    <x v="1"/>
    <s v="stk"/>
    <m/>
  </r>
  <r>
    <x v="4"/>
    <x v="5"/>
    <s v="Røros"/>
    <x v="27"/>
    <x v="1"/>
    <s v="stk"/>
    <m/>
  </r>
  <r>
    <x v="5"/>
    <x v="5"/>
    <s v="Røros"/>
    <x v="27"/>
    <x v="1"/>
    <s v="stk"/>
    <n v="2700"/>
  </r>
  <r>
    <x v="6"/>
    <x v="5"/>
    <s v="Røros"/>
    <x v="27"/>
    <x v="1"/>
    <s v="stk"/>
    <m/>
  </r>
  <r>
    <x v="7"/>
    <x v="5"/>
    <s v="Røros"/>
    <x v="27"/>
    <x v="1"/>
    <s v="stk"/>
    <m/>
  </r>
  <r>
    <x v="8"/>
    <x v="5"/>
    <s v="Røros"/>
    <x v="27"/>
    <x v="1"/>
    <s v="stk"/>
    <m/>
  </r>
  <r>
    <x v="9"/>
    <x v="5"/>
    <s v="Røros"/>
    <x v="27"/>
    <x v="1"/>
    <s v="stk"/>
    <m/>
  </r>
  <r>
    <x v="10"/>
    <x v="5"/>
    <s v="Røros"/>
    <x v="27"/>
    <x v="1"/>
    <s v="stk"/>
    <n v="7850"/>
  </r>
  <r>
    <x v="11"/>
    <x v="5"/>
    <s v="Røros"/>
    <x v="27"/>
    <x v="1"/>
    <s v="stk"/>
    <m/>
  </r>
  <r>
    <x v="12"/>
    <x v="5"/>
    <s v="Røros"/>
    <x v="27"/>
    <x v="1"/>
    <s v="stk"/>
    <n v="4820"/>
  </r>
  <r>
    <x v="13"/>
    <x v="5"/>
    <s v="Røros"/>
    <x v="27"/>
    <x v="1"/>
    <s v="stk"/>
    <m/>
  </r>
  <r>
    <x v="14"/>
    <x v="5"/>
    <s v="Røros"/>
    <x v="27"/>
    <x v="1"/>
    <s v="stk"/>
    <n v="2000"/>
  </r>
  <r>
    <x v="15"/>
    <x v="5"/>
    <s v="Røros"/>
    <x v="27"/>
    <x v="1"/>
    <s v="stk"/>
    <n v="21332"/>
  </r>
  <r>
    <x v="16"/>
    <x v="1"/>
    <s v="Høylandet"/>
    <x v="12"/>
    <x v="1"/>
    <s v="stk"/>
    <n v="79180"/>
  </r>
  <r>
    <x v="0"/>
    <x v="5"/>
    <s v="Holtålen"/>
    <x v="28"/>
    <x v="1"/>
    <s v="stk"/>
    <n v="34875"/>
  </r>
  <r>
    <x v="1"/>
    <x v="5"/>
    <s v="Holtålen"/>
    <x v="28"/>
    <x v="1"/>
    <s v="stk"/>
    <n v="38250"/>
  </r>
  <r>
    <x v="2"/>
    <x v="5"/>
    <s v="Holtålen"/>
    <x v="28"/>
    <x v="1"/>
    <s v="stk"/>
    <n v="18230"/>
  </r>
  <r>
    <x v="3"/>
    <x v="5"/>
    <s v="Holtålen"/>
    <x v="28"/>
    <x v="1"/>
    <s v="stk"/>
    <n v="13500"/>
  </r>
  <r>
    <x v="4"/>
    <x v="5"/>
    <s v="Holtålen"/>
    <x v="28"/>
    <x v="1"/>
    <s v="stk"/>
    <n v="7900"/>
  </r>
  <r>
    <x v="5"/>
    <x v="5"/>
    <s v="Holtålen"/>
    <x v="28"/>
    <x v="1"/>
    <s v="stk"/>
    <n v="4770"/>
  </r>
  <r>
    <x v="6"/>
    <x v="5"/>
    <s v="Holtålen"/>
    <x v="28"/>
    <x v="1"/>
    <s v="stk"/>
    <n v="18750"/>
  </r>
  <r>
    <x v="7"/>
    <x v="5"/>
    <s v="Holtålen"/>
    <x v="28"/>
    <x v="1"/>
    <s v="stk"/>
    <n v="20975"/>
  </r>
  <r>
    <x v="8"/>
    <x v="5"/>
    <s v="Holtålen"/>
    <x v="28"/>
    <x v="1"/>
    <s v="stk"/>
    <n v="27350"/>
  </r>
  <r>
    <x v="9"/>
    <x v="5"/>
    <s v="Holtålen"/>
    <x v="28"/>
    <x v="1"/>
    <s v="stk"/>
    <n v="32470"/>
  </r>
  <r>
    <x v="10"/>
    <x v="5"/>
    <s v="Holtålen"/>
    <x v="28"/>
    <x v="1"/>
    <s v="stk"/>
    <n v="3050"/>
  </r>
  <r>
    <x v="11"/>
    <x v="5"/>
    <s v="Holtålen"/>
    <x v="28"/>
    <x v="1"/>
    <s v="stk"/>
    <n v="28250"/>
  </r>
  <r>
    <x v="12"/>
    <x v="5"/>
    <s v="Holtålen"/>
    <x v="28"/>
    <x v="1"/>
    <s v="stk"/>
    <n v="43275"/>
  </r>
  <r>
    <x v="13"/>
    <x v="5"/>
    <s v="Holtålen"/>
    <x v="28"/>
    <x v="1"/>
    <s v="stk"/>
    <n v="44275"/>
  </r>
  <r>
    <x v="14"/>
    <x v="5"/>
    <s v="Holtålen"/>
    <x v="28"/>
    <x v="1"/>
    <s v="stk"/>
    <n v="19500"/>
  </r>
  <r>
    <x v="15"/>
    <x v="5"/>
    <s v="Holtålen"/>
    <x v="28"/>
    <x v="1"/>
    <s v="stk"/>
    <n v="24975"/>
  </r>
  <r>
    <x v="16"/>
    <x v="1"/>
    <s v="Overhalla"/>
    <x v="13"/>
    <x v="1"/>
    <s v="stk"/>
    <n v="100725"/>
  </r>
  <r>
    <x v="0"/>
    <x v="5"/>
    <s v="Midtre-Gauldal"/>
    <x v="29"/>
    <x v="1"/>
    <s v="stk"/>
    <n v="272908"/>
  </r>
  <r>
    <x v="1"/>
    <x v="5"/>
    <s v="Midtre-Gauldal"/>
    <x v="29"/>
    <x v="1"/>
    <s v="stk"/>
    <n v="215729"/>
  </r>
  <r>
    <x v="2"/>
    <x v="5"/>
    <s v="Midtre-Gauldal"/>
    <x v="29"/>
    <x v="1"/>
    <s v="stk"/>
    <n v="219585"/>
  </r>
  <r>
    <x v="3"/>
    <x v="5"/>
    <s v="Midtre-Gauldal"/>
    <x v="29"/>
    <x v="1"/>
    <s v="stk"/>
    <n v="99675"/>
  </r>
  <r>
    <x v="4"/>
    <x v="5"/>
    <s v="Midtre-Gauldal"/>
    <x v="29"/>
    <x v="1"/>
    <s v="stk"/>
    <n v="114795"/>
  </r>
  <r>
    <x v="5"/>
    <x v="5"/>
    <s v="Midtre-Gauldal"/>
    <x v="29"/>
    <x v="1"/>
    <s v="stk"/>
    <n v="50920"/>
  </r>
  <r>
    <x v="6"/>
    <x v="5"/>
    <s v="Midtre-Gauldal"/>
    <x v="29"/>
    <x v="1"/>
    <s v="stk"/>
    <n v="169787"/>
  </r>
  <r>
    <x v="7"/>
    <x v="5"/>
    <s v="Midtre-Gauldal"/>
    <x v="29"/>
    <x v="1"/>
    <s v="stk"/>
    <n v="131960"/>
  </r>
  <r>
    <x v="8"/>
    <x v="5"/>
    <s v="Midtre-Gauldal"/>
    <x v="29"/>
    <x v="1"/>
    <s v="stk"/>
    <n v="201010"/>
  </r>
  <r>
    <x v="9"/>
    <x v="5"/>
    <s v="Midtre-Gauldal"/>
    <x v="29"/>
    <x v="1"/>
    <s v="stk"/>
    <n v="168940"/>
  </r>
  <r>
    <x v="10"/>
    <x v="5"/>
    <s v="Midtre-Gauldal"/>
    <x v="29"/>
    <x v="1"/>
    <s v="stk"/>
    <n v="162595"/>
  </r>
  <r>
    <x v="11"/>
    <x v="5"/>
    <s v="Midtre-Gauldal"/>
    <x v="29"/>
    <x v="1"/>
    <s v="stk"/>
    <n v="145425"/>
  </r>
  <r>
    <x v="12"/>
    <x v="5"/>
    <s v="Midtre-Gauldal"/>
    <x v="29"/>
    <x v="1"/>
    <s v="stk"/>
    <n v="183928"/>
  </r>
  <r>
    <x v="13"/>
    <x v="5"/>
    <s v="Midtre-Gauldal"/>
    <x v="29"/>
    <x v="1"/>
    <s v="stk"/>
    <n v="70770"/>
  </r>
  <r>
    <x v="14"/>
    <x v="5"/>
    <s v="Midtre-Gauldal"/>
    <x v="29"/>
    <x v="1"/>
    <s v="stk"/>
    <n v="254985"/>
  </r>
  <r>
    <x v="15"/>
    <x v="5"/>
    <s v="Midtre-Gauldal"/>
    <x v="29"/>
    <x v="1"/>
    <s v="stk"/>
    <n v="168475"/>
  </r>
  <r>
    <x v="16"/>
    <x v="1"/>
    <s v="Namsos"/>
    <x v="1"/>
    <x v="1"/>
    <s v="stk"/>
    <n v="4500"/>
  </r>
  <r>
    <x v="0"/>
    <x v="5"/>
    <s v="Melhus"/>
    <x v="30"/>
    <x v="1"/>
    <s v="stk"/>
    <n v="276680"/>
  </r>
  <r>
    <x v="1"/>
    <x v="5"/>
    <s v="Melhus"/>
    <x v="30"/>
    <x v="1"/>
    <s v="stk"/>
    <n v="236160"/>
  </r>
  <r>
    <x v="2"/>
    <x v="5"/>
    <s v="Melhus"/>
    <x v="30"/>
    <x v="1"/>
    <s v="stk"/>
    <n v="213565"/>
  </r>
  <r>
    <x v="3"/>
    <x v="5"/>
    <s v="Melhus"/>
    <x v="30"/>
    <x v="1"/>
    <s v="stk"/>
    <n v="91725"/>
  </r>
  <r>
    <x v="4"/>
    <x v="5"/>
    <s v="Melhus"/>
    <x v="30"/>
    <x v="1"/>
    <s v="stk"/>
    <n v="98951"/>
  </r>
  <r>
    <x v="5"/>
    <x v="5"/>
    <s v="Melhus"/>
    <x v="30"/>
    <x v="1"/>
    <s v="stk"/>
    <n v="82320"/>
  </r>
  <r>
    <x v="6"/>
    <x v="5"/>
    <s v="Melhus"/>
    <x v="30"/>
    <x v="1"/>
    <s v="stk"/>
    <n v="194885"/>
  </r>
  <r>
    <x v="7"/>
    <x v="5"/>
    <s v="Melhus"/>
    <x v="30"/>
    <x v="1"/>
    <s v="stk"/>
    <n v="229995"/>
  </r>
  <r>
    <x v="8"/>
    <x v="5"/>
    <s v="Melhus"/>
    <x v="30"/>
    <x v="1"/>
    <s v="stk"/>
    <n v="267460"/>
  </r>
  <r>
    <x v="9"/>
    <x v="5"/>
    <s v="Melhus"/>
    <x v="30"/>
    <x v="1"/>
    <s v="stk"/>
    <n v="238380"/>
  </r>
  <r>
    <x v="10"/>
    <x v="5"/>
    <s v="Melhus"/>
    <x v="30"/>
    <x v="1"/>
    <s v="stk"/>
    <n v="183669"/>
  </r>
  <r>
    <x v="11"/>
    <x v="5"/>
    <s v="Melhus"/>
    <x v="30"/>
    <x v="1"/>
    <s v="stk"/>
    <n v="141015"/>
  </r>
  <r>
    <x v="12"/>
    <x v="5"/>
    <s v="Melhus"/>
    <x v="30"/>
    <x v="1"/>
    <s v="stk"/>
    <n v="155075"/>
  </r>
  <r>
    <x v="13"/>
    <x v="5"/>
    <s v="Melhus"/>
    <x v="30"/>
    <x v="1"/>
    <s v="stk"/>
    <n v="228875"/>
  </r>
  <r>
    <x v="14"/>
    <x v="5"/>
    <s v="Melhus"/>
    <x v="30"/>
    <x v="1"/>
    <s v="stk"/>
    <n v="259080"/>
  </r>
  <r>
    <x v="15"/>
    <x v="5"/>
    <s v="Melhus"/>
    <x v="30"/>
    <x v="1"/>
    <s v="stk"/>
    <n v="325000"/>
  </r>
  <r>
    <x v="16"/>
    <x v="1"/>
    <s v="Flatanger"/>
    <x v="14"/>
    <x v="1"/>
    <s v="stk"/>
    <n v="8500"/>
  </r>
  <r>
    <x v="0"/>
    <x v="4"/>
    <s v="Skaun"/>
    <x v="31"/>
    <x v="1"/>
    <s v="stk"/>
    <n v="160360"/>
  </r>
  <r>
    <x v="1"/>
    <x v="4"/>
    <s v="Skaun"/>
    <x v="31"/>
    <x v="1"/>
    <s v="stk"/>
    <n v="201486"/>
  </r>
  <r>
    <x v="2"/>
    <x v="4"/>
    <s v="Skaun"/>
    <x v="31"/>
    <x v="1"/>
    <s v="stk"/>
    <n v="99995"/>
  </r>
  <r>
    <x v="3"/>
    <x v="4"/>
    <s v="Skaun"/>
    <x v="31"/>
    <x v="1"/>
    <s v="stk"/>
    <n v="58930"/>
  </r>
  <r>
    <x v="4"/>
    <x v="4"/>
    <s v="Skaun"/>
    <x v="31"/>
    <x v="1"/>
    <s v="stk"/>
    <n v="54755"/>
  </r>
  <r>
    <x v="5"/>
    <x v="4"/>
    <s v="Skaun"/>
    <x v="31"/>
    <x v="1"/>
    <s v="stk"/>
    <n v="25235"/>
  </r>
  <r>
    <x v="6"/>
    <x v="4"/>
    <s v="Skaun"/>
    <x v="31"/>
    <x v="1"/>
    <s v="stk"/>
    <n v="33910"/>
  </r>
  <r>
    <x v="7"/>
    <x v="4"/>
    <s v="Skaun"/>
    <x v="31"/>
    <x v="1"/>
    <s v="stk"/>
    <n v="89965"/>
  </r>
  <r>
    <x v="8"/>
    <x v="4"/>
    <s v="Skaun"/>
    <x v="31"/>
    <x v="1"/>
    <s v="stk"/>
    <n v="182075"/>
  </r>
  <r>
    <x v="9"/>
    <x v="4"/>
    <s v="Skaun"/>
    <x v="31"/>
    <x v="1"/>
    <s v="stk"/>
    <n v="141990"/>
  </r>
  <r>
    <x v="10"/>
    <x v="4"/>
    <s v="Skaun"/>
    <x v="31"/>
    <x v="1"/>
    <s v="stk"/>
    <n v="142960"/>
  </r>
  <r>
    <x v="11"/>
    <x v="4"/>
    <s v="Skaun"/>
    <x v="31"/>
    <x v="1"/>
    <s v="stk"/>
    <n v="118100"/>
  </r>
  <r>
    <x v="12"/>
    <x v="4"/>
    <s v="Skaun"/>
    <x v="31"/>
    <x v="1"/>
    <s v="stk"/>
    <n v="157100"/>
  </r>
  <r>
    <x v="13"/>
    <x v="4"/>
    <s v="Skaun"/>
    <x v="31"/>
    <x v="1"/>
    <s v="stk"/>
    <n v="99005"/>
  </r>
  <r>
    <x v="14"/>
    <x v="4"/>
    <s v="Skaun"/>
    <x v="31"/>
    <x v="1"/>
    <s v="stk"/>
    <n v="117020"/>
  </r>
  <r>
    <x v="15"/>
    <x v="4"/>
    <s v="Skaun"/>
    <x v="31"/>
    <x v="1"/>
    <s v="stk"/>
    <n v="172030"/>
  </r>
  <r>
    <x v="16"/>
    <x v="1"/>
    <s v="Nærøysund"/>
    <x v="15"/>
    <x v="1"/>
    <s v="stk"/>
    <m/>
  </r>
  <r>
    <x v="0"/>
    <x v="2"/>
    <s v="Trondheim"/>
    <x v="19"/>
    <x v="1"/>
    <s v="stk"/>
    <n v="86905"/>
  </r>
  <r>
    <x v="1"/>
    <x v="2"/>
    <s v="Trondheim"/>
    <x v="19"/>
    <x v="1"/>
    <s v="stk"/>
    <n v="54220"/>
  </r>
  <r>
    <x v="2"/>
    <x v="2"/>
    <s v="Trondheim"/>
    <x v="19"/>
    <x v="1"/>
    <s v="stk"/>
    <n v="61075"/>
  </r>
  <r>
    <x v="3"/>
    <x v="2"/>
    <s v="Trondheim"/>
    <x v="19"/>
    <x v="1"/>
    <s v="stk"/>
    <n v="43400"/>
  </r>
  <r>
    <x v="4"/>
    <x v="2"/>
    <s v="Trondheim"/>
    <x v="19"/>
    <x v="1"/>
    <s v="stk"/>
    <n v="31900"/>
  </r>
  <r>
    <x v="5"/>
    <x v="2"/>
    <s v="Trondheim"/>
    <x v="19"/>
    <x v="1"/>
    <s v="stk"/>
    <n v="44230"/>
  </r>
  <r>
    <x v="6"/>
    <x v="2"/>
    <s v="Trondheim"/>
    <x v="19"/>
    <x v="1"/>
    <s v="stk"/>
    <n v="47145"/>
  </r>
  <r>
    <x v="7"/>
    <x v="2"/>
    <s v="Trondheim"/>
    <x v="19"/>
    <x v="1"/>
    <s v="stk"/>
    <n v="42875"/>
  </r>
  <r>
    <x v="8"/>
    <x v="2"/>
    <s v="Trondheim"/>
    <x v="19"/>
    <x v="1"/>
    <s v="stk"/>
    <n v="45200"/>
  </r>
  <r>
    <x v="9"/>
    <x v="2"/>
    <s v="Trondheim"/>
    <x v="19"/>
    <x v="1"/>
    <s v="stk"/>
    <n v="46300"/>
  </r>
  <r>
    <x v="10"/>
    <x v="2"/>
    <s v="Trondheim"/>
    <x v="19"/>
    <x v="1"/>
    <s v="stk"/>
    <n v="47525"/>
  </r>
  <r>
    <x v="11"/>
    <x v="2"/>
    <s v="Trondheim"/>
    <x v="19"/>
    <x v="1"/>
    <s v="stk"/>
    <n v="46349"/>
  </r>
  <r>
    <x v="12"/>
    <x v="2"/>
    <s v="Trondheim"/>
    <x v="19"/>
    <x v="1"/>
    <s v="stk"/>
    <n v="43100"/>
  </r>
  <r>
    <x v="13"/>
    <x v="2"/>
    <s v="Trondheim"/>
    <x v="19"/>
    <x v="1"/>
    <s v="stk"/>
    <n v="65050"/>
  </r>
  <r>
    <x v="14"/>
    <x v="2"/>
    <s v="Trondheim"/>
    <x v="19"/>
    <x v="1"/>
    <s v="stk"/>
    <n v="44100"/>
  </r>
  <r>
    <x v="15"/>
    <x v="2"/>
    <s v="Trondheim"/>
    <x v="19"/>
    <x v="1"/>
    <s v="stk"/>
    <n v="41300"/>
  </r>
  <r>
    <x v="0"/>
    <x v="2"/>
    <s v="Malvik"/>
    <x v="32"/>
    <x v="1"/>
    <s v="stk"/>
    <n v="71605"/>
  </r>
  <r>
    <x v="1"/>
    <x v="2"/>
    <s v="Malvik"/>
    <x v="32"/>
    <x v="1"/>
    <s v="stk"/>
    <n v="83180"/>
  </r>
  <r>
    <x v="2"/>
    <x v="2"/>
    <s v="Malvik"/>
    <x v="32"/>
    <x v="1"/>
    <s v="stk"/>
    <n v="114260"/>
  </r>
  <r>
    <x v="3"/>
    <x v="2"/>
    <s v="Malvik"/>
    <x v="32"/>
    <x v="1"/>
    <s v="stk"/>
    <n v="37330"/>
  </r>
  <r>
    <x v="4"/>
    <x v="2"/>
    <s v="Malvik"/>
    <x v="32"/>
    <x v="1"/>
    <s v="stk"/>
    <n v="17600"/>
  </r>
  <r>
    <x v="5"/>
    <x v="2"/>
    <s v="Malvik"/>
    <x v="32"/>
    <x v="1"/>
    <s v="stk"/>
    <n v="30495"/>
  </r>
  <r>
    <x v="6"/>
    <x v="2"/>
    <s v="Malvik"/>
    <x v="32"/>
    <x v="1"/>
    <s v="stk"/>
    <n v="51910"/>
  </r>
  <r>
    <x v="7"/>
    <x v="2"/>
    <s v="Malvik"/>
    <x v="32"/>
    <x v="1"/>
    <s v="stk"/>
    <n v="66125"/>
  </r>
  <r>
    <x v="8"/>
    <x v="2"/>
    <s v="Malvik"/>
    <x v="32"/>
    <x v="1"/>
    <s v="stk"/>
    <n v="73775"/>
  </r>
  <r>
    <x v="9"/>
    <x v="2"/>
    <s v="Malvik"/>
    <x v="32"/>
    <x v="1"/>
    <s v="stk"/>
    <n v="40505"/>
  </r>
  <r>
    <x v="10"/>
    <x v="2"/>
    <s v="Malvik"/>
    <x v="32"/>
    <x v="1"/>
    <s v="stk"/>
    <n v="39175"/>
  </r>
  <r>
    <x v="11"/>
    <x v="2"/>
    <s v="Malvik"/>
    <x v="32"/>
    <x v="1"/>
    <s v="stk"/>
    <n v="37070"/>
  </r>
  <r>
    <x v="12"/>
    <x v="2"/>
    <s v="Malvik"/>
    <x v="32"/>
    <x v="1"/>
    <s v="stk"/>
    <n v="92390"/>
  </r>
  <r>
    <x v="13"/>
    <x v="2"/>
    <s v="Malvik"/>
    <x v="32"/>
    <x v="1"/>
    <s v="stk"/>
    <n v="82875"/>
  </r>
  <r>
    <x v="14"/>
    <x v="2"/>
    <s v="Malvik"/>
    <x v="32"/>
    <x v="1"/>
    <s v="stk"/>
    <n v="83900"/>
  </r>
  <r>
    <x v="15"/>
    <x v="2"/>
    <s v="Malvik"/>
    <x v="32"/>
    <x v="1"/>
    <s v="stk"/>
    <n v="170125"/>
  </r>
  <r>
    <x v="16"/>
    <x v="1"/>
    <s v="Leka"/>
    <x v="16"/>
    <x v="1"/>
    <s v="stk"/>
    <m/>
  </r>
  <r>
    <x v="0"/>
    <x v="2"/>
    <s v="Selbu"/>
    <x v="33"/>
    <x v="1"/>
    <s v="stk"/>
    <n v="434105"/>
  </r>
  <r>
    <x v="1"/>
    <x v="2"/>
    <s v="Selbu"/>
    <x v="33"/>
    <x v="1"/>
    <s v="stk"/>
    <n v="462810"/>
  </r>
  <r>
    <x v="2"/>
    <x v="2"/>
    <s v="Selbu"/>
    <x v="33"/>
    <x v="1"/>
    <s v="stk"/>
    <n v="396675"/>
  </r>
  <r>
    <x v="3"/>
    <x v="2"/>
    <s v="Selbu"/>
    <x v="33"/>
    <x v="1"/>
    <s v="stk"/>
    <n v="231200"/>
  </r>
  <r>
    <x v="4"/>
    <x v="2"/>
    <s v="Selbu"/>
    <x v="33"/>
    <x v="1"/>
    <s v="stk"/>
    <n v="314570"/>
  </r>
  <r>
    <x v="5"/>
    <x v="2"/>
    <s v="Selbu"/>
    <x v="33"/>
    <x v="1"/>
    <s v="stk"/>
    <n v="269010"/>
  </r>
  <r>
    <x v="6"/>
    <x v="2"/>
    <s v="Selbu"/>
    <x v="33"/>
    <x v="1"/>
    <s v="stk"/>
    <n v="310485"/>
  </r>
  <r>
    <x v="7"/>
    <x v="2"/>
    <s v="Selbu"/>
    <x v="33"/>
    <x v="1"/>
    <s v="stk"/>
    <n v="203540"/>
  </r>
  <r>
    <x v="8"/>
    <x v="2"/>
    <s v="Selbu"/>
    <x v="33"/>
    <x v="1"/>
    <s v="stk"/>
    <n v="285375"/>
  </r>
  <r>
    <x v="9"/>
    <x v="2"/>
    <s v="Selbu"/>
    <x v="33"/>
    <x v="1"/>
    <s v="stk"/>
    <n v="254775"/>
  </r>
  <r>
    <x v="10"/>
    <x v="2"/>
    <s v="Selbu"/>
    <x v="33"/>
    <x v="1"/>
    <s v="stk"/>
    <n v="241075"/>
  </r>
  <r>
    <x v="11"/>
    <x v="2"/>
    <s v="Selbu"/>
    <x v="33"/>
    <x v="1"/>
    <s v="stk"/>
    <n v="271815"/>
  </r>
  <r>
    <x v="12"/>
    <x v="2"/>
    <s v="Selbu"/>
    <x v="33"/>
    <x v="1"/>
    <s v="stk"/>
    <n v="214135"/>
  </r>
  <r>
    <x v="13"/>
    <x v="2"/>
    <s v="Selbu"/>
    <x v="33"/>
    <x v="1"/>
    <s v="stk"/>
    <n v="212050"/>
  </r>
  <r>
    <x v="14"/>
    <x v="2"/>
    <s v="Selbu"/>
    <x v="33"/>
    <x v="1"/>
    <s v="stk"/>
    <n v="146100"/>
  </r>
  <r>
    <x v="15"/>
    <x v="2"/>
    <s v="Selbu"/>
    <x v="33"/>
    <x v="1"/>
    <s v="stk"/>
    <n v="250015"/>
  </r>
  <r>
    <x v="16"/>
    <x v="0"/>
    <s v="Inderøy"/>
    <x v="17"/>
    <x v="1"/>
    <s v="stk"/>
    <n v="68150"/>
  </r>
  <r>
    <x v="0"/>
    <x v="2"/>
    <s v="Tydal"/>
    <x v="34"/>
    <x v="1"/>
    <s v="stk"/>
    <n v="172805"/>
  </r>
  <r>
    <x v="1"/>
    <x v="2"/>
    <s v="Tydal"/>
    <x v="34"/>
    <x v="1"/>
    <s v="stk"/>
    <n v="179535"/>
  </r>
  <r>
    <x v="2"/>
    <x v="2"/>
    <s v="Tydal"/>
    <x v="34"/>
    <x v="1"/>
    <s v="stk"/>
    <n v="85955"/>
  </r>
  <r>
    <x v="3"/>
    <x v="2"/>
    <s v="Tydal"/>
    <x v="34"/>
    <x v="1"/>
    <s v="stk"/>
    <n v="107515"/>
  </r>
  <r>
    <x v="4"/>
    <x v="2"/>
    <s v="Tydal"/>
    <x v="34"/>
    <x v="1"/>
    <s v="stk"/>
    <n v="65250"/>
  </r>
  <r>
    <x v="5"/>
    <x v="2"/>
    <s v="Tydal"/>
    <x v="34"/>
    <x v="1"/>
    <s v="stk"/>
    <n v="86085"/>
  </r>
  <r>
    <x v="6"/>
    <x v="2"/>
    <s v="Tydal"/>
    <x v="34"/>
    <x v="1"/>
    <s v="stk"/>
    <n v="66360"/>
  </r>
  <r>
    <x v="7"/>
    <x v="2"/>
    <s v="Tydal"/>
    <x v="34"/>
    <x v="1"/>
    <s v="stk"/>
    <n v="131850"/>
  </r>
  <r>
    <x v="8"/>
    <x v="2"/>
    <s v="Tydal"/>
    <x v="34"/>
    <x v="1"/>
    <s v="stk"/>
    <n v="103635"/>
  </r>
  <r>
    <x v="9"/>
    <x v="2"/>
    <s v="Tydal"/>
    <x v="34"/>
    <x v="1"/>
    <s v="stk"/>
    <n v="46125"/>
  </r>
  <r>
    <x v="10"/>
    <x v="2"/>
    <s v="Tydal"/>
    <x v="34"/>
    <x v="1"/>
    <s v="stk"/>
    <n v="73150"/>
  </r>
  <r>
    <x v="11"/>
    <x v="2"/>
    <s v="Tydal"/>
    <x v="34"/>
    <x v="1"/>
    <s v="stk"/>
    <n v="74900"/>
  </r>
  <r>
    <x v="12"/>
    <x v="2"/>
    <s v="Tydal"/>
    <x v="34"/>
    <x v="1"/>
    <s v="stk"/>
    <n v="96120"/>
  </r>
  <r>
    <x v="13"/>
    <x v="2"/>
    <s v="Tydal"/>
    <x v="34"/>
    <x v="1"/>
    <s v="stk"/>
    <n v="72100"/>
  </r>
  <r>
    <x v="14"/>
    <x v="2"/>
    <s v="Tydal"/>
    <x v="34"/>
    <x v="1"/>
    <s v="stk"/>
    <n v="72560"/>
  </r>
  <r>
    <x v="15"/>
    <x v="2"/>
    <s v="Tydal"/>
    <x v="34"/>
    <x v="1"/>
    <s v="stk"/>
    <n v="126600"/>
  </r>
  <r>
    <x v="16"/>
    <x v="3"/>
    <s v="Indre Fosen"/>
    <x v="18"/>
    <x v="1"/>
    <s v="stk"/>
    <n v="112811"/>
  </r>
  <r>
    <x v="0"/>
    <x v="3"/>
    <s v="Indre Fosen"/>
    <x v="18"/>
    <x v="1"/>
    <s v="stk"/>
    <n v="111750"/>
  </r>
  <r>
    <x v="1"/>
    <x v="3"/>
    <s v="Indre Fosen"/>
    <x v="18"/>
    <x v="1"/>
    <s v="stk"/>
    <n v="103495"/>
  </r>
  <r>
    <x v="2"/>
    <x v="3"/>
    <s v="Indre Fosen"/>
    <x v="18"/>
    <x v="1"/>
    <s v="stk"/>
    <n v="90181"/>
  </r>
  <r>
    <x v="3"/>
    <x v="3"/>
    <s v="Indre Fosen"/>
    <x v="18"/>
    <x v="1"/>
    <s v="stk"/>
    <n v="25845"/>
  </r>
  <r>
    <x v="4"/>
    <x v="3"/>
    <s v="Indre Fosen"/>
    <x v="18"/>
    <x v="1"/>
    <s v="stk"/>
    <n v="34190"/>
  </r>
  <r>
    <x v="5"/>
    <x v="3"/>
    <s v="Indre Fosen"/>
    <x v="18"/>
    <x v="1"/>
    <s v="stk"/>
    <n v="38570"/>
  </r>
  <r>
    <x v="6"/>
    <x v="3"/>
    <s v="Indre Fosen"/>
    <x v="18"/>
    <x v="1"/>
    <s v="stk"/>
    <n v="46565"/>
  </r>
  <r>
    <x v="7"/>
    <x v="3"/>
    <s v="Indre Fosen"/>
    <x v="18"/>
    <x v="1"/>
    <s v="stk"/>
    <n v="52980"/>
  </r>
  <r>
    <x v="8"/>
    <x v="3"/>
    <s v="Indre Fosen"/>
    <x v="18"/>
    <x v="1"/>
    <s v="stk"/>
    <n v="47075"/>
  </r>
  <r>
    <x v="9"/>
    <x v="3"/>
    <s v="Indre Fosen"/>
    <x v="18"/>
    <x v="1"/>
    <s v="stk"/>
    <n v="49700"/>
  </r>
  <r>
    <x v="10"/>
    <x v="3"/>
    <s v="Indre Fosen"/>
    <x v="18"/>
    <x v="1"/>
    <s v="stk"/>
    <n v="28200"/>
  </r>
  <r>
    <x v="11"/>
    <x v="3"/>
    <s v="Indre Fosen"/>
    <x v="18"/>
    <x v="1"/>
    <s v="stk"/>
    <n v="111410"/>
  </r>
  <r>
    <x v="12"/>
    <x v="3"/>
    <s v="Indre Fosen"/>
    <x v="18"/>
    <x v="1"/>
    <s v="stk"/>
    <n v="51525"/>
  </r>
  <r>
    <x v="13"/>
    <x v="3"/>
    <s v="Indre Fosen"/>
    <x v="18"/>
    <x v="1"/>
    <s v="stk"/>
    <n v="52855"/>
  </r>
  <r>
    <x v="14"/>
    <x v="3"/>
    <s v="Indre Fosen"/>
    <x v="18"/>
    <x v="1"/>
    <s v="stk"/>
    <n v="84375"/>
  </r>
  <r>
    <x v="15"/>
    <x v="3"/>
    <s v="Indre Fosen"/>
    <x v="18"/>
    <x v="1"/>
    <s v="stk"/>
    <n v="54790"/>
  </r>
  <r>
    <x v="16"/>
    <x v="3"/>
    <s v="Indre Fosen"/>
    <x v="18"/>
    <x v="1"/>
    <s v="stk"/>
    <n v="60350"/>
  </r>
  <r>
    <x v="0"/>
    <x v="3"/>
    <s v="Ørland"/>
    <x v="21"/>
    <x v="1"/>
    <s v="stk"/>
    <n v="3705"/>
  </r>
  <r>
    <x v="1"/>
    <x v="3"/>
    <s v="Ørland"/>
    <x v="21"/>
    <x v="1"/>
    <s v="stk"/>
    <n v="5180"/>
  </r>
  <r>
    <x v="2"/>
    <x v="3"/>
    <s v="Ørland"/>
    <x v="21"/>
    <x v="1"/>
    <s v="stk"/>
    <n v="1530"/>
  </r>
  <r>
    <x v="7"/>
    <x v="3"/>
    <s v="Ørland"/>
    <x v="21"/>
    <x v="1"/>
    <s v="stk"/>
    <n v="420"/>
  </r>
  <r>
    <x v="0"/>
    <x v="0"/>
    <s v="Steinkjer"/>
    <x v="0"/>
    <x v="2"/>
    <s v="m"/>
    <n v="2746"/>
  </r>
  <r>
    <x v="1"/>
    <x v="0"/>
    <s v="Steinkjer"/>
    <x v="0"/>
    <x v="2"/>
    <s v="m"/>
    <n v="0"/>
  </r>
  <r>
    <x v="2"/>
    <x v="0"/>
    <s v="Steinkjer"/>
    <x v="0"/>
    <x v="2"/>
    <s v="m"/>
    <n v="760"/>
  </r>
  <r>
    <x v="3"/>
    <x v="0"/>
    <s v="Steinkjer"/>
    <x v="0"/>
    <x v="2"/>
    <s v="m"/>
    <n v="450"/>
  </r>
  <r>
    <x v="4"/>
    <x v="0"/>
    <s v="Steinkjer"/>
    <x v="0"/>
    <x v="2"/>
    <s v="m"/>
    <n v="400"/>
  </r>
  <r>
    <x v="5"/>
    <x v="0"/>
    <s v="Steinkjer"/>
    <x v="0"/>
    <x v="2"/>
    <s v="m"/>
    <n v="450"/>
  </r>
  <r>
    <x v="6"/>
    <x v="0"/>
    <s v="Steinkjer"/>
    <x v="0"/>
    <x v="2"/>
    <s v="m"/>
    <n v="550"/>
  </r>
  <r>
    <x v="7"/>
    <x v="0"/>
    <s v="Steinkjer"/>
    <x v="0"/>
    <x v="2"/>
    <s v="m"/>
    <n v="686"/>
  </r>
  <r>
    <x v="8"/>
    <x v="0"/>
    <s v="Steinkjer"/>
    <x v="0"/>
    <x v="2"/>
    <s v="m"/>
    <n v="400"/>
  </r>
  <r>
    <x v="9"/>
    <x v="0"/>
    <s v="Steinkjer"/>
    <x v="0"/>
    <x v="2"/>
    <s v="m"/>
    <n v="1190"/>
  </r>
  <r>
    <x v="10"/>
    <x v="0"/>
    <s v="Steinkjer"/>
    <x v="0"/>
    <x v="2"/>
    <s v="m"/>
    <n v="400"/>
  </r>
  <r>
    <x v="11"/>
    <x v="0"/>
    <s v="Steinkjer"/>
    <x v="0"/>
    <x v="2"/>
    <s v="m"/>
    <n v="1250"/>
  </r>
  <r>
    <x v="12"/>
    <x v="0"/>
    <s v="Steinkjer"/>
    <x v="0"/>
    <x v="2"/>
    <s v="m"/>
    <n v="275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1200"/>
  </r>
  <r>
    <x v="16"/>
    <x v="0"/>
    <s v="Steinkjer"/>
    <x v="0"/>
    <x v="2"/>
    <s v="m"/>
    <n v="0"/>
  </r>
  <r>
    <x v="0"/>
    <x v="1"/>
    <s v="Namsos"/>
    <x v="1"/>
    <x v="2"/>
    <s v="m"/>
    <n v="1105"/>
  </r>
  <r>
    <x v="1"/>
    <x v="1"/>
    <s v="Namsos"/>
    <x v="1"/>
    <x v="2"/>
    <s v="m"/>
    <n v="1560"/>
  </r>
  <r>
    <x v="2"/>
    <x v="1"/>
    <s v="Namsos"/>
    <x v="1"/>
    <x v="2"/>
    <s v="m"/>
    <n v="3060"/>
  </r>
  <r>
    <x v="3"/>
    <x v="1"/>
    <s v="Namsos"/>
    <x v="1"/>
    <x v="2"/>
    <s v="m"/>
    <n v="1950"/>
  </r>
  <r>
    <x v="4"/>
    <x v="1"/>
    <s v="Namsos"/>
    <x v="1"/>
    <x v="2"/>
    <s v="m"/>
    <n v="1000"/>
  </r>
  <r>
    <x v="5"/>
    <x v="1"/>
    <s v="Namsos"/>
    <x v="1"/>
    <x v="2"/>
    <s v="m"/>
    <n v="1950"/>
  </r>
  <r>
    <x v="6"/>
    <x v="1"/>
    <s v="Namsos"/>
    <x v="1"/>
    <x v="2"/>
    <s v="m"/>
    <n v="900"/>
  </r>
  <r>
    <x v="7"/>
    <x v="1"/>
    <s v="Namsos"/>
    <x v="1"/>
    <x v="2"/>
    <s v="m"/>
    <n v="105"/>
  </r>
  <r>
    <x v="8"/>
    <x v="1"/>
    <s v="Namsos"/>
    <x v="1"/>
    <x v="2"/>
    <s v="m"/>
    <n v="0"/>
  </r>
  <r>
    <x v="9"/>
    <x v="1"/>
    <s v="Namsos"/>
    <x v="1"/>
    <x v="2"/>
    <s v="m"/>
    <n v="400"/>
  </r>
  <r>
    <x v="10"/>
    <x v="1"/>
    <s v="Namsos"/>
    <x v="1"/>
    <x v="2"/>
    <s v="m"/>
    <n v="65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20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1500"/>
  </r>
  <r>
    <x v="0"/>
    <x v="2"/>
    <s v="Meråker"/>
    <x v="2"/>
    <x v="2"/>
    <s v="m"/>
    <n v="0"/>
  </r>
  <r>
    <x v="1"/>
    <x v="2"/>
    <s v="Meråker"/>
    <x v="2"/>
    <x v="2"/>
    <s v="m"/>
    <n v="0"/>
  </r>
  <r>
    <x v="2"/>
    <x v="2"/>
    <s v="Meråker"/>
    <x v="2"/>
    <x v="2"/>
    <s v="m"/>
    <n v="0"/>
  </r>
  <r>
    <x v="3"/>
    <x v="2"/>
    <s v="Meråker"/>
    <x v="2"/>
    <x v="2"/>
    <s v="m"/>
    <n v="0"/>
  </r>
  <r>
    <x v="4"/>
    <x v="2"/>
    <s v="Meråker"/>
    <x v="2"/>
    <x v="2"/>
    <s v="m"/>
    <n v="0"/>
  </r>
  <r>
    <x v="5"/>
    <x v="2"/>
    <s v="Meråker"/>
    <x v="2"/>
    <x v="2"/>
    <s v="m"/>
    <n v="0"/>
  </r>
  <r>
    <x v="6"/>
    <x v="2"/>
    <s v="Meråker"/>
    <x v="2"/>
    <x v="2"/>
    <s v="m"/>
    <n v="0"/>
  </r>
  <r>
    <x v="7"/>
    <x v="2"/>
    <s v="Meråker"/>
    <x v="2"/>
    <x v="2"/>
    <s v="m"/>
    <n v="0"/>
  </r>
  <r>
    <x v="8"/>
    <x v="2"/>
    <s v="Meråker"/>
    <x v="2"/>
    <x v="2"/>
    <s v="m"/>
    <n v="0"/>
  </r>
  <r>
    <x v="9"/>
    <x v="2"/>
    <s v="Meråker"/>
    <x v="2"/>
    <x v="2"/>
    <s v="m"/>
    <n v="0"/>
  </r>
  <r>
    <x v="10"/>
    <x v="2"/>
    <s v="Meråker"/>
    <x v="2"/>
    <x v="2"/>
    <s v="m"/>
    <n v="0"/>
  </r>
  <r>
    <x v="11"/>
    <x v="2"/>
    <s v="Meråker"/>
    <x v="2"/>
    <x v="2"/>
    <s v="m"/>
    <n v="0"/>
  </r>
  <r>
    <x v="12"/>
    <x v="2"/>
    <s v="Meråker"/>
    <x v="2"/>
    <x v="2"/>
    <s v="m"/>
    <n v="0"/>
  </r>
  <r>
    <x v="13"/>
    <x v="2"/>
    <s v="Meråker"/>
    <x v="2"/>
    <x v="2"/>
    <s v="m"/>
    <n v="0"/>
  </r>
  <r>
    <x v="14"/>
    <x v="2"/>
    <s v="Meråker"/>
    <x v="2"/>
    <x v="2"/>
    <s v="m"/>
    <n v="0"/>
  </r>
  <r>
    <x v="15"/>
    <x v="2"/>
    <s v="Meråker"/>
    <x v="2"/>
    <x v="2"/>
    <s v="m"/>
    <n v="0"/>
  </r>
  <r>
    <x v="16"/>
    <x v="2"/>
    <s v="Meråker"/>
    <x v="2"/>
    <x v="2"/>
    <s v="m"/>
    <n v="0"/>
  </r>
  <r>
    <x v="0"/>
    <x v="2"/>
    <s v="Stjørdal"/>
    <x v="3"/>
    <x v="2"/>
    <s v="m"/>
    <n v="0"/>
  </r>
  <r>
    <x v="1"/>
    <x v="2"/>
    <s v="Stjørdal"/>
    <x v="3"/>
    <x v="2"/>
    <s v="m"/>
    <n v="0"/>
  </r>
  <r>
    <x v="2"/>
    <x v="2"/>
    <s v="Stjørdal"/>
    <x v="3"/>
    <x v="2"/>
    <s v="m"/>
    <n v="4355"/>
  </r>
  <r>
    <x v="3"/>
    <x v="2"/>
    <s v="Stjørdal"/>
    <x v="3"/>
    <x v="2"/>
    <s v="m"/>
    <n v="2200"/>
  </r>
  <r>
    <x v="4"/>
    <x v="2"/>
    <s v="Stjørdal"/>
    <x v="3"/>
    <x v="2"/>
    <s v="m"/>
    <n v="695"/>
  </r>
  <r>
    <x v="5"/>
    <x v="2"/>
    <s v="Stjørdal"/>
    <x v="3"/>
    <x v="2"/>
    <s v="m"/>
    <n v="2200"/>
  </r>
  <r>
    <x v="6"/>
    <x v="2"/>
    <s v="Stjørdal"/>
    <x v="3"/>
    <x v="2"/>
    <s v="m"/>
    <n v="1700"/>
  </r>
  <r>
    <x v="7"/>
    <x v="2"/>
    <s v="Stjørdal"/>
    <x v="3"/>
    <x v="2"/>
    <s v="m"/>
    <n v="200"/>
  </r>
  <r>
    <x v="8"/>
    <x v="2"/>
    <s v="Stjørdal"/>
    <x v="3"/>
    <x v="2"/>
    <s v="m"/>
    <n v="700"/>
  </r>
  <r>
    <x v="9"/>
    <x v="2"/>
    <s v="Stjørdal"/>
    <x v="3"/>
    <x v="2"/>
    <s v="m"/>
    <n v="2050"/>
  </r>
  <r>
    <x v="10"/>
    <x v="2"/>
    <s v="Stjørdal"/>
    <x v="3"/>
    <x v="2"/>
    <s v="m"/>
    <n v="1750"/>
  </r>
  <r>
    <x v="11"/>
    <x v="2"/>
    <s v="Stjørdal"/>
    <x v="3"/>
    <x v="2"/>
    <s v="m"/>
    <n v="0"/>
  </r>
  <r>
    <x v="12"/>
    <x v="2"/>
    <s v="Stjørdal"/>
    <x v="3"/>
    <x v="2"/>
    <s v="m"/>
    <n v="0"/>
  </r>
  <r>
    <x v="13"/>
    <x v="2"/>
    <s v="Stjørdal"/>
    <x v="3"/>
    <x v="2"/>
    <s v="m"/>
    <n v="1700"/>
  </r>
  <r>
    <x v="14"/>
    <x v="2"/>
    <s v="Stjørdal"/>
    <x v="3"/>
    <x v="2"/>
    <s v="m"/>
    <n v="0"/>
  </r>
  <r>
    <x v="15"/>
    <x v="2"/>
    <s v="Stjørdal"/>
    <x v="3"/>
    <x v="2"/>
    <s v="m"/>
    <n v="0"/>
  </r>
  <r>
    <x v="16"/>
    <x v="2"/>
    <s v="Stjørdal"/>
    <x v="3"/>
    <x v="2"/>
    <s v="m"/>
    <n v="800"/>
  </r>
  <r>
    <x v="0"/>
    <x v="0"/>
    <s v="Frosta"/>
    <x v="4"/>
    <x v="2"/>
    <s v="m"/>
    <n v="0"/>
  </r>
  <r>
    <x v="1"/>
    <x v="0"/>
    <s v="Frosta"/>
    <x v="4"/>
    <x v="2"/>
    <s v="m"/>
    <n v="0"/>
  </r>
  <r>
    <x v="2"/>
    <x v="0"/>
    <s v="Frosta"/>
    <x v="4"/>
    <x v="2"/>
    <s v="m"/>
    <n v="0"/>
  </r>
  <r>
    <x v="3"/>
    <x v="0"/>
    <s v="Frosta"/>
    <x v="4"/>
    <x v="2"/>
    <s v="m"/>
    <n v="0"/>
  </r>
  <r>
    <x v="4"/>
    <x v="0"/>
    <s v="Frosta"/>
    <x v="4"/>
    <x v="2"/>
    <s v="m"/>
    <n v="0"/>
  </r>
  <r>
    <x v="5"/>
    <x v="0"/>
    <s v="Frosta"/>
    <x v="4"/>
    <x v="2"/>
    <s v="m"/>
    <n v="0"/>
  </r>
  <r>
    <x v="6"/>
    <x v="0"/>
    <s v="Frosta"/>
    <x v="4"/>
    <x v="2"/>
    <s v="m"/>
    <n v="0"/>
  </r>
  <r>
    <x v="7"/>
    <x v="0"/>
    <s v="Frosta"/>
    <x v="4"/>
    <x v="2"/>
    <s v="m"/>
    <n v="0"/>
  </r>
  <r>
    <x v="8"/>
    <x v="0"/>
    <s v="Frosta"/>
    <x v="4"/>
    <x v="2"/>
    <s v="m"/>
    <n v="0"/>
  </r>
  <r>
    <x v="9"/>
    <x v="0"/>
    <s v="Frosta"/>
    <x v="4"/>
    <x v="2"/>
    <s v="m"/>
    <n v="100"/>
  </r>
  <r>
    <x v="10"/>
    <x v="0"/>
    <s v="Frosta"/>
    <x v="4"/>
    <x v="2"/>
    <s v="m"/>
    <n v="0"/>
  </r>
  <r>
    <x v="11"/>
    <x v="0"/>
    <s v="Frosta"/>
    <x v="4"/>
    <x v="2"/>
    <s v="m"/>
    <n v="0"/>
  </r>
  <r>
    <x v="12"/>
    <x v="0"/>
    <s v="Frosta"/>
    <x v="4"/>
    <x v="2"/>
    <s v="m"/>
    <n v="0"/>
  </r>
  <r>
    <x v="13"/>
    <x v="0"/>
    <s v="Frosta"/>
    <x v="4"/>
    <x v="2"/>
    <s v="m"/>
    <n v="0"/>
  </r>
  <r>
    <x v="14"/>
    <x v="0"/>
    <s v="Frosta"/>
    <x v="4"/>
    <x v="2"/>
    <s v="m"/>
    <n v="0"/>
  </r>
  <r>
    <x v="15"/>
    <x v="0"/>
    <s v="Frosta"/>
    <x v="4"/>
    <x v="2"/>
    <s v="m"/>
    <n v="0"/>
  </r>
  <r>
    <x v="16"/>
    <x v="0"/>
    <s v="Frosta"/>
    <x v="4"/>
    <x v="2"/>
    <s v="m"/>
    <n v="0"/>
  </r>
  <r>
    <x v="0"/>
    <x v="0"/>
    <s v="Levanger"/>
    <x v="5"/>
    <x v="2"/>
    <s v="m"/>
    <n v="0"/>
  </r>
  <r>
    <x v="1"/>
    <x v="0"/>
    <s v="Levanger"/>
    <x v="5"/>
    <x v="2"/>
    <s v="m"/>
    <n v="750"/>
  </r>
  <r>
    <x v="2"/>
    <x v="0"/>
    <s v="Levanger"/>
    <x v="5"/>
    <x v="2"/>
    <s v="m"/>
    <n v="2590"/>
  </r>
  <r>
    <x v="3"/>
    <x v="0"/>
    <s v="Levanger"/>
    <x v="5"/>
    <x v="2"/>
    <s v="m"/>
    <n v="850"/>
  </r>
  <r>
    <x v="4"/>
    <x v="0"/>
    <s v="Levanger"/>
    <x v="5"/>
    <x v="2"/>
    <s v="m"/>
    <n v="75"/>
  </r>
  <r>
    <x v="5"/>
    <x v="0"/>
    <s v="Levanger"/>
    <x v="5"/>
    <x v="2"/>
    <s v="m"/>
    <n v="850"/>
  </r>
  <r>
    <x v="6"/>
    <x v="0"/>
    <s v="Levanger"/>
    <x v="5"/>
    <x v="2"/>
    <s v="m"/>
    <n v="0"/>
  </r>
  <r>
    <x v="7"/>
    <x v="0"/>
    <s v="Levanger"/>
    <x v="5"/>
    <x v="2"/>
    <s v="m"/>
    <n v="0"/>
  </r>
  <r>
    <x v="8"/>
    <x v="0"/>
    <s v="Levanger"/>
    <x v="5"/>
    <x v="2"/>
    <s v="m"/>
    <n v="2400"/>
  </r>
  <r>
    <x v="9"/>
    <x v="0"/>
    <s v="Levanger"/>
    <x v="5"/>
    <x v="2"/>
    <s v="m"/>
    <n v="4950"/>
  </r>
  <r>
    <x v="10"/>
    <x v="0"/>
    <s v="Levanger"/>
    <x v="5"/>
    <x v="2"/>
    <s v="m"/>
    <n v="0"/>
  </r>
  <r>
    <x v="11"/>
    <x v="0"/>
    <s v="Levanger"/>
    <x v="5"/>
    <x v="2"/>
    <s v="m"/>
    <n v="0"/>
  </r>
  <r>
    <x v="12"/>
    <x v="0"/>
    <s v="Levanger"/>
    <x v="5"/>
    <x v="2"/>
    <s v="m"/>
    <n v="0"/>
  </r>
  <r>
    <x v="13"/>
    <x v="0"/>
    <s v="Levanger"/>
    <x v="5"/>
    <x v="2"/>
    <s v="m"/>
    <n v="0"/>
  </r>
  <r>
    <x v="14"/>
    <x v="0"/>
    <s v="Levanger"/>
    <x v="5"/>
    <x v="2"/>
    <s v="m"/>
    <n v="0"/>
  </r>
  <r>
    <x v="15"/>
    <x v="0"/>
    <s v="Levanger"/>
    <x v="5"/>
    <x v="2"/>
    <s v="m"/>
    <n v="0"/>
  </r>
  <r>
    <x v="16"/>
    <x v="0"/>
    <s v="Levanger"/>
    <x v="5"/>
    <x v="2"/>
    <s v="m"/>
    <n v="1260"/>
  </r>
  <r>
    <x v="0"/>
    <x v="0"/>
    <s v="Verdal"/>
    <x v="6"/>
    <x v="2"/>
    <s v="m"/>
    <n v="700"/>
  </r>
  <r>
    <x v="1"/>
    <x v="0"/>
    <s v="Verdal"/>
    <x v="6"/>
    <x v="2"/>
    <s v="m"/>
    <n v="600"/>
  </r>
  <r>
    <x v="2"/>
    <x v="0"/>
    <s v="Verdal"/>
    <x v="6"/>
    <x v="2"/>
    <s v="m"/>
    <n v="0"/>
  </r>
  <r>
    <x v="3"/>
    <x v="0"/>
    <s v="Verdal"/>
    <x v="6"/>
    <x v="2"/>
    <s v="m"/>
    <n v="0"/>
  </r>
  <r>
    <x v="4"/>
    <x v="0"/>
    <s v="Verdal"/>
    <x v="6"/>
    <x v="2"/>
    <s v="m"/>
    <n v="0"/>
  </r>
  <r>
    <x v="5"/>
    <x v="0"/>
    <s v="Verdal"/>
    <x v="6"/>
    <x v="2"/>
    <s v="m"/>
    <n v="0"/>
  </r>
  <r>
    <x v="6"/>
    <x v="0"/>
    <s v="Verdal"/>
    <x v="6"/>
    <x v="2"/>
    <s v="m"/>
    <n v="0"/>
  </r>
  <r>
    <x v="7"/>
    <x v="0"/>
    <s v="Verdal"/>
    <x v="6"/>
    <x v="2"/>
    <s v="m"/>
    <n v="0"/>
  </r>
  <r>
    <x v="8"/>
    <x v="0"/>
    <s v="Verdal"/>
    <x v="6"/>
    <x v="2"/>
    <s v="m"/>
    <n v="1700"/>
  </r>
  <r>
    <x v="9"/>
    <x v="0"/>
    <s v="Verdal"/>
    <x v="6"/>
    <x v="2"/>
    <s v="m"/>
    <n v="0"/>
  </r>
  <r>
    <x v="10"/>
    <x v="0"/>
    <s v="Verdal"/>
    <x v="6"/>
    <x v="2"/>
    <s v="m"/>
    <n v="0"/>
  </r>
  <r>
    <x v="11"/>
    <x v="0"/>
    <s v="Verdal"/>
    <x v="6"/>
    <x v="2"/>
    <s v="m"/>
    <n v="0"/>
  </r>
  <r>
    <x v="12"/>
    <x v="0"/>
    <s v="Verdal"/>
    <x v="6"/>
    <x v="2"/>
    <s v="m"/>
    <n v="0"/>
  </r>
  <r>
    <x v="13"/>
    <x v="0"/>
    <s v="Verdal"/>
    <x v="6"/>
    <x v="2"/>
    <s v="m"/>
    <n v="0"/>
  </r>
  <r>
    <x v="14"/>
    <x v="0"/>
    <s v="Verdal"/>
    <x v="6"/>
    <x v="2"/>
    <s v="m"/>
    <n v="500"/>
  </r>
  <r>
    <x v="15"/>
    <x v="0"/>
    <s v="Verdal"/>
    <x v="6"/>
    <x v="2"/>
    <s v="m"/>
    <n v="0"/>
  </r>
  <r>
    <x v="16"/>
    <x v="0"/>
    <s v="Verdal"/>
    <x v="6"/>
    <x v="2"/>
    <s v="m"/>
    <n v="0"/>
  </r>
  <r>
    <x v="0"/>
    <x v="1"/>
    <s v="Namsos"/>
    <x v="1"/>
    <x v="2"/>
    <s v="m"/>
    <n v="0"/>
  </r>
  <r>
    <x v="1"/>
    <x v="1"/>
    <s v="Namsos"/>
    <x v="1"/>
    <x v="2"/>
    <s v="m"/>
    <n v="0"/>
  </r>
  <r>
    <x v="2"/>
    <x v="1"/>
    <s v="Namsos"/>
    <x v="1"/>
    <x v="2"/>
    <s v="m"/>
    <n v="0"/>
  </r>
  <r>
    <x v="3"/>
    <x v="1"/>
    <s v="Namsos"/>
    <x v="1"/>
    <x v="2"/>
    <s v="m"/>
    <n v="3100"/>
  </r>
  <r>
    <x v="4"/>
    <x v="1"/>
    <s v="Namsos"/>
    <x v="1"/>
    <x v="2"/>
    <s v="m"/>
    <n v="1400"/>
  </r>
  <r>
    <x v="5"/>
    <x v="1"/>
    <s v="Namsos"/>
    <x v="1"/>
    <x v="2"/>
    <s v="m"/>
    <n v="3100"/>
  </r>
  <r>
    <x v="6"/>
    <x v="1"/>
    <s v="Namsos"/>
    <x v="1"/>
    <x v="2"/>
    <s v="m"/>
    <n v="0"/>
  </r>
  <r>
    <x v="7"/>
    <x v="1"/>
    <s v="Namsos"/>
    <x v="1"/>
    <x v="2"/>
    <s v="m"/>
    <n v="0"/>
  </r>
  <r>
    <x v="8"/>
    <x v="1"/>
    <s v="Namsos"/>
    <x v="1"/>
    <x v="2"/>
    <s v="m"/>
    <n v="0"/>
  </r>
  <r>
    <x v="9"/>
    <x v="1"/>
    <s v="Namsos"/>
    <x v="1"/>
    <x v="2"/>
    <s v="m"/>
    <n v="900"/>
  </r>
  <r>
    <x v="10"/>
    <x v="1"/>
    <s v="Namsos"/>
    <x v="1"/>
    <x v="2"/>
    <s v="m"/>
    <n v="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0"/>
  </r>
  <r>
    <x v="0"/>
    <x v="0"/>
    <s v="Snåsa"/>
    <x v="7"/>
    <x v="2"/>
    <s v="m"/>
    <n v="4450"/>
  </r>
  <r>
    <x v="1"/>
    <x v="0"/>
    <s v="Snåsa"/>
    <x v="7"/>
    <x v="2"/>
    <s v="m"/>
    <n v="6973"/>
  </r>
  <r>
    <x v="2"/>
    <x v="0"/>
    <s v="Snåsa"/>
    <x v="7"/>
    <x v="2"/>
    <s v="m"/>
    <n v="12218"/>
  </r>
  <r>
    <x v="3"/>
    <x v="0"/>
    <s v="Snåsa"/>
    <x v="7"/>
    <x v="2"/>
    <s v="m"/>
    <n v="4410"/>
  </r>
  <r>
    <x v="4"/>
    <x v="0"/>
    <s v="Snåsa"/>
    <x v="7"/>
    <x v="2"/>
    <s v="m"/>
    <n v="3140"/>
  </r>
  <r>
    <x v="5"/>
    <x v="0"/>
    <s v="Snåsa"/>
    <x v="7"/>
    <x v="2"/>
    <s v="m"/>
    <n v="4410"/>
  </r>
  <r>
    <x v="6"/>
    <x v="0"/>
    <s v="Snåsa"/>
    <x v="7"/>
    <x v="2"/>
    <s v="m"/>
    <n v="2500"/>
  </r>
  <r>
    <x v="7"/>
    <x v="0"/>
    <s v="Snåsa"/>
    <x v="7"/>
    <x v="2"/>
    <s v="m"/>
    <n v="7350"/>
  </r>
  <r>
    <x v="8"/>
    <x v="0"/>
    <s v="Snåsa"/>
    <x v="7"/>
    <x v="2"/>
    <s v="m"/>
    <n v="3670"/>
  </r>
  <r>
    <x v="9"/>
    <x v="0"/>
    <s v="Snåsa"/>
    <x v="7"/>
    <x v="2"/>
    <s v="m"/>
    <n v="3950"/>
  </r>
  <r>
    <x v="10"/>
    <x v="0"/>
    <s v="Snåsa"/>
    <x v="7"/>
    <x v="2"/>
    <s v="m"/>
    <n v="100"/>
  </r>
  <r>
    <x v="11"/>
    <x v="0"/>
    <s v="Snåsa"/>
    <x v="7"/>
    <x v="2"/>
    <s v="m"/>
    <n v="4000"/>
  </r>
  <r>
    <x v="12"/>
    <x v="0"/>
    <s v="Snåsa"/>
    <x v="7"/>
    <x v="2"/>
    <s v="m"/>
    <n v="1550"/>
  </r>
  <r>
    <x v="13"/>
    <x v="0"/>
    <s v="Snåsa"/>
    <x v="7"/>
    <x v="2"/>
    <s v="m"/>
    <n v="1000"/>
  </r>
  <r>
    <x v="14"/>
    <x v="0"/>
    <s v="Snåsa"/>
    <x v="7"/>
    <x v="2"/>
    <s v="m"/>
    <n v="1000"/>
  </r>
  <r>
    <x v="15"/>
    <x v="0"/>
    <s v="Snåsa"/>
    <x v="7"/>
    <x v="2"/>
    <s v="m"/>
    <n v="500"/>
  </r>
  <r>
    <x v="16"/>
    <x v="0"/>
    <s v="Snåsa"/>
    <x v="7"/>
    <x v="2"/>
    <s v="m"/>
    <n v="0"/>
  </r>
  <r>
    <x v="0"/>
    <x v="1"/>
    <s v="Lierne"/>
    <x v="8"/>
    <x v="2"/>
    <s v="m"/>
    <n v="250"/>
  </r>
  <r>
    <x v="1"/>
    <x v="1"/>
    <s v="Lierne"/>
    <x v="8"/>
    <x v="2"/>
    <s v="m"/>
    <n v="0"/>
  </r>
  <r>
    <x v="2"/>
    <x v="1"/>
    <s v="Lierne"/>
    <x v="8"/>
    <x v="2"/>
    <s v="m"/>
    <n v="2148"/>
  </r>
  <r>
    <x v="3"/>
    <x v="1"/>
    <s v="Lierne"/>
    <x v="8"/>
    <x v="2"/>
    <s v="m"/>
    <n v="1742"/>
  </r>
  <r>
    <x v="4"/>
    <x v="1"/>
    <s v="Lierne"/>
    <x v="8"/>
    <x v="2"/>
    <s v="m"/>
    <n v="2770"/>
  </r>
  <r>
    <x v="5"/>
    <x v="1"/>
    <s v="Lierne"/>
    <x v="8"/>
    <x v="2"/>
    <s v="m"/>
    <n v="1742"/>
  </r>
  <r>
    <x v="6"/>
    <x v="1"/>
    <s v="Lierne"/>
    <x v="8"/>
    <x v="2"/>
    <s v="m"/>
    <n v="0"/>
  </r>
  <r>
    <x v="7"/>
    <x v="1"/>
    <s v="Lierne"/>
    <x v="8"/>
    <x v="2"/>
    <s v="m"/>
    <n v="0"/>
  </r>
  <r>
    <x v="8"/>
    <x v="1"/>
    <s v="Lierne"/>
    <x v="8"/>
    <x v="2"/>
    <s v="m"/>
    <n v="0"/>
  </r>
  <r>
    <x v="9"/>
    <x v="1"/>
    <s v="Lierne"/>
    <x v="8"/>
    <x v="2"/>
    <s v="m"/>
    <n v="0"/>
  </r>
  <r>
    <x v="10"/>
    <x v="1"/>
    <s v="Lierne"/>
    <x v="8"/>
    <x v="2"/>
    <s v="m"/>
    <n v="0"/>
  </r>
  <r>
    <x v="11"/>
    <x v="1"/>
    <s v="Lierne"/>
    <x v="8"/>
    <x v="2"/>
    <s v="m"/>
    <n v="0"/>
  </r>
  <r>
    <x v="12"/>
    <x v="1"/>
    <s v="Lierne"/>
    <x v="8"/>
    <x v="2"/>
    <s v="m"/>
    <n v="0"/>
  </r>
  <r>
    <x v="13"/>
    <x v="1"/>
    <s v="Lierne"/>
    <x v="8"/>
    <x v="2"/>
    <s v="m"/>
    <n v="0"/>
  </r>
  <r>
    <x v="14"/>
    <x v="1"/>
    <s v="Lierne"/>
    <x v="8"/>
    <x v="2"/>
    <s v="m"/>
    <n v="0"/>
  </r>
  <r>
    <x v="15"/>
    <x v="1"/>
    <s v="Lierne"/>
    <x v="8"/>
    <x v="2"/>
    <s v="m"/>
    <n v="0"/>
  </r>
  <r>
    <x v="16"/>
    <x v="1"/>
    <s v="Lierne"/>
    <x v="8"/>
    <x v="2"/>
    <s v="m"/>
    <n v="5000"/>
  </r>
  <r>
    <x v="0"/>
    <x v="1"/>
    <s v="Røyrvik"/>
    <x v="9"/>
    <x v="2"/>
    <s v="m"/>
    <n v="0"/>
  </r>
  <r>
    <x v="1"/>
    <x v="1"/>
    <s v="Røyrvik"/>
    <x v="9"/>
    <x v="2"/>
    <s v="m"/>
    <n v="0"/>
  </r>
  <r>
    <x v="2"/>
    <x v="1"/>
    <s v="Røyrvik"/>
    <x v="9"/>
    <x v="2"/>
    <s v="m"/>
    <n v="2150"/>
  </r>
  <r>
    <x v="3"/>
    <x v="1"/>
    <s v="Røyrvik"/>
    <x v="9"/>
    <x v="2"/>
    <s v="m"/>
    <n v="0"/>
  </r>
  <r>
    <x v="4"/>
    <x v="1"/>
    <s v="Røyrvik"/>
    <x v="9"/>
    <x v="2"/>
    <s v="m"/>
    <n v="0"/>
  </r>
  <r>
    <x v="5"/>
    <x v="1"/>
    <s v="Røyrvik"/>
    <x v="9"/>
    <x v="2"/>
    <s v="m"/>
    <n v="0"/>
  </r>
  <r>
    <x v="6"/>
    <x v="1"/>
    <s v="Røyrvik"/>
    <x v="9"/>
    <x v="2"/>
    <s v="m"/>
    <n v="0"/>
  </r>
  <r>
    <x v="7"/>
    <x v="1"/>
    <s v="Røyrvik"/>
    <x v="9"/>
    <x v="2"/>
    <s v="m"/>
    <n v="0"/>
  </r>
  <r>
    <x v="8"/>
    <x v="1"/>
    <s v="Røyrvik"/>
    <x v="9"/>
    <x v="2"/>
    <s v="m"/>
    <n v="0"/>
  </r>
  <r>
    <x v="9"/>
    <x v="1"/>
    <s v="Røyrvik"/>
    <x v="9"/>
    <x v="2"/>
    <s v="m"/>
    <n v="0"/>
  </r>
  <r>
    <x v="10"/>
    <x v="1"/>
    <s v="Røyrvik"/>
    <x v="9"/>
    <x v="2"/>
    <s v="m"/>
    <n v="0"/>
  </r>
  <r>
    <x v="11"/>
    <x v="1"/>
    <s v="Røyrvik"/>
    <x v="9"/>
    <x v="2"/>
    <s v="m"/>
    <n v="0"/>
  </r>
  <r>
    <x v="12"/>
    <x v="1"/>
    <s v="Røyrvik"/>
    <x v="9"/>
    <x v="2"/>
    <s v="m"/>
    <n v="2000"/>
  </r>
  <r>
    <x v="13"/>
    <x v="1"/>
    <s v="Røyrvik"/>
    <x v="9"/>
    <x v="2"/>
    <s v="m"/>
    <n v="0"/>
  </r>
  <r>
    <x v="14"/>
    <x v="1"/>
    <s v="Røyrvik"/>
    <x v="9"/>
    <x v="2"/>
    <s v="m"/>
    <n v="0"/>
  </r>
  <r>
    <x v="15"/>
    <x v="1"/>
    <s v="Røyrvik"/>
    <x v="9"/>
    <x v="2"/>
    <s v="m"/>
    <n v="0"/>
  </r>
  <r>
    <x v="16"/>
    <x v="1"/>
    <s v="Røyrvik"/>
    <x v="9"/>
    <x v="2"/>
    <s v="m"/>
    <n v="0"/>
  </r>
  <r>
    <x v="0"/>
    <x v="1"/>
    <s v="Namsskogan"/>
    <x v="10"/>
    <x v="2"/>
    <s v="m"/>
    <n v="0"/>
  </r>
  <r>
    <x v="1"/>
    <x v="1"/>
    <s v="Namsskogan"/>
    <x v="10"/>
    <x v="2"/>
    <s v="m"/>
    <n v="0"/>
  </r>
  <r>
    <x v="2"/>
    <x v="1"/>
    <s v="Namsskogan"/>
    <x v="10"/>
    <x v="2"/>
    <s v="m"/>
    <n v="1100"/>
  </r>
  <r>
    <x v="3"/>
    <x v="1"/>
    <s v="Namsskogan"/>
    <x v="10"/>
    <x v="2"/>
    <s v="m"/>
    <n v="135"/>
  </r>
  <r>
    <x v="4"/>
    <x v="1"/>
    <s v="Namsskogan"/>
    <x v="10"/>
    <x v="2"/>
    <s v="m"/>
    <n v="0"/>
  </r>
  <r>
    <x v="5"/>
    <x v="1"/>
    <s v="Namsskogan"/>
    <x v="10"/>
    <x v="2"/>
    <s v="m"/>
    <n v="135"/>
  </r>
  <r>
    <x v="6"/>
    <x v="1"/>
    <s v="Namsskogan"/>
    <x v="10"/>
    <x v="2"/>
    <s v="m"/>
    <n v="0"/>
  </r>
  <r>
    <x v="7"/>
    <x v="1"/>
    <s v="Namsskogan"/>
    <x v="10"/>
    <x v="2"/>
    <s v="m"/>
    <n v="300"/>
  </r>
  <r>
    <x v="8"/>
    <x v="1"/>
    <s v="Namsskogan"/>
    <x v="10"/>
    <x v="2"/>
    <s v="m"/>
    <n v="0"/>
  </r>
  <r>
    <x v="9"/>
    <x v="1"/>
    <s v="Namsskogan"/>
    <x v="10"/>
    <x v="2"/>
    <s v="m"/>
    <n v="0"/>
  </r>
  <r>
    <x v="10"/>
    <x v="1"/>
    <s v="Namsskogan"/>
    <x v="10"/>
    <x v="2"/>
    <s v="m"/>
    <n v="250"/>
  </r>
  <r>
    <x v="11"/>
    <x v="1"/>
    <s v="Namsskogan"/>
    <x v="10"/>
    <x v="2"/>
    <s v="m"/>
    <n v="0"/>
  </r>
  <r>
    <x v="12"/>
    <x v="1"/>
    <s v="Namsskogan"/>
    <x v="10"/>
    <x v="2"/>
    <s v="m"/>
    <n v="0"/>
  </r>
  <r>
    <x v="13"/>
    <x v="1"/>
    <s v="Namsskogan"/>
    <x v="10"/>
    <x v="2"/>
    <s v="m"/>
    <n v="0"/>
  </r>
  <r>
    <x v="14"/>
    <x v="1"/>
    <s v="Namsskogan"/>
    <x v="10"/>
    <x v="2"/>
    <s v="m"/>
    <n v="0"/>
  </r>
  <r>
    <x v="15"/>
    <x v="1"/>
    <s v="Namsskogan"/>
    <x v="10"/>
    <x v="2"/>
    <s v="m"/>
    <n v="0"/>
  </r>
  <r>
    <x v="16"/>
    <x v="1"/>
    <s v="Namsskogan"/>
    <x v="10"/>
    <x v="2"/>
    <s v="m"/>
    <n v="0"/>
  </r>
  <r>
    <x v="0"/>
    <x v="1"/>
    <s v="Grong"/>
    <x v="11"/>
    <x v="2"/>
    <s v="m"/>
    <n v="1200"/>
  </r>
  <r>
    <x v="1"/>
    <x v="1"/>
    <s v="Grong"/>
    <x v="11"/>
    <x v="2"/>
    <s v="m"/>
    <n v="3500"/>
  </r>
  <r>
    <x v="2"/>
    <x v="1"/>
    <s v="Grong"/>
    <x v="11"/>
    <x v="2"/>
    <s v="m"/>
    <n v="10200"/>
  </r>
  <r>
    <x v="3"/>
    <x v="1"/>
    <s v="Grong"/>
    <x v="11"/>
    <x v="2"/>
    <s v="m"/>
    <n v="0"/>
  </r>
  <r>
    <x v="4"/>
    <x v="1"/>
    <s v="Grong"/>
    <x v="11"/>
    <x v="2"/>
    <s v="m"/>
    <n v="1400"/>
  </r>
  <r>
    <x v="5"/>
    <x v="1"/>
    <s v="Grong"/>
    <x v="11"/>
    <x v="2"/>
    <s v="m"/>
    <n v="0"/>
  </r>
  <r>
    <x v="6"/>
    <x v="1"/>
    <s v="Grong"/>
    <x v="11"/>
    <x v="2"/>
    <s v="m"/>
    <n v="1600"/>
  </r>
  <r>
    <x v="7"/>
    <x v="1"/>
    <s v="Grong"/>
    <x v="11"/>
    <x v="2"/>
    <s v="m"/>
    <n v="0"/>
  </r>
  <r>
    <x v="8"/>
    <x v="1"/>
    <s v="Grong"/>
    <x v="11"/>
    <x v="2"/>
    <s v="m"/>
    <n v="630"/>
  </r>
  <r>
    <x v="9"/>
    <x v="1"/>
    <s v="Grong"/>
    <x v="11"/>
    <x v="2"/>
    <s v="m"/>
    <n v="2600"/>
  </r>
  <r>
    <x v="10"/>
    <x v="1"/>
    <s v="Grong"/>
    <x v="11"/>
    <x v="2"/>
    <s v="m"/>
    <n v="1200"/>
  </r>
  <r>
    <x v="11"/>
    <x v="1"/>
    <s v="Grong"/>
    <x v="11"/>
    <x v="2"/>
    <s v="m"/>
    <n v="0"/>
  </r>
  <r>
    <x v="12"/>
    <x v="1"/>
    <s v="Grong"/>
    <x v="11"/>
    <x v="2"/>
    <s v="m"/>
    <n v="0"/>
  </r>
  <r>
    <x v="13"/>
    <x v="1"/>
    <s v="Grong"/>
    <x v="11"/>
    <x v="2"/>
    <s v="m"/>
    <n v="150"/>
  </r>
  <r>
    <x v="14"/>
    <x v="1"/>
    <s v="Grong"/>
    <x v="11"/>
    <x v="2"/>
    <s v="m"/>
    <n v="550"/>
  </r>
  <r>
    <x v="15"/>
    <x v="1"/>
    <s v="Grong"/>
    <x v="11"/>
    <x v="2"/>
    <s v="m"/>
    <n v="610"/>
  </r>
  <r>
    <x v="16"/>
    <x v="1"/>
    <s v="Grong"/>
    <x v="11"/>
    <x v="2"/>
    <s v="m"/>
    <n v="0"/>
  </r>
  <r>
    <x v="0"/>
    <x v="1"/>
    <s v="Høylandet"/>
    <x v="12"/>
    <x v="2"/>
    <s v="m"/>
    <n v="1400"/>
  </r>
  <r>
    <x v="1"/>
    <x v="1"/>
    <s v="Høylandet"/>
    <x v="12"/>
    <x v="2"/>
    <s v="m"/>
    <n v="2200"/>
  </r>
  <r>
    <x v="2"/>
    <x v="1"/>
    <s v="Høylandet"/>
    <x v="12"/>
    <x v="2"/>
    <s v="m"/>
    <n v="700"/>
  </r>
  <r>
    <x v="3"/>
    <x v="1"/>
    <s v="Høylandet"/>
    <x v="12"/>
    <x v="2"/>
    <s v="m"/>
    <n v="100"/>
  </r>
  <r>
    <x v="4"/>
    <x v="1"/>
    <s v="Høylandet"/>
    <x v="12"/>
    <x v="2"/>
    <s v="m"/>
    <n v="0"/>
  </r>
  <r>
    <x v="5"/>
    <x v="1"/>
    <s v="Høylandet"/>
    <x v="12"/>
    <x v="2"/>
    <s v="m"/>
    <n v="100"/>
  </r>
  <r>
    <x v="6"/>
    <x v="1"/>
    <s v="Høylandet"/>
    <x v="12"/>
    <x v="2"/>
    <s v="m"/>
    <n v="500"/>
  </r>
  <r>
    <x v="7"/>
    <x v="1"/>
    <s v="Høylandet"/>
    <x v="12"/>
    <x v="2"/>
    <s v="m"/>
    <n v="1"/>
  </r>
  <r>
    <x v="8"/>
    <x v="1"/>
    <s v="Høylandet"/>
    <x v="12"/>
    <x v="2"/>
    <s v="m"/>
    <n v="1000"/>
  </r>
  <r>
    <x v="9"/>
    <x v="1"/>
    <s v="Høylandet"/>
    <x v="12"/>
    <x v="2"/>
    <s v="m"/>
    <n v="4600"/>
  </r>
  <r>
    <x v="10"/>
    <x v="1"/>
    <s v="Høylandet"/>
    <x v="12"/>
    <x v="2"/>
    <s v="m"/>
    <n v="0"/>
  </r>
  <r>
    <x v="11"/>
    <x v="1"/>
    <s v="Høylandet"/>
    <x v="12"/>
    <x v="2"/>
    <s v="m"/>
    <n v="400"/>
  </r>
  <r>
    <x v="12"/>
    <x v="1"/>
    <s v="Høylandet"/>
    <x v="12"/>
    <x v="2"/>
    <s v="m"/>
    <n v="0"/>
  </r>
  <r>
    <x v="13"/>
    <x v="1"/>
    <s v="Høylandet"/>
    <x v="12"/>
    <x v="2"/>
    <s v="m"/>
    <n v="0"/>
  </r>
  <r>
    <x v="14"/>
    <x v="1"/>
    <s v="Høylandet"/>
    <x v="12"/>
    <x v="2"/>
    <s v="m"/>
    <n v="0"/>
  </r>
  <r>
    <x v="15"/>
    <x v="1"/>
    <s v="Høylandet"/>
    <x v="12"/>
    <x v="2"/>
    <s v="m"/>
    <n v="2100"/>
  </r>
  <r>
    <x v="16"/>
    <x v="1"/>
    <s v="Høylandet"/>
    <x v="12"/>
    <x v="2"/>
    <s v="m"/>
    <n v="0"/>
  </r>
  <r>
    <x v="0"/>
    <x v="1"/>
    <s v="Overhalla"/>
    <x v="13"/>
    <x v="2"/>
    <s v="m"/>
    <n v="60"/>
  </r>
  <r>
    <x v="1"/>
    <x v="1"/>
    <s v="Overhalla"/>
    <x v="13"/>
    <x v="2"/>
    <s v="m"/>
    <n v="400"/>
  </r>
  <r>
    <x v="2"/>
    <x v="1"/>
    <s v="Overhalla"/>
    <x v="13"/>
    <x v="2"/>
    <s v="m"/>
    <n v="1200"/>
  </r>
  <r>
    <x v="3"/>
    <x v="1"/>
    <s v="Overhalla"/>
    <x v="13"/>
    <x v="2"/>
    <s v="m"/>
    <n v="4750"/>
  </r>
  <r>
    <x v="4"/>
    <x v="1"/>
    <s v="Overhalla"/>
    <x v="13"/>
    <x v="2"/>
    <s v="m"/>
    <n v="4250"/>
  </r>
  <r>
    <x v="5"/>
    <x v="1"/>
    <s v="Overhalla"/>
    <x v="13"/>
    <x v="2"/>
    <s v="m"/>
    <n v="4750"/>
  </r>
  <r>
    <x v="6"/>
    <x v="1"/>
    <s v="Overhalla"/>
    <x v="13"/>
    <x v="2"/>
    <s v="m"/>
    <n v="1400"/>
  </r>
  <r>
    <x v="7"/>
    <x v="1"/>
    <s v="Overhalla"/>
    <x v="13"/>
    <x v="2"/>
    <s v="m"/>
    <n v="4475"/>
  </r>
  <r>
    <x v="8"/>
    <x v="1"/>
    <s v="Overhalla"/>
    <x v="13"/>
    <x v="2"/>
    <s v="m"/>
    <n v="0"/>
  </r>
  <r>
    <x v="9"/>
    <x v="1"/>
    <s v="Overhalla"/>
    <x v="13"/>
    <x v="2"/>
    <s v="m"/>
    <n v="0"/>
  </r>
  <r>
    <x v="10"/>
    <x v="1"/>
    <s v="Overhalla"/>
    <x v="13"/>
    <x v="2"/>
    <s v="m"/>
    <n v="0"/>
  </r>
  <r>
    <x v="11"/>
    <x v="1"/>
    <s v="Overhalla"/>
    <x v="13"/>
    <x v="2"/>
    <s v="m"/>
    <n v="0"/>
  </r>
  <r>
    <x v="12"/>
    <x v="1"/>
    <s v="Overhalla"/>
    <x v="13"/>
    <x v="2"/>
    <s v="m"/>
    <n v="0"/>
  </r>
  <r>
    <x v="13"/>
    <x v="1"/>
    <s v="Overhalla"/>
    <x v="13"/>
    <x v="2"/>
    <s v="m"/>
    <n v="1500"/>
  </r>
  <r>
    <x v="14"/>
    <x v="1"/>
    <s v="Overhalla"/>
    <x v="13"/>
    <x v="2"/>
    <s v="m"/>
    <n v="1600"/>
  </r>
  <r>
    <x v="15"/>
    <x v="1"/>
    <s v="Overhalla"/>
    <x v="13"/>
    <x v="2"/>
    <s v="m"/>
    <n v="90"/>
  </r>
  <r>
    <x v="16"/>
    <x v="1"/>
    <s v="Overhalla"/>
    <x v="13"/>
    <x v="2"/>
    <s v="m"/>
    <n v="400"/>
  </r>
  <r>
    <x v="0"/>
    <x v="1"/>
    <s v="Namsos"/>
    <x v="1"/>
    <x v="2"/>
    <s v="m"/>
    <n v="600"/>
  </r>
  <r>
    <x v="1"/>
    <x v="1"/>
    <s v="Namsos"/>
    <x v="1"/>
    <x v="2"/>
    <s v="m"/>
    <n v="750"/>
  </r>
  <r>
    <x v="2"/>
    <x v="1"/>
    <s v="Namsos"/>
    <x v="1"/>
    <x v="2"/>
    <s v="m"/>
    <n v="1975"/>
  </r>
  <r>
    <x v="3"/>
    <x v="1"/>
    <s v="Namsos"/>
    <x v="1"/>
    <x v="2"/>
    <s v="m"/>
    <n v="0"/>
  </r>
  <r>
    <x v="4"/>
    <x v="1"/>
    <s v="Namsos"/>
    <x v="1"/>
    <x v="2"/>
    <s v="m"/>
    <n v="0"/>
  </r>
  <r>
    <x v="5"/>
    <x v="1"/>
    <s v="Namsos"/>
    <x v="1"/>
    <x v="2"/>
    <s v="m"/>
    <n v="0"/>
  </r>
  <r>
    <x v="6"/>
    <x v="1"/>
    <s v="Namsos"/>
    <x v="1"/>
    <x v="2"/>
    <s v="m"/>
    <n v="1950"/>
  </r>
  <r>
    <x v="7"/>
    <x v="1"/>
    <s v="Namsos"/>
    <x v="1"/>
    <x v="2"/>
    <s v="m"/>
    <n v="0"/>
  </r>
  <r>
    <x v="8"/>
    <x v="1"/>
    <s v="Namsos"/>
    <x v="1"/>
    <x v="2"/>
    <s v="m"/>
    <n v="0"/>
  </r>
  <r>
    <x v="9"/>
    <x v="1"/>
    <s v="Namsos"/>
    <x v="1"/>
    <x v="2"/>
    <s v="m"/>
    <n v="0"/>
  </r>
  <r>
    <x v="10"/>
    <x v="1"/>
    <s v="Namsos"/>
    <x v="1"/>
    <x v="2"/>
    <s v="m"/>
    <n v="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0"/>
  </r>
  <r>
    <x v="0"/>
    <x v="1"/>
    <s v="Flatanger"/>
    <x v="14"/>
    <x v="2"/>
    <s v="m"/>
    <n v="500"/>
  </r>
  <r>
    <x v="1"/>
    <x v="1"/>
    <s v="Flatanger"/>
    <x v="14"/>
    <x v="2"/>
    <s v="m"/>
    <n v="600"/>
  </r>
  <r>
    <x v="2"/>
    <x v="1"/>
    <s v="Flatanger"/>
    <x v="14"/>
    <x v="2"/>
    <s v="m"/>
    <n v="6900"/>
  </r>
  <r>
    <x v="3"/>
    <x v="1"/>
    <s v="Flatanger"/>
    <x v="14"/>
    <x v="2"/>
    <s v="m"/>
    <n v="3800"/>
  </r>
  <r>
    <x v="4"/>
    <x v="1"/>
    <s v="Flatanger"/>
    <x v="14"/>
    <x v="2"/>
    <s v="m"/>
    <n v="2000"/>
  </r>
  <r>
    <x v="5"/>
    <x v="1"/>
    <s v="Flatanger"/>
    <x v="14"/>
    <x v="2"/>
    <s v="m"/>
    <n v="3800"/>
  </r>
  <r>
    <x v="6"/>
    <x v="1"/>
    <s v="Flatanger"/>
    <x v="14"/>
    <x v="2"/>
    <s v="m"/>
    <n v="700"/>
  </r>
  <r>
    <x v="7"/>
    <x v="1"/>
    <s v="Flatanger"/>
    <x v="14"/>
    <x v="2"/>
    <s v="m"/>
    <n v="0"/>
  </r>
  <r>
    <x v="8"/>
    <x v="1"/>
    <s v="Flatanger"/>
    <x v="14"/>
    <x v="2"/>
    <s v="m"/>
    <n v="0"/>
  </r>
  <r>
    <x v="9"/>
    <x v="1"/>
    <s v="Flatanger"/>
    <x v="14"/>
    <x v="2"/>
    <s v="m"/>
    <n v="700"/>
  </r>
  <r>
    <x v="10"/>
    <x v="1"/>
    <s v="Flatanger"/>
    <x v="14"/>
    <x v="2"/>
    <s v="m"/>
    <n v="1800"/>
  </r>
  <r>
    <x v="11"/>
    <x v="1"/>
    <s v="Flatanger"/>
    <x v="14"/>
    <x v="2"/>
    <s v="m"/>
    <n v="0"/>
  </r>
  <r>
    <x v="12"/>
    <x v="1"/>
    <s v="Flatanger"/>
    <x v="14"/>
    <x v="2"/>
    <s v="m"/>
    <n v="0"/>
  </r>
  <r>
    <x v="13"/>
    <x v="1"/>
    <s v="Flatanger"/>
    <x v="14"/>
    <x v="2"/>
    <s v="m"/>
    <n v="0"/>
  </r>
  <r>
    <x v="14"/>
    <x v="1"/>
    <s v="Flatanger"/>
    <x v="14"/>
    <x v="2"/>
    <s v="m"/>
    <n v="0"/>
  </r>
  <r>
    <x v="15"/>
    <x v="1"/>
    <s v="Flatanger"/>
    <x v="14"/>
    <x v="2"/>
    <s v="m"/>
    <n v="0"/>
  </r>
  <r>
    <x v="16"/>
    <x v="1"/>
    <s v="Flatanger"/>
    <x v="14"/>
    <x v="2"/>
    <s v="m"/>
    <n v="0"/>
  </r>
  <r>
    <x v="0"/>
    <x v="1"/>
    <s v="Nærøysund"/>
    <x v="15"/>
    <x v="2"/>
    <s v="m"/>
    <n v="0"/>
  </r>
  <r>
    <x v="1"/>
    <x v="1"/>
    <s v="Nærøysund"/>
    <x v="15"/>
    <x v="2"/>
    <s v="m"/>
    <n v="0"/>
  </r>
  <r>
    <x v="2"/>
    <x v="1"/>
    <s v="Nærøysund"/>
    <x v="15"/>
    <x v="2"/>
    <s v="m"/>
    <n v="900"/>
  </r>
  <r>
    <x v="3"/>
    <x v="1"/>
    <s v="Nærøysund"/>
    <x v="15"/>
    <x v="2"/>
    <s v="m"/>
    <n v="0"/>
  </r>
  <r>
    <x v="4"/>
    <x v="1"/>
    <s v="Nærøysund"/>
    <x v="15"/>
    <x v="2"/>
    <s v="m"/>
    <n v="0"/>
  </r>
  <r>
    <x v="5"/>
    <x v="1"/>
    <s v="Nærøysund"/>
    <x v="15"/>
    <x v="2"/>
    <s v="m"/>
    <n v="0"/>
  </r>
  <r>
    <x v="6"/>
    <x v="1"/>
    <s v="Nærøysund"/>
    <x v="15"/>
    <x v="2"/>
    <s v="m"/>
    <n v="100"/>
  </r>
  <r>
    <x v="7"/>
    <x v="1"/>
    <s v="Nærøysund"/>
    <x v="15"/>
    <x v="2"/>
    <s v="m"/>
    <n v="0"/>
  </r>
  <r>
    <x v="8"/>
    <x v="1"/>
    <s v="Nærøysund"/>
    <x v="15"/>
    <x v="2"/>
    <s v="m"/>
    <n v="0"/>
  </r>
  <r>
    <x v="9"/>
    <x v="1"/>
    <s v="Nærøysund"/>
    <x v="15"/>
    <x v="2"/>
    <s v="m"/>
    <n v="0"/>
  </r>
  <r>
    <x v="10"/>
    <x v="1"/>
    <s v="Nærøysund"/>
    <x v="15"/>
    <x v="2"/>
    <s v="m"/>
    <n v="0"/>
  </r>
  <r>
    <x v="11"/>
    <x v="1"/>
    <s v="Nærøysund"/>
    <x v="15"/>
    <x v="2"/>
    <s v="m"/>
    <n v="0"/>
  </r>
  <r>
    <x v="12"/>
    <x v="1"/>
    <s v="Nærøysund"/>
    <x v="15"/>
    <x v="2"/>
    <s v="m"/>
    <n v="0"/>
  </r>
  <r>
    <x v="13"/>
    <x v="1"/>
    <s v="Nærøysund"/>
    <x v="15"/>
    <x v="2"/>
    <s v="m"/>
    <n v="0"/>
  </r>
  <r>
    <x v="14"/>
    <x v="1"/>
    <s v="Nærøysund"/>
    <x v="15"/>
    <x v="2"/>
    <s v="m"/>
    <n v="0"/>
  </r>
  <r>
    <x v="15"/>
    <x v="1"/>
    <s v="Nærøysund"/>
    <x v="15"/>
    <x v="2"/>
    <s v="m"/>
    <n v="0"/>
  </r>
  <r>
    <x v="16"/>
    <x v="1"/>
    <s v="Nærøysund"/>
    <x v="15"/>
    <x v="2"/>
    <s v="m"/>
    <n v="0"/>
  </r>
  <r>
    <x v="0"/>
    <x v="1"/>
    <s v="Leka"/>
    <x v="16"/>
    <x v="2"/>
    <s v="m"/>
    <n v="1200"/>
  </r>
  <r>
    <x v="1"/>
    <x v="1"/>
    <s v="Leka"/>
    <x v="16"/>
    <x v="2"/>
    <s v="m"/>
    <n v="0"/>
  </r>
  <r>
    <x v="2"/>
    <x v="1"/>
    <s v="Leka"/>
    <x v="16"/>
    <x v="2"/>
    <s v="m"/>
    <n v="0"/>
  </r>
  <r>
    <x v="3"/>
    <x v="1"/>
    <s v="Leka"/>
    <x v="16"/>
    <x v="2"/>
    <s v="m"/>
    <n v="0"/>
  </r>
  <r>
    <x v="4"/>
    <x v="1"/>
    <s v="Leka"/>
    <x v="16"/>
    <x v="2"/>
    <s v="m"/>
    <n v="0"/>
  </r>
  <r>
    <x v="5"/>
    <x v="1"/>
    <s v="Leka"/>
    <x v="16"/>
    <x v="2"/>
    <s v="m"/>
    <n v="0"/>
  </r>
  <r>
    <x v="6"/>
    <x v="1"/>
    <s v="Leka"/>
    <x v="16"/>
    <x v="2"/>
    <s v="m"/>
    <n v="0"/>
  </r>
  <r>
    <x v="7"/>
    <x v="1"/>
    <s v="Leka"/>
    <x v="16"/>
    <x v="2"/>
    <s v="m"/>
    <n v="0"/>
  </r>
  <r>
    <x v="8"/>
    <x v="1"/>
    <s v="Leka"/>
    <x v="16"/>
    <x v="2"/>
    <s v="m"/>
    <n v="0"/>
  </r>
  <r>
    <x v="9"/>
    <x v="1"/>
    <s v="Leka"/>
    <x v="16"/>
    <x v="2"/>
    <s v="m"/>
    <n v="0"/>
  </r>
  <r>
    <x v="10"/>
    <x v="1"/>
    <s v="Leka"/>
    <x v="16"/>
    <x v="2"/>
    <s v="m"/>
    <n v="0"/>
  </r>
  <r>
    <x v="11"/>
    <x v="1"/>
    <s v="Leka"/>
    <x v="16"/>
    <x v="2"/>
    <s v="m"/>
    <n v="0"/>
  </r>
  <r>
    <x v="12"/>
    <x v="1"/>
    <s v="Leka"/>
    <x v="16"/>
    <x v="2"/>
    <s v="m"/>
    <n v="0"/>
  </r>
  <r>
    <x v="13"/>
    <x v="1"/>
    <s v="Leka"/>
    <x v="16"/>
    <x v="2"/>
    <s v="m"/>
    <n v="0"/>
  </r>
  <r>
    <x v="14"/>
    <x v="1"/>
    <s v="Leka"/>
    <x v="16"/>
    <x v="2"/>
    <s v="m"/>
    <n v="0"/>
  </r>
  <r>
    <x v="15"/>
    <x v="1"/>
    <s v="Leka"/>
    <x v="16"/>
    <x v="2"/>
    <s v="m"/>
    <n v="0"/>
  </r>
  <r>
    <x v="16"/>
    <x v="1"/>
    <s v="Leka"/>
    <x v="16"/>
    <x v="2"/>
    <s v="m"/>
    <n v="0"/>
  </r>
  <r>
    <x v="0"/>
    <x v="0"/>
    <s v="Inderøy"/>
    <x v="17"/>
    <x v="2"/>
    <s v="m"/>
    <n v="1000"/>
  </r>
  <r>
    <x v="1"/>
    <x v="0"/>
    <s v="Inderøy"/>
    <x v="17"/>
    <x v="2"/>
    <s v="m"/>
    <n v="320"/>
  </r>
  <r>
    <x v="2"/>
    <x v="0"/>
    <s v="Inderøy"/>
    <x v="17"/>
    <x v="2"/>
    <s v="m"/>
    <n v="200"/>
  </r>
  <r>
    <x v="3"/>
    <x v="0"/>
    <s v="Inderøy"/>
    <x v="17"/>
    <x v="2"/>
    <s v="m"/>
    <n v="900"/>
  </r>
  <r>
    <x v="4"/>
    <x v="0"/>
    <s v="Inderøy"/>
    <x v="17"/>
    <x v="2"/>
    <s v="m"/>
    <n v="0"/>
  </r>
  <r>
    <x v="5"/>
    <x v="0"/>
    <s v="Inderøy"/>
    <x v="17"/>
    <x v="2"/>
    <s v="m"/>
    <n v="900"/>
  </r>
  <r>
    <x v="6"/>
    <x v="0"/>
    <s v="Inderøy"/>
    <x v="17"/>
    <x v="2"/>
    <s v="m"/>
    <n v="716"/>
  </r>
  <r>
    <x v="7"/>
    <x v="0"/>
    <s v="Inderøy"/>
    <x v="17"/>
    <x v="2"/>
    <s v="m"/>
    <n v="6170"/>
  </r>
  <r>
    <x v="8"/>
    <x v="0"/>
    <s v="Inderøy"/>
    <x v="17"/>
    <x v="2"/>
    <s v="m"/>
    <n v="2550"/>
  </r>
  <r>
    <x v="9"/>
    <x v="0"/>
    <s v="Inderøy"/>
    <x v="17"/>
    <x v="2"/>
    <s v="m"/>
    <n v="200"/>
  </r>
  <r>
    <x v="10"/>
    <x v="0"/>
    <s v="Inderøy"/>
    <x v="17"/>
    <x v="2"/>
    <s v="m"/>
    <n v="3250"/>
  </r>
  <r>
    <x v="11"/>
    <x v="0"/>
    <s v="Inderøy"/>
    <x v="17"/>
    <x v="2"/>
    <s v="m"/>
    <n v="1000"/>
  </r>
  <r>
    <x v="12"/>
    <x v="0"/>
    <s v="Inderøy"/>
    <x v="17"/>
    <x v="2"/>
    <s v="m"/>
    <n v="0"/>
  </r>
  <r>
    <x v="13"/>
    <x v="0"/>
    <s v="Inderøy"/>
    <x v="17"/>
    <x v="2"/>
    <s v="m"/>
    <n v="0"/>
  </r>
  <r>
    <x v="14"/>
    <x v="0"/>
    <s v="Inderøy"/>
    <x v="17"/>
    <x v="2"/>
    <s v="m"/>
    <n v="0"/>
  </r>
  <r>
    <x v="15"/>
    <x v="0"/>
    <s v="Inderøy"/>
    <x v="17"/>
    <x v="2"/>
    <s v="m"/>
    <n v="0"/>
  </r>
  <r>
    <x v="16"/>
    <x v="0"/>
    <s v="Inderøy"/>
    <x v="17"/>
    <x v="2"/>
    <s v="m"/>
    <n v="0"/>
  </r>
  <r>
    <x v="0"/>
    <x v="3"/>
    <s v="Indre Fosen"/>
    <x v="18"/>
    <x v="2"/>
    <s v="m"/>
    <n v="850"/>
  </r>
  <r>
    <x v="1"/>
    <x v="3"/>
    <s v="Indre Fosen"/>
    <x v="18"/>
    <x v="2"/>
    <s v="m"/>
    <n v="660"/>
  </r>
  <r>
    <x v="2"/>
    <x v="3"/>
    <s v="Indre Fosen"/>
    <x v="18"/>
    <x v="2"/>
    <s v="m"/>
    <n v="811"/>
  </r>
  <r>
    <x v="3"/>
    <x v="3"/>
    <s v="Indre Fosen"/>
    <x v="18"/>
    <x v="2"/>
    <s v="m"/>
    <n v="1700"/>
  </r>
  <r>
    <x v="4"/>
    <x v="3"/>
    <s v="Indre Fosen"/>
    <x v="18"/>
    <x v="2"/>
    <s v="m"/>
    <n v="0"/>
  </r>
  <r>
    <x v="5"/>
    <x v="3"/>
    <s v="Indre Fosen"/>
    <x v="18"/>
    <x v="2"/>
    <s v="m"/>
    <n v="1700"/>
  </r>
  <r>
    <x v="6"/>
    <x v="3"/>
    <s v="Indre Fosen"/>
    <x v="18"/>
    <x v="2"/>
    <s v="m"/>
    <n v="0"/>
  </r>
  <r>
    <x v="7"/>
    <x v="3"/>
    <s v="Indre Fosen"/>
    <x v="18"/>
    <x v="2"/>
    <s v="m"/>
    <n v="0"/>
  </r>
  <r>
    <x v="8"/>
    <x v="3"/>
    <s v="Indre Fosen"/>
    <x v="18"/>
    <x v="2"/>
    <s v="m"/>
    <n v="0"/>
  </r>
  <r>
    <x v="9"/>
    <x v="3"/>
    <s v="Indre Fosen"/>
    <x v="18"/>
    <x v="2"/>
    <s v="m"/>
    <n v="2400"/>
  </r>
  <r>
    <x v="10"/>
    <x v="3"/>
    <s v="Indre Fosen"/>
    <x v="18"/>
    <x v="2"/>
    <s v="m"/>
    <n v="1000"/>
  </r>
  <r>
    <x v="11"/>
    <x v="3"/>
    <s v="Indre Fosen"/>
    <x v="18"/>
    <x v="2"/>
    <s v="m"/>
    <n v="0"/>
  </r>
  <r>
    <x v="12"/>
    <x v="3"/>
    <s v="Indre Fosen"/>
    <x v="18"/>
    <x v="2"/>
    <s v="m"/>
    <n v="0"/>
  </r>
  <r>
    <x v="13"/>
    <x v="3"/>
    <s v="Indre Fosen"/>
    <x v="18"/>
    <x v="2"/>
    <s v="m"/>
    <n v="0"/>
  </r>
  <r>
    <x v="14"/>
    <x v="3"/>
    <s v="Indre Fosen"/>
    <x v="18"/>
    <x v="2"/>
    <s v="m"/>
    <n v="0"/>
  </r>
  <r>
    <x v="15"/>
    <x v="3"/>
    <s v="Indre Fosen"/>
    <x v="18"/>
    <x v="2"/>
    <s v="m"/>
    <n v="0"/>
  </r>
  <r>
    <x v="16"/>
    <x v="3"/>
    <s v="Indre Fosen"/>
    <x v="18"/>
    <x v="2"/>
    <s v="m"/>
    <n v="0"/>
  </r>
  <r>
    <x v="0"/>
    <x v="0"/>
    <s v="Steinkjer"/>
    <x v="0"/>
    <x v="3"/>
    <s v="m"/>
    <n v="100"/>
  </r>
  <r>
    <x v="1"/>
    <x v="0"/>
    <s v="Steinkjer"/>
    <x v="0"/>
    <x v="3"/>
    <s v="m"/>
    <n v="5985"/>
  </r>
  <r>
    <x v="2"/>
    <x v="0"/>
    <s v="Steinkjer"/>
    <x v="0"/>
    <x v="3"/>
    <s v="m"/>
    <n v="6151"/>
  </r>
  <r>
    <x v="3"/>
    <x v="0"/>
    <s v="Steinkjer"/>
    <x v="0"/>
    <x v="3"/>
    <s v="m"/>
    <n v="1101"/>
  </r>
  <r>
    <x v="4"/>
    <x v="0"/>
    <s v="Steinkjer"/>
    <x v="0"/>
    <x v="3"/>
    <s v="m"/>
    <n v="2200"/>
  </r>
  <r>
    <x v="5"/>
    <x v="0"/>
    <s v="Steinkjer"/>
    <x v="0"/>
    <x v="3"/>
    <s v="m"/>
    <n v="2030"/>
  </r>
  <r>
    <x v="6"/>
    <x v="0"/>
    <s v="Steinkjer"/>
    <x v="0"/>
    <x v="3"/>
    <s v="m"/>
    <n v="25"/>
  </r>
  <r>
    <x v="7"/>
    <x v="0"/>
    <s v="Steinkjer"/>
    <x v="0"/>
    <x v="3"/>
    <s v="m"/>
    <n v="0"/>
  </r>
  <r>
    <x v="8"/>
    <x v="0"/>
    <s v="Steinkjer"/>
    <x v="0"/>
    <x v="3"/>
    <s v="m"/>
    <n v="1100"/>
  </r>
  <r>
    <x v="9"/>
    <x v="0"/>
    <s v="Steinkjer"/>
    <x v="0"/>
    <x v="3"/>
    <s v="m"/>
    <n v="0"/>
  </r>
  <r>
    <x v="10"/>
    <x v="0"/>
    <s v="Steinkjer"/>
    <x v="0"/>
    <x v="3"/>
    <s v="m"/>
    <n v="1200"/>
  </r>
  <r>
    <x v="11"/>
    <x v="0"/>
    <s v="Steinkjer"/>
    <x v="0"/>
    <x v="3"/>
    <s v="m"/>
    <n v="5760"/>
  </r>
  <r>
    <x v="12"/>
    <x v="0"/>
    <s v="Steinkjer"/>
    <x v="0"/>
    <x v="3"/>
    <s v="m"/>
    <n v="1860"/>
  </r>
  <r>
    <x v="13"/>
    <x v="0"/>
    <s v="Steinkjer"/>
    <x v="0"/>
    <x v="3"/>
    <s v="m"/>
    <n v="4800"/>
  </r>
  <r>
    <x v="14"/>
    <x v="0"/>
    <s v="Steinkjer"/>
    <x v="0"/>
    <x v="3"/>
    <s v="m"/>
    <n v="2210"/>
  </r>
  <r>
    <x v="15"/>
    <x v="0"/>
    <s v="Steinkjer"/>
    <x v="0"/>
    <x v="3"/>
    <s v="m"/>
    <n v="3331"/>
  </r>
  <r>
    <x v="16"/>
    <x v="0"/>
    <s v="Steinkjer"/>
    <x v="0"/>
    <x v="3"/>
    <s v="m"/>
    <n v="90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3260"/>
  </r>
  <r>
    <x v="3"/>
    <x v="1"/>
    <s v="Namsos"/>
    <x v="1"/>
    <x v="3"/>
    <s v="m"/>
    <n v="1170"/>
  </r>
  <r>
    <x v="4"/>
    <x v="1"/>
    <s v="Namsos"/>
    <x v="1"/>
    <x v="3"/>
    <s v="m"/>
    <n v="2000"/>
  </r>
  <r>
    <x v="5"/>
    <x v="1"/>
    <s v="Namsos"/>
    <x v="1"/>
    <x v="3"/>
    <s v="m"/>
    <n v="500"/>
  </r>
  <r>
    <x v="6"/>
    <x v="1"/>
    <s v="Namsos"/>
    <x v="1"/>
    <x v="3"/>
    <s v="m"/>
    <n v="750"/>
  </r>
  <r>
    <x v="7"/>
    <x v="1"/>
    <s v="Namsos"/>
    <x v="1"/>
    <x v="3"/>
    <s v="m"/>
    <n v="1500"/>
  </r>
  <r>
    <x v="8"/>
    <x v="1"/>
    <s v="Namsos"/>
    <x v="1"/>
    <x v="3"/>
    <s v="m"/>
    <n v="2000"/>
  </r>
  <r>
    <x v="9"/>
    <x v="1"/>
    <s v="Namsos"/>
    <x v="1"/>
    <x v="3"/>
    <s v="m"/>
    <n v="4260"/>
  </r>
  <r>
    <x v="10"/>
    <x v="1"/>
    <s v="Namsos"/>
    <x v="1"/>
    <x v="3"/>
    <s v="m"/>
    <n v="100"/>
  </r>
  <r>
    <x v="11"/>
    <x v="1"/>
    <s v="Namsos"/>
    <x v="1"/>
    <x v="3"/>
    <s v="m"/>
    <n v="35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1900"/>
  </r>
  <r>
    <x v="0"/>
    <x v="2"/>
    <s v="Meråker"/>
    <x v="2"/>
    <x v="3"/>
    <s v="m"/>
    <n v="0"/>
  </r>
  <r>
    <x v="1"/>
    <x v="2"/>
    <s v="Meråker"/>
    <x v="2"/>
    <x v="3"/>
    <s v="m"/>
    <n v="0"/>
  </r>
  <r>
    <x v="2"/>
    <x v="2"/>
    <s v="Meråker"/>
    <x v="2"/>
    <x v="3"/>
    <s v="m"/>
    <n v="0"/>
  </r>
  <r>
    <x v="3"/>
    <x v="2"/>
    <s v="Meråker"/>
    <x v="2"/>
    <x v="3"/>
    <s v="m"/>
    <n v="0"/>
  </r>
  <r>
    <x v="4"/>
    <x v="2"/>
    <s v="Meråker"/>
    <x v="2"/>
    <x v="3"/>
    <s v="m"/>
    <n v="0"/>
  </r>
  <r>
    <x v="5"/>
    <x v="2"/>
    <s v="Meråker"/>
    <x v="2"/>
    <x v="3"/>
    <s v="m"/>
    <n v="0"/>
  </r>
  <r>
    <x v="6"/>
    <x v="2"/>
    <s v="Meråker"/>
    <x v="2"/>
    <x v="3"/>
    <s v="m"/>
    <n v="0"/>
  </r>
  <r>
    <x v="7"/>
    <x v="2"/>
    <s v="Meråker"/>
    <x v="2"/>
    <x v="3"/>
    <s v="m"/>
    <n v="0"/>
  </r>
  <r>
    <x v="8"/>
    <x v="2"/>
    <s v="Meråker"/>
    <x v="2"/>
    <x v="3"/>
    <s v="m"/>
    <n v="0"/>
  </r>
  <r>
    <x v="9"/>
    <x v="2"/>
    <s v="Meråker"/>
    <x v="2"/>
    <x v="3"/>
    <s v="m"/>
    <n v="0"/>
  </r>
  <r>
    <x v="10"/>
    <x v="2"/>
    <s v="Meråker"/>
    <x v="2"/>
    <x v="3"/>
    <s v="m"/>
    <n v="0"/>
  </r>
  <r>
    <x v="11"/>
    <x v="2"/>
    <s v="Meråker"/>
    <x v="2"/>
    <x v="3"/>
    <s v="m"/>
    <n v="0"/>
  </r>
  <r>
    <x v="12"/>
    <x v="2"/>
    <s v="Meråker"/>
    <x v="2"/>
    <x v="3"/>
    <s v="m"/>
    <n v="2690"/>
  </r>
  <r>
    <x v="13"/>
    <x v="2"/>
    <s v="Meråker"/>
    <x v="2"/>
    <x v="3"/>
    <s v="m"/>
    <n v="220"/>
  </r>
  <r>
    <x v="14"/>
    <x v="2"/>
    <s v="Meråker"/>
    <x v="2"/>
    <x v="3"/>
    <s v="m"/>
    <n v="0"/>
  </r>
  <r>
    <x v="15"/>
    <x v="2"/>
    <s v="Meråker"/>
    <x v="2"/>
    <x v="3"/>
    <s v="m"/>
    <n v="1260"/>
  </r>
  <r>
    <x v="16"/>
    <x v="2"/>
    <s v="Meråker"/>
    <x v="2"/>
    <x v="3"/>
    <s v="m"/>
    <n v="0"/>
  </r>
  <r>
    <x v="0"/>
    <x v="2"/>
    <s v="Stjørdal"/>
    <x v="3"/>
    <x v="3"/>
    <s v="m"/>
    <n v="0"/>
  </r>
  <r>
    <x v="1"/>
    <x v="2"/>
    <s v="Stjørdal"/>
    <x v="3"/>
    <x v="3"/>
    <s v="m"/>
    <n v="1250"/>
  </r>
  <r>
    <x v="2"/>
    <x v="2"/>
    <s v="Stjørdal"/>
    <x v="3"/>
    <x v="3"/>
    <s v="m"/>
    <n v="2400"/>
  </r>
  <r>
    <x v="3"/>
    <x v="2"/>
    <s v="Stjørdal"/>
    <x v="3"/>
    <x v="3"/>
    <s v="m"/>
    <n v="977"/>
  </r>
  <r>
    <x v="4"/>
    <x v="2"/>
    <s v="Stjørdal"/>
    <x v="3"/>
    <x v="3"/>
    <s v="m"/>
    <n v="90"/>
  </r>
  <r>
    <x v="5"/>
    <x v="2"/>
    <s v="Stjørdal"/>
    <x v="3"/>
    <x v="3"/>
    <s v="m"/>
    <n v="700"/>
  </r>
  <r>
    <x v="6"/>
    <x v="2"/>
    <s v="Stjørdal"/>
    <x v="3"/>
    <x v="3"/>
    <s v="m"/>
    <n v="670"/>
  </r>
  <r>
    <x v="7"/>
    <x v="2"/>
    <s v="Stjørdal"/>
    <x v="3"/>
    <x v="3"/>
    <s v="m"/>
    <n v="750"/>
  </r>
  <r>
    <x v="8"/>
    <x v="2"/>
    <s v="Stjørdal"/>
    <x v="3"/>
    <x v="3"/>
    <s v="m"/>
    <n v="0"/>
  </r>
  <r>
    <x v="9"/>
    <x v="2"/>
    <s v="Stjørdal"/>
    <x v="3"/>
    <x v="3"/>
    <s v="m"/>
    <n v="1800"/>
  </r>
  <r>
    <x v="10"/>
    <x v="2"/>
    <s v="Stjørdal"/>
    <x v="3"/>
    <x v="3"/>
    <s v="m"/>
    <n v="0"/>
  </r>
  <r>
    <x v="11"/>
    <x v="2"/>
    <s v="Stjørdal"/>
    <x v="3"/>
    <x v="3"/>
    <s v="m"/>
    <n v="0"/>
  </r>
  <r>
    <x v="12"/>
    <x v="2"/>
    <s v="Stjørdal"/>
    <x v="3"/>
    <x v="3"/>
    <s v="m"/>
    <n v="440"/>
  </r>
  <r>
    <x v="13"/>
    <x v="2"/>
    <s v="Stjørdal"/>
    <x v="3"/>
    <x v="3"/>
    <s v="m"/>
    <n v="264"/>
  </r>
  <r>
    <x v="14"/>
    <x v="2"/>
    <s v="Stjørdal"/>
    <x v="3"/>
    <x v="3"/>
    <s v="m"/>
    <n v="2150"/>
  </r>
  <r>
    <x v="15"/>
    <x v="2"/>
    <s v="Stjørdal"/>
    <x v="3"/>
    <x v="3"/>
    <s v="m"/>
    <n v="640"/>
  </r>
  <r>
    <x v="16"/>
    <x v="2"/>
    <s v="Stjørdal"/>
    <x v="3"/>
    <x v="3"/>
    <s v="m"/>
    <n v="1500"/>
  </r>
  <r>
    <x v="0"/>
    <x v="0"/>
    <s v="Frosta"/>
    <x v="4"/>
    <x v="3"/>
    <s v="m"/>
    <n v="0"/>
  </r>
  <r>
    <x v="1"/>
    <x v="0"/>
    <s v="Frosta"/>
    <x v="4"/>
    <x v="3"/>
    <s v="m"/>
    <n v="0"/>
  </r>
  <r>
    <x v="2"/>
    <x v="0"/>
    <s v="Frosta"/>
    <x v="4"/>
    <x v="3"/>
    <s v="m"/>
    <n v="0"/>
  </r>
  <r>
    <x v="3"/>
    <x v="0"/>
    <s v="Frosta"/>
    <x v="4"/>
    <x v="3"/>
    <s v="m"/>
    <n v="0"/>
  </r>
  <r>
    <x v="4"/>
    <x v="0"/>
    <s v="Frosta"/>
    <x v="4"/>
    <x v="3"/>
    <s v="m"/>
    <n v="0"/>
  </r>
  <r>
    <x v="5"/>
    <x v="0"/>
    <s v="Frosta"/>
    <x v="4"/>
    <x v="3"/>
    <s v="m"/>
    <n v="0"/>
  </r>
  <r>
    <x v="6"/>
    <x v="0"/>
    <s v="Frosta"/>
    <x v="4"/>
    <x v="3"/>
    <s v="m"/>
    <n v="0"/>
  </r>
  <r>
    <x v="7"/>
    <x v="0"/>
    <s v="Frosta"/>
    <x v="4"/>
    <x v="3"/>
    <s v="m"/>
    <n v="0"/>
  </r>
  <r>
    <x v="8"/>
    <x v="0"/>
    <s v="Frosta"/>
    <x v="4"/>
    <x v="3"/>
    <s v="m"/>
    <n v="0"/>
  </r>
  <r>
    <x v="9"/>
    <x v="0"/>
    <s v="Frosta"/>
    <x v="4"/>
    <x v="3"/>
    <s v="m"/>
    <n v="0"/>
  </r>
  <r>
    <x v="10"/>
    <x v="0"/>
    <s v="Frosta"/>
    <x v="4"/>
    <x v="3"/>
    <s v="m"/>
    <n v="0"/>
  </r>
  <r>
    <x v="11"/>
    <x v="0"/>
    <s v="Frosta"/>
    <x v="4"/>
    <x v="3"/>
    <s v="m"/>
    <n v="0"/>
  </r>
  <r>
    <x v="12"/>
    <x v="0"/>
    <s v="Frosta"/>
    <x v="4"/>
    <x v="3"/>
    <s v="m"/>
    <n v="0"/>
  </r>
  <r>
    <x v="13"/>
    <x v="0"/>
    <s v="Frosta"/>
    <x v="4"/>
    <x v="3"/>
    <s v="m"/>
    <n v="0"/>
  </r>
  <r>
    <x v="14"/>
    <x v="0"/>
    <s v="Frosta"/>
    <x v="4"/>
    <x v="3"/>
    <s v="m"/>
    <n v="0"/>
  </r>
  <r>
    <x v="15"/>
    <x v="0"/>
    <s v="Frosta"/>
    <x v="4"/>
    <x v="3"/>
    <s v="m"/>
    <n v="0"/>
  </r>
  <r>
    <x v="16"/>
    <x v="0"/>
    <s v="Frosta"/>
    <x v="4"/>
    <x v="3"/>
    <s v="m"/>
    <n v="0"/>
  </r>
  <r>
    <x v="0"/>
    <x v="0"/>
    <s v="Levanger"/>
    <x v="5"/>
    <x v="3"/>
    <s v="m"/>
    <n v="0"/>
  </r>
  <r>
    <x v="1"/>
    <x v="0"/>
    <s v="Levanger"/>
    <x v="5"/>
    <x v="3"/>
    <s v="m"/>
    <n v="970"/>
  </r>
  <r>
    <x v="2"/>
    <x v="0"/>
    <s v="Levanger"/>
    <x v="5"/>
    <x v="3"/>
    <s v="m"/>
    <n v="6555"/>
  </r>
  <r>
    <x v="3"/>
    <x v="0"/>
    <s v="Levanger"/>
    <x v="5"/>
    <x v="3"/>
    <s v="m"/>
    <n v="355"/>
  </r>
  <r>
    <x v="4"/>
    <x v="0"/>
    <s v="Levanger"/>
    <x v="5"/>
    <x v="3"/>
    <s v="m"/>
    <n v="3400"/>
  </r>
  <r>
    <x v="5"/>
    <x v="0"/>
    <s v="Levanger"/>
    <x v="5"/>
    <x v="3"/>
    <s v="m"/>
    <n v="1100"/>
  </r>
  <r>
    <x v="6"/>
    <x v="0"/>
    <s v="Levanger"/>
    <x v="5"/>
    <x v="3"/>
    <s v="m"/>
    <n v="0"/>
  </r>
  <r>
    <x v="7"/>
    <x v="0"/>
    <s v="Levanger"/>
    <x v="5"/>
    <x v="3"/>
    <s v="m"/>
    <n v="7385"/>
  </r>
  <r>
    <x v="8"/>
    <x v="0"/>
    <s v="Levanger"/>
    <x v="5"/>
    <x v="3"/>
    <s v="m"/>
    <n v="2050"/>
  </r>
  <r>
    <x v="9"/>
    <x v="0"/>
    <s v="Levanger"/>
    <x v="5"/>
    <x v="3"/>
    <s v="m"/>
    <n v="430"/>
  </r>
  <r>
    <x v="10"/>
    <x v="0"/>
    <s v="Levanger"/>
    <x v="5"/>
    <x v="3"/>
    <s v="m"/>
    <n v="0"/>
  </r>
  <r>
    <x v="11"/>
    <x v="0"/>
    <s v="Levanger"/>
    <x v="5"/>
    <x v="3"/>
    <s v="m"/>
    <n v="0"/>
  </r>
  <r>
    <x v="12"/>
    <x v="0"/>
    <s v="Levanger"/>
    <x v="5"/>
    <x v="3"/>
    <s v="m"/>
    <n v="2790"/>
  </r>
  <r>
    <x v="13"/>
    <x v="0"/>
    <s v="Levanger"/>
    <x v="5"/>
    <x v="3"/>
    <s v="m"/>
    <n v="810"/>
  </r>
  <r>
    <x v="14"/>
    <x v="0"/>
    <s v="Levanger"/>
    <x v="5"/>
    <x v="3"/>
    <s v="m"/>
    <n v="2320"/>
  </r>
  <r>
    <x v="15"/>
    <x v="0"/>
    <s v="Levanger"/>
    <x v="5"/>
    <x v="3"/>
    <s v="m"/>
    <n v="0"/>
  </r>
  <r>
    <x v="16"/>
    <x v="0"/>
    <s v="Levanger"/>
    <x v="5"/>
    <x v="3"/>
    <s v="m"/>
    <n v="10876"/>
  </r>
  <r>
    <x v="0"/>
    <x v="0"/>
    <s v="Verdal"/>
    <x v="6"/>
    <x v="3"/>
    <s v="m"/>
    <n v="0"/>
  </r>
  <r>
    <x v="1"/>
    <x v="0"/>
    <s v="Verdal"/>
    <x v="6"/>
    <x v="3"/>
    <s v="m"/>
    <n v="980"/>
  </r>
  <r>
    <x v="2"/>
    <x v="0"/>
    <s v="Verdal"/>
    <x v="6"/>
    <x v="3"/>
    <s v="m"/>
    <n v="900"/>
  </r>
  <r>
    <x v="3"/>
    <x v="0"/>
    <s v="Verdal"/>
    <x v="6"/>
    <x v="3"/>
    <s v="m"/>
    <n v="0"/>
  </r>
  <r>
    <x v="4"/>
    <x v="0"/>
    <s v="Verdal"/>
    <x v="6"/>
    <x v="3"/>
    <s v="m"/>
    <n v="0"/>
  </r>
  <r>
    <x v="5"/>
    <x v="0"/>
    <s v="Verdal"/>
    <x v="6"/>
    <x v="3"/>
    <s v="m"/>
    <n v="0"/>
  </r>
  <r>
    <x v="6"/>
    <x v="0"/>
    <s v="Verdal"/>
    <x v="6"/>
    <x v="3"/>
    <s v="m"/>
    <n v="0"/>
  </r>
  <r>
    <x v="7"/>
    <x v="0"/>
    <s v="Verdal"/>
    <x v="6"/>
    <x v="3"/>
    <s v="m"/>
    <n v="150"/>
  </r>
  <r>
    <x v="8"/>
    <x v="0"/>
    <s v="Verdal"/>
    <x v="6"/>
    <x v="3"/>
    <s v="m"/>
    <n v="0"/>
  </r>
  <r>
    <x v="9"/>
    <x v="0"/>
    <s v="Verdal"/>
    <x v="6"/>
    <x v="3"/>
    <s v="m"/>
    <n v="0"/>
  </r>
  <r>
    <x v="10"/>
    <x v="0"/>
    <s v="Verdal"/>
    <x v="6"/>
    <x v="3"/>
    <s v="m"/>
    <n v="0"/>
  </r>
  <r>
    <x v="11"/>
    <x v="0"/>
    <s v="Verdal"/>
    <x v="6"/>
    <x v="3"/>
    <s v="m"/>
    <n v="0"/>
  </r>
  <r>
    <x v="12"/>
    <x v="0"/>
    <s v="Verdal"/>
    <x v="6"/>
    <x v="3"/>
    <s v="m"/>
    <n v="0"/>
  </r>
  <r>
    <x v="13"/>
    <x v="0"/>
    <s v="Verdal"/>
    <x v="6"/>
    <x v="3"/>
    <s v="m"/>
    <n v="60"/>
  </r>
  <r>
    <x v="14"/>
    <x v="0"/>
    <s v="Verdal"/>
    <x v="6"/>
    <x v="3"/>
    <s v="m"/>
    <n v="451"/>
  </r>
  <r>
    <x v="15"/>
    <x v="0"/>
    <s v="Verdal"/>
    <x v="6"/>
    <x v="3"/>
    <s v="m"/>
    <n v="0"/>
  </r>
  <r>
    <x v="16"/>
    <x v="0"/>
    <s v="Verdal"/>
    <x v="6"/>
    <x v="3"/>
    <s v="m"/>
    <n v="1150"/>
  </r>
  <r>
    <x v="0"/>
    <x v="1"/>
    <s v="Namsos"/>
    <x v="1"/>
    <x v="3"/>
    <s v="m"/>
    <n v="2800"/>
  </r>
  <r>
    <x v="1"/>
    <x v="1"/>
    <s v="Namsos"/>
    <x v="1"/>
    <x v="3"/>
    <s v="m"/>
    <n v="0"/>
  </r>
  <r>
    <x v="2"/>
    <x v="1"/>
    <s v="Namsos"/>
    <x v="1"/>
    <x v="3"/>
    <s v="m"/>
    <n v="7040"/>
  </r>
  <r>
    <x v="3"/>
    <x v="1"/>
    <s v="Namsos"/>
    <x v="1"/>
    <x v="3"/>
    <s v="m"/>
    <n v="6240"/>
  </r>
  <r>
    <x v="4"/>
    <x v="1"/>
    <s v="Namsos"/>
    <x v="1"/>
    <x v="3"/>
    <s v="m"/>
    <n v="0"/>
  </r>
  <r>
    <x v="5"/>
    <x v="1"/>
    <s v="Namsos"/>
    <x v="1"/>
    <x v="3"/>
    <s v="m"/>
    <n v="3710"/>
  </r>
  <r>
    <x v="6"/>
    <x v="1"/>
    <s v="Namsos"/>
    <x v="1"/>
    <x v="3"/>
    <s v="m"/>
    <n v="5200"/>
  </r>
  <r>
    <x v="7"/>
    <x v="1"/>
    <s v="Namsos"/>
    <x v="1"/>
    <x v="3"/>
    <s v="m"/>
    <n v="2416"/>
  </r>
  <r>
    <x v="8"/>
    <x v="1"/>
    <s v="Namsos"/>
    <x v="1"/>
    <x v="3"/>
    <s v="m"/>
    <n v="500"/>
  </r>
  <r>
    <x v="9"/>
    <x v="1"/>
    <s v="Namsos"/>
    <x v="1"/>
    <x v="3"/>
    <s v="m"/>
    <n v="0"/>
  </r>
  <r>
    <x v="10"/>
    <x v="1"/>
    <s v="Namsos"/>
    <x v="1"/>
    <x v="3"/>
    <s v="m"/>
    <n v="0"/>
  </r>
  <r>
    <x v="11"/>
    <x v="1"/>
    <s v="Namsos"/>
    <x v="1"/>
    <x v="3"/>
    <s v="m"/>
    <n v="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512"/>
  </r>
  <r>
    <x v="16"/>
    <x v="1"/>
    <s v="Namsos"/>
    <x v="1"/>
    <x v="3"/>
    <s v="m"/>
    <n v="0"/>
  </r>
  <r>
    <x v="0"/>
    <x v="0"/>
    <s v="Snåsa"/>
    <x v="7"/>
    <x v="3"/>
    <s v="m"/>
    <n v="10788"/>
  </r>
  <r>
    <x v="1"/>
    <x v="0"/>
    <s v="Snåsa"/>
    <x v="7"/>
    <x v="3"/>
    <s v="m"/>
    <n v="101"/>
  </r>
  <r>
    <x v="2"/>
    <x v="0"/>
    <s v="Snåsa"/>
    <x v="7"/>
    <x v="3"/>
    <s v="m"/>
    <n v="1300"/>
  </r>
  <r>
    <x v="3"/>
    <x v="0"/>
    <s v="Snåsa"/>
    <x v="7"/>
    <x v="3"/>
    <s v="m"/>
    <n v="10440"/>
  </r>
  <r>
    <x v="4"/>
    <x v="0"/>
    <s v="Snåsa"/>
    <x v="7"/>
    <x v="3"/>
    <s v="m"/>
    <n v="3110"/>
  </r>
  <r>
    <x v="5"/>
    <x v="0"/>
    <s v="Snåsa"/>
    <x v="7"/>
    <x v="3"/>
    <s v="m"/>
    <n v="1100"/>
  </r>
  <r>
    <x v="6"/>
    <x v="0"/>
    <s v="Snåsa"/>
    <x v="7"/>
    <x v="3"/>
    <s v="m"/>
    <n v="0"/>
  </r>
  <r>
    <x v="7"/>
    <x v="0"/>
    <s v="Snåsa"/>
    <x v="7"/>
    <x v="3"/>
    <s v="m"/>
    <n v="1620"/>
  </r>
  <r>
    <x v="8"/>
    <x v="0"/>
    <s v="Snåsa"/>
    <x v="7"/>
    <x v="3"/>
    <s v="m"/>
    <n v="280"/>
  </r>
  <r>
    <x v="9"/>
    <x v="0"/>
    <s v="Snåsa"/>
    <x v="7"/>
    <x v="3"/>
    <s v="m"/>
    <n v="60"/>
  </r>
  <r>
    <x v="10"/>
    <x v="0"/>
    <s v="Snåsa"/>
    <x v="7"/>
    <x v="3"/>
    <s v="m"/>
    <n v="3500"/>
  </r>
  <r>
    <x v="11"/>
    <x v="0"/>
    <s v="Snåsa"/>
    <x v="7"/>
    <x v="3"/>
    <s v="m"/>
    <n v="4020"/>
  </r>
  <r>
    <x v="12"/>
    <x v="0"/>
    <s v="Snåsa"/>
    <x v="7"/>
    <x v="3"/>
    <s v="m"/>
    <n v="900"/>
  </r>
  <r>
    <x v="13"/>
    <x v="0"/>
    <s v="Snåsa"/>
    <x v="7"/>
    <x v="3"/>
    <s v="m"/>
    <n v="0"/>
  </r>
  <r>
    <x v="14"/>
    <x v="0"/>
    <s v="Snåsa"/>
    <x v="7"/>
    <x v="3"/>
    <s v="m"/>
    <n v="2700"/>
  </r>
  <r>
    <x v="15"/>
    <x v="0"/>
    <s v="Snåsa"/>
    <x v="7"/>
    <x v="3"/>
    <s v="m"/>
    <n v="3330"/>
  </r>
  <r>
    <x v="16"/>
    <x v="0"/>
    <s v="Snåsa"/>
    <x v="7"/>
    <x v="3"/>
    <s v="m"/>
    <n v="930"/>
  </r>
  <r>
    <x v="0"/>
    <x v="1"/>
    <s v="Lierne"/>
    <x v="8"/>
    <x v="3"/>
    <s v="m"/>
    <n v="20605"/>
  </r>
  <r>
    <x v="1"/>
    <x v="1"/>
    <s v="Lierne"/>
    <x v="8"/>
    <x v="3"/>
    <s v="m"/>
    <n v="11940"/>
  </r>
  <r>
    <x v="2"/>
    <x v="1"/>
    <s v="Lierne"/>
    <x v="8"/>
    <x v="3"/>
    <s v="m"/>
    <n v="14500"/>
  </r>
  <r>
    <x v="3"/>
    <x v="1"/>
    <s v="Lierne"/>
    <x v="8"/>
    <x v="3"/>
    <s v="m"/>
    <n v="2280"/>
  </r>
  <r>
    <x v="4"/>
    <x v="1"/>
    <s v="Lierne"/>
    <x v="8"/>
    <x v="3"/>
    <s v="m"/>
    <n v="3300"/>
  </r>
  <r>
    <x v="5"/>
    <x v="1"/>
    <s v="Lierne"/>
    <x v="8"/>
    <x v="3"/>
    <s v="m"/>
    <n v="0"/>
  </r>
  <r>
    <x v="6"/>
    <x v="1"/>
    <s v="Lierne"/>
    <x v="8"/>
    <x v="3"/>
    <s v="m"/>
    <n v="0"/>
  </r>
  <r>
    <x v="7"/>
    <x v="1"/>
    <s v="Lierne"/>
    <x v="8"/>
    <x v="3"/>
    <s v="m"/>
    <n v="0"/>
  </r>
  <r>
    <x v="8"/>
    <x v="1"/>
    <s v="Lierne"/>
    <x v="8"/>
    <x v="3"/>
    <s v="m"/>
    <n v="0"/>
  </r>
  <r>
    <x v="9"/>
    <x v="1"/>
    <s v="Lierne"/>
    <x v="8"/>
    <x v="3"/>
    <s v="m"/>
    <n v="0"/>
  </r>
  <r>
    <x v="10"/>
    <x v="1"/>
    <s v="Lierne"/>
    <x v="8"/>
    <x v="3"/>
    <s v="m"/>
    <n v="4100"/>
  </r>
  <r>
    <x v="11"/>
    <x v="1"/>
    <s v="Lierne"/>
    <x v="8"/>
    <x v="3"/>
    <s v="m"/>
    <n v="11700"/>
  </r>
  <r>
    <x v="12"/>
    <x v="1"/>
    <s v="Lierne"/>
    <x v="8"/>
    <x v="3"/>
    <s v="m"/>
    <n v="0"/>
  </r>
  <r>
    <x v="13"/>
    <x v="1"/>
    <s v="Lierne"/>
    <x v="8"/>
    <x v="3"/>
    <s v="m"/>
    <n v="2700"/>
  </r>
  <r>
    <x v="14"/>
    <x v="1"/>
    <s v="Lierne"/>
    <x v="8"/>
    <x v="3"/>
    <s v="m"/>
    <n v="5230"/>
  </r>
  <r>
    <x v="15"/>
    <x v="1"/>
    <s v="Lierne"/>
    <x v="8"/>
    <x v="3"/>
    <s v="m"/>
    <n v="0"/>
  </r>
  <r>
    <x v="16"/>
    <x v="1"/>
    <s v="Lierne"/>
    <x v="8"/>
    <x v="3"/>
    <s v="m"/>
    <n v="10000"/>
  </r>
  <r>
    <x v="0"/>
    <x v="1"/>
    <s v="Røyrvik"/>
    <x v="9"/>
    <x v="3"/>
    <s v="m"/>
    <n v="0"/>
  </r>
  <r>
    <x v="1"/>
    <x v="1"/>
    <s v="Røyrvik"/>
    <x v="9"/>
    <x v="3"/>
    <s v="m"/>
    <n v="0"/>
  </r>
  <r>
    <x v="2"/>
    <x v="1"/>
    <s v="Røyrvik"/>
    <x v="9"/>
    <x v="3"/>
    <s v="m"/>
    <n v="980"/>
  </r>
  <r>
    <x v="3"/>
    <x v="1"/>
    <s v="Røyrvik"/>
    <x v="9"/>
    <x v="3"/>
    <s v="m"/>
    <n v="0"/>
  </r>
  <r>
    <x v="4"/>
    <x v="1"/>
    <s v="Røyrvik"/>
    <x v="9"/>
    <x v="3"/>
    <s v="m"/>
    <n v="1810"/>
  </r>
  <r>
    <x v="5"/>
    <x v="1"/>
    <s v="Røyrvik"/>
    <x v="9"/>
    <x v="3"/>
    <s v="m"/>
    <n v="0"/>
  </r>
  <r>
    <x v="6"/>
    <x v="1"/>
    <s v="Røyrvik"/>
    <x v="9"/>
    <x v="3"/>
    <s v="m"/>
    <n v="0"/>
  </r>
  <r>
    <x v="7"/>
    <x v="1"/>
    <s v="Røyrvik"/>
    <x v="9"/>
    <x v="3"/>
    <s v="m"/>
    <n v="0"/>
  </r>
  <r>
    <x v="8"/>
    <x v="1"/>
    <s v="Røyrvik"/>
    <x v="9"/>
    <x v="3"/>
    <s v="m"/>
    <n v="0"/>
  </r>
  <r>
    <x v="9"/>
    <x v="1"/>
    <s v="Røyrvik"/>
    <x v="9"/>
    <x v="3"/>
    <s v="m"/>
    <n v="0"/>
  </r>
  <r>
    <x v="10"/>
    <x v="1"/>
    <s v="Røyrvik"/>
    <x v="9"/>
    <x v="3"/>
    <s v="m"/>
    <n v="0"/>
  </r>
  <r>
    <x v="11"/>
    <x v="1"/>
    <s v="Røyrvik"/>
    <x v="9"/>
    <x v="3"/>
    <s v="m"/>
    <n v="0"/>
  </r>
  <r>
    <x v="12"/>
    <x v="1"/>
    <s v="Røyrvik"/>
    <x v="9"/>
    <x v="3"/>
    <s v="m"/>
    <n v="0"/>
  </r>
  <r>
    <x v="13"/>
    <x v="1"/>
    <s v="Røyrvik"/>
    <x v="9"/>
    <x v="3"/>
    <s v="m"/>
    <n v="7020"/>
  </r>
  <r>
    <x v="14"/>
    <x v="1"/>
    <s v="Røyrvik"/>
    <x v="9"/>
    <x v="3"/>
    <s v="m"/>
    <n v="0"/>
  </r>
  <r>
    <x v="15"/>
    <x v="1"/>
    <s v="Røyrvik"/>
    <x v="9"/>
    <x v="3"/>
    <s v="m"/>
    <n v="3400"/>
  </r>
  <r>
    <x v="16"/>
    <x v="1"/>
    <s v="Røyrvik"/>
    <x v="9"/>
    <x v="3"/>
    <s v="m"/>
    <n v="0"/>
  </r>
  <r>
    <x v="0"/>
    <x v="1"/>
    <s v="Namsskogan"/>
    <x v="10"/>
    <x v="3"/>
    <s v="m"/>
    <n v="0"/>
  </r>
  <r>
    <x v="1"/>
    <x v="1"/>
    <s v="Namsskogan"/>
    <x v="10"/>
    <x v="3"/>
    <s v="m"/>
    <n v="0"/>
  </r>
  <r>
    <x v="2"/>
    <x v="1"/>
    <s v="Namsskogan"/>
    <x v="10"/>
    <x v="3"/>
    <s v="m"/>
    <n v="0"/>
  </r>
  <r>
    <x v="3"/>
    <x v="1"/>
    <s v="Namsskogan"/>
    <x v="10"/>
    <x v="3"/>
    <s v="m"/>
    <n v="10"/>
  </r>
  <r>
    <x v="4"/>
    <x v="1"/>
    <s v="Namsskogan"/>
    <x v="10"/>
    <x v="3"/>
    <s v="m"/>
    <n v="0"/>
  </r>
  <r>
    <x v="5"/>
    <x v="1"/>
    <s v="Namsskogan"/>
    <x v="10"/>
    <x v="3"/>
    <s v="m"/>
    <n v="0"/>
  </r>
  <r>
    <x v="6"/>
    <x v="1"/>
    <s v="Namsskogan"/>
    <x v="10"/>
    <x v="3"/>
    <s v="m"/>
    <n v="0"/>
  </r>
  <r>
    <x v="7"/>
    <x v="1"/>
    <s v="Namsskogan"/>
    <x v="10"/>
    <x v="3"/>
    <s v="m"/>
    <n v="0"/>
  </r>
  <r>
    <x v="8"/>
    <x v="1"/>
    <s v="Namsskogan"/>
    <x v="10"/>
    <x v="3"/>
    <s v="m"/>
    <n v="0"/>
  </r>
  <r>
    <x v="9"/>
    <x v="1"/>
    <s v="Namsskogan"/>
    <x v="10"/>
    <x v="3"/>
    <s v="m"/>
    <n v="70"/>
  </r>
  <r>
    <x v="10"/>
    <x v="1"/>
    <s v="Namsskogan"/>
    <x v="10"/>
    <x v="3"/>
    <s v="m"/>
    <n v="0"/>
  </r>
  <r>
    <x v="11"/>
    <x v="1"/>
    <s v="Namsskogan"/>
    <x v="10"/>
    <x v="3"/>
    <s v="m"/>
    <n v="0"/>
  </r>
  <r>
    <x v="12"/>
    <x v="1"/>
    <s v="Namsskogan"/>
    <x v="10"/>
    <x v="3"/>
    <s v="m"/>
    <n v="0"/>
  </r>
  <r>
    <x v="13"/>
    <x v="1"/>
    <s v="Namsskogan"/>
    <x v="10"/>
    <x v="3"/>
    <s v="m"/>
    <n v="0"/>
  </r>
  <r>
    <x v="14"/>
    <x v="1"/>
    <s v="Namsskogan"/>
    <x v="10"/>
    <x v="3"/>
    <s v="m"/>
    <n v="0"/>
  </r>
  <r>
    <x v="15"/>
    <x v="1"/>
    <s v="Namsskogan"/>
    <x v="10"/>
    <x v="3"/>
    <s v="m"/>
    <n v="500"/>
  </r>
  <r>
    <x v="16"/>
    <x v="1"/>
    <s v="Namsskogan"/>
    <x v="10"/>
    <x v="3"/>
    <s v="m"/>
    <n v="0"/>
  </r>
  <r>
    <x v="0"/>
    <x v="1"/>
    <s v="Grong"/>
    <x v="11"/>
    <x v="3"/>
    <s v="m"/>
    <n v="2200"/>
  </r>
  <r>
    <x v="1"/>
    <x v="1"/>
    <s v="Grong"/>
    <x v="11"/>
    <x v="3"/>
    <s v="m"/>
    <n v="650"/>
  </r>
  <r>
    <x v="2"/>
    <x v="1"/>
    <s v="Grong"/>
    <x v="11"/>
    <x v="3"/>
    <s v="m"/>
    <n v="2331"/>
  </r>
  <r>
    <x v="3"/>
    <x v="1"/>
    <s v="Grong"/>
    <x v="11"/>
    <x v="3"/>
    <s v="m"/>
    <n v="0"/>
  </r>
  <r>
    <x v="4"/>
    <x v="1"/>
    <s v="Grong"/>
    <x v="11"/>
    <x v="3"/>
    <s v="m"/>
    <n v="0"/>
  </r>
  <r>
    <x v="5"/>
    <x v="1"/>
    <s v="Grong"/>
    <x v="11"/>
    <x v="3"/>
    <s v="m"/>
    <n v="910"/>
  </r>
  <r>
    <x v="6"/>
    <x v="1"/>
    <s v="Grong"/>
    <x v="11"/>
    <x v="3"/>
    <s v="m"/>
    <n v="3750"/>
  </r>
  <r>
    <x v="7"/>
    <x v="1"/>
    <s v="Grong"/>
    <x v="11"/>
    <x v="3"/>
    <s v="m"/>
    <n v="1"/>
  </r>
  <r>
    <x v="8"/>
    <x v="1"/>
    <s v="Grong"/>
    <x v="11"/>
    <x v="3"/>
    <s v="m"/>
    <n v="0"/>
  </r>
  <r>
    <x v="9"/>
    <x v="1"/>
    <s v="Grong"/>
    <x v="11"/>
    <x v="3"/>
    <s v="m"/>
    <n v="1550"/>
  </r>
  <r>
    <x v="10"/>
    <x v="1"/>
    <s v="Grong"/>
    <x v="11"/>
    <x v="3"/>
    <s v="m"/>
    <n v="0"/>
  </r>
  <r>
    <x v="11"/>
    <x v="1"/>
    <s v="Grong"/>
    <x v="11"/>
    <x v="3"/>
    <s v="m"/>
    <n v="0"/>
  </r>
  <r>
    <x v="12"/>
    <x v="1"/>
    <s v="Grong"/>
    <x v="11"/>
    <x v="3"/>
    <s v="m"/>
    <n v="1040"/>
  </r>
  <r>
    <x v="13"/>
    <x v="1"/>
    <s v="Grong"/>
    <x v="11"/>
    <x v="3"/>
    <s v="m"/>
    <n v="3600"/>
  </r>
  <r>
    <x v="14"/>
    <x v="1"/>
    <s v="Grong"/>
    <x v="11"/>
    <x v="3"/>
    <s v="m"/>
    <n v="2000"/>
  </r>
  <r>
    <x v="15"/>
    <x v="1"/>
    <s v="Grong"/>
    <x v="11"/>
    <x v="3"/>
    <s v="m"/>
    <n v="11001"/>
  </r>
  <r>
    <x v="16"/>
    <x v="1"/>
    <s v="Grong"/>
    <x v="11"/>
    <x v="3"/>
    <s v="m"/>
    <n v="2403"/>
  </r>
  <r>
    <x v="0"/>
    <x v="1"/>
    <s v="Høylandet"/>
    <x v="12"/>
    <x v="3"/>
    <s v="m"/>
    <n v="0"/>
  </r>
  <r>
    <x v="1"/>
    <x v="1"/>
    <s v="Høylandet"/>
    <x v="12"/>
    <x v="3"/>
    <s v="m"/>
    <n v="6590"/>
  </r>
  <r>
    <x v="2"/>
    <x v="1"/>
    <s v="Høylandet"/>
    <x v="12"/>
    <x v="3"/>
    <s v="m"/>
    <n v="6100"/>
  </r>
  <r>
    <x v="3"/>
    <x v="1"/>
    <s v="Høylandet"/>
    <x v="12"/>
    <x v="3"/>
    <s v="m"/>
    <n v="7221"/>
  </r>
  <r>
    <x v="4"/>
    <x v="1"/>
    <s v="Høylandet"/>
    <x v="12"/>
    <x v="3"/>
    <s v="m"/>
    <n v="1300"/>
  </r>
  <r>
    <x v="5"/>
    <x v="1"/>
    <s v="Høylandet"/>
    <x v="12"/>
    <x v="3"/>
    <s v="m"/>
    <n v="1843"/>
  </r>
  <r>
    <x v="6"/>
    <x v="1"/>
    <s v="Høylandet"/>
    <x v="12"/>
    <x v="3"/>
    <s v="m"/>
    <n v="0"/>
  </r>
  <r>
    <x v="7"/>
    <x v="1"/>
    <s v="Høylandet"/>
    <x v="12"/>
    <x v="3"/>
    <s v="m"/>
    <n v="0"/>
  </r>
  <r>
    <x v="8"/>
    <x v="1"/>
    <s v="Høylandet"/>
    <x v="12"/>
    <x v="3"/>
    <s v="m"/>
    <n v="2280"/>
  </r>
  <r>
    <x v="9"/>
    <x v="1"/>
    <s v="Høylandet"/>
    <x v="12"/>
    <x v="3"/>
    <s v="m"/>
    <n v="40"/>
  </r>
  <r>
    <x v="10"/>
    <x v="1"/>
    <s v="Høylandet"/>
    <x v="12"/>
    <x v="3"/>
    <s v="m"/>
    <n v="0"/>
  </r>
  <r>
    <x v="11"/>
    <x v="1"/>
    <s v="Høylandet"/>
    <x v="12"/>
    <x v="3"/>
    <s v="m"/>
    <n v="4750"/>
  </r>
  <r>
    <x v="12"/>
    <x v="1"/>
    <s v="Høylandet"/>
    <x v="12"/>
    <x v="3"/>
    <s v="m"/>
    <n v="0"/>
  </r>
  <r>
    <x v="13"/>
    <x v="1"/>
    <s v="Høylandet"/>
    <x v="12"/>
    <x v="3"/>
    <s v="m"/>
    <n v="0"/>
  </r>
  <r>
    <x v="14"/>
    <x v="1"/>
    <s v="Høylandet"/>
    <x v="12"/>
    <x v="3"/>
    <s v="m"/>
    <n v="0"/>
  </r>
  <r>
    <x v="15"/>
    <x v="1"/>
    <s v="Høylandet"/>
    <x v="12"/>
    <x v="3"/>
    <s v="m"/>
    <n v="0"/>
  </r>
  <r>
    <x v="16"/>
    <x v="1"/>
    <s v="Høylandet"/>
    <x v="12"/>
    <x v="3"/>
    <s v="m"/>
    <n v="640"/>
  </r>
  <r>
    <x v="0"/>
    <x v="1"/>
    <s v="Overhalla"/>
    <x v="13"/>
    <x v="3"/>
    <s v="m"/>
    <n v="1350"/>
  </r>
  <r>
    <x v="1"/>
    <x v="1"/>
    <s v="Overhalla"/>
    <x v="13"/>
    <x v="3"/>
    <s v="m"/>
    <n v="0"/>
  </r>
  <r>
    <x v="2"/>
    <x v="1"/>
    <s v="Overhalla"/>
    <x v="13"/>
    <x v="3"/>
    <s v="m"/>
    <n v="0"/>
  </r>
  <r>
    <x v="3"/>
    <x v="1"/>
    <s v="Overhalla"/>
    <x v="13"/>
    <x v="3"/>
    <s v="m"/>
    <n v="2100"/>
  </r>
  <r>
    <x v="4"/>
    <x v="1"/>
    <s v="Overhalla"/>
    <x v="13"/>
    <x v="3"/>
    <s v="m"/>
    <n v="0"/>
  </r>
  <r>
    <x v="5"/>
    <x v="1"/>
    <s v="Overhalla"/>
    <x v="13"/>
    <x v="3"/>
    <s v="m"/>
    <n v="2600"/>
  </r>
  <r>
    <x v="6"/>
    <x v="1"/>
    <s v="Overhalla"/>
    <x v="13"/>
    <x v="3"/>
    <s v="m"/>
    <n v="0"/>
  </r>
  <r>
    <x v="7"/>
    <x v="1"/>
    <s v="Overhalla"/>
    <x v="13"/>
    <x v="3"/>
    <s v="m"/>
    <n v="1500"/>
  </r>
  <r>
    <x v="8"/>
    <x v="1"/>
    <s v="Overhalla"/>
    <x v="13"/>
    <x v="3"/>
    <s v="m"/>
    <n v="0"/>
  </r>
  <r>
    <x v="9"/>
    <x v="1"/>
    <s v="Overhalla"/>
    <x v="13"/>
    <x v="3"/>
    <s v="m"/>
    <n v="0"/>
  </r>
  <r>
    <x v="10"/>
    <x v="1"/>
    <s v="Overhalla"/>
    <x v="13"/>
    <x v="3"/>
    <s v="m"/>
    <n v="0"/>
  </r>
  <r>
    <x v="11"/>
    <x v="1"/>
    <s v="Overhalla"/>
    <x v="13"/>
    <x v="3"/>
    <s v="m"/>
    <n v="0"/>
  </r>
  <r>
    <x v="12"/>
    <x v="1"/>
    <s v="Overhalla"/>
    <x v="13"/>
    <x v="3"/>
    <s v="m"/>
    <n v="0"/>
  </r>
  <r>
    <x v="13"/>
    <x v="1"/>
    <s v="Overhalla"/>
    <x v="13"/>
    <x v="3"/>
    <s v="m"/>
    <n v="50"/>
  </r>
  <r>
    <x v="14"/>
    <x v="1"/>
    <s v="Overhalla"/>
    <x v="13"/>
    <x v="3"/>
    <s v="m"/>
    <n v="10"/>
  </r>
  <r>
    <x v="15"/>
    <x v="1"/>
    <s v="Overhalla"/>
    <x v="13"/>
    <x v="3"/>
    <s v="m"/>
    <n v="0"/>
  </r>
  <r>
    <x v="16"/>
    <x v="1"/>
    <s v="Overhalla"/>
    <x v="13"/>
    <x v="3"/>
    <s v="m"/>
    <n v="5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0"/>
  </r>
  <r>
    <x v="3"/>
    <x v="1"/>
    <s v="Namsos"/>
    <x v="1"/>
    <x v="3"/>
    <s v="m"/>
    <n v="0"/>
  </r>
  <r>
    <x v="4"/>
    <x v="1"/>
    <s v="Namsos"/>
    <x v="1"/>
    <x v="3"/>
    <s v="m"/>
    <n v="0"/>
  </r>
  <r>
    <x v="5"/>
    <x v="1"/>
    <s v="Namsos"/>
    <x v="1"/>
    <x v="3"/>
    <s v="m"/>
    <n v="0"/>
  </r>
  <r>
    <x v="6"/>
    <x v="1"/>
    <s v="Namsos"/>
    <x v="1"/>
    <x v="3"/>
    <s v="m"/>
    <n v="0"/>
  </r>
  <r>
    <x v="7"/>
    <x v="1"/>
    <s v="Namsos"/>
    <x v="1"/>
    <x v="3"/>
    <s v="m"/>
    <n v="0"/>
  </r>
  <r>
    <x v="8"/>
    <x v="1"/>
    <s v="Namsos"/>
    <x v="1"/>
    <x v="3"/>
    <s v="m"/>
    <n v="0"/>
  </r>
  <r>
    <x v="9"/>
    <x v="1"/>
    <s v="Namsos"/>
    <x v="1"/>
    <x v="3"/>
    <s v="m"/>
    <n v="0"/>
  </r>
  <r>
    <x v="10"/>
    <x v="1"/>
    <s v="Namsos"/>
    <x v="1"/>
    <x v="3"/>
    <s v="m"/>
    <n v="0"/>
  </r>
  <r>
    <x v="11"/>
    <x v="1"/>
    <s v="Namsos"/>
    <x v="1"/>
    <x v="3"/>
    <s v="m"/>
    <n v="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0"/>
  </r>
  <r>
    <x v="0"/>
    <x v="1"/>
    <s v="Flatanger"/>
    <x v="14"/>
    <x v="3"/>
    <s v="m"/>
    <n v="700"/>
  </r>
  <r>
    <x v="1"/>
    <x v="1"/>
    <s v="Flatanger"/>
    <x v="14"/>
    <x v="3"/>
    <s v="m"/>
    <n v="1000"/>
  </r>
  <r>
    <x v="2"/>
    <x v="1"/>
    <s v="Flatanger"/>
    <x v="14"/>
    <x v="3"/>
    <s v="m"/>
    <n v="2800"/>
  </r>
  <r>
    <x v="3"/>
    <x v="1"/>
    <s v="Flatanger"/>
    <x v="14"/>
    <x v="3"/>
    <s v="m"/>
    <n v="900"/>
  </r>
  <r>
    <x v="4"/>
    <x v="1"/>
    <s v="Flatanger"/>
    <x v="14"/>
    <x v="3"/>
    <s v="m"/>
    <n v="0"/>
  </r>
  <r>
    <x v="5"/>
    <x v="1"/>
    <s v="Flatanger"/>
    <x v="14"/>
    <x v="3"/>
    <s v="m"/>
    <n v="0"/>
  </r>
  <r>
    <x v="6"/>
    <x v="1"/>
    <s v="Flatanger"/>
    <x v="14"/>
    <x v="3"/>
    <s v="m"/>
    <n v="0"/>
  </r>
  <r>
    <x v="7"/>
    <x v="1"/>
    <s v="Flatanger"/>
    <x v="14"/>
    <x v="3"/>
    <s v="m"/>
    <n v="0"/>
  </r>
  <r>
    <x v="8"/>
    <x v="1"/>
    <s v="Flatanger"/>
    <x v="14"/>
    <x v="3"/>
    <s v="m"/>
    <n v="600"/>
  </r>
  <r>
    <x v="9"/>
    <x v="1"/>
    <s v="Flatanger"/>
    <x v="14"/>
    <x v="3"/>
    <s v="m"/>
    <n v="0"/>
  </r>
  <r>
    <x v="10"/>
    <x v="1"/>
    <s v="Flatanger"/>
    <x v="14"/>
    <x v="3"/>
    <s v="m"/>
    <n v="0"/>
  </r>
  <r>
    <x v="11"/>
    <x v="1"/>
    <s v="Flatanger"/>
    <x v="14"/>
    <x v="3"/>
    <s v="m"/>
    <n v="0"/>
  </r>
  <r>
    <x v="12"/>
    <x v="1"/>
    <s v="Flatanger"/>
    <x v="14"/>
    <x v="3"/>
    <s v="m"/>
    <n v="0"/>
  </r>
  <r>
    <x v="13"/>
    <x v="1"/>
    <s v="Flatanger"/>
    <x v="14"/>
    <x v="3"/>
    <s v="m"/>
    <n v="0"/>
  </r>
  <r>
    <x v="14"/>
    <x v="1"/>
    <s v="Flatanger"/>
    <x v="14"/>
    <x v="3"/>
    <s v="m"/>
    <n v="0"/>
  </r>
  <r>
    <x v="15"/>
    <x v="1"/>
    <s v="Flatanger"/>
    <x v="14"/>
    <x v="3"/>
    <s v="m"/>
    <n v="0"/>
  </r>
  <r>
    <x v="16"/>
    <x v="1"/>
    <s v="Flatanger"/>
    <x v="14"/>
    <x v="3"/>
    <s v="m"/>
    <n v="0"/>
  </r>
  <r>
    <x v="0"/>
    <x v="1"/>
    <s v="Nærøysund"/>
    <x v="15"/>
    <x v="3"/>
    <s v="m"/>
    <n v="0"/>
  </r>
  <r>
    <x v="1"/>
    <x v="1"/>
    <s v="Nærøysund"/>
    <x v="15"/>
    <x v="3"/>
    <s v="m"/>
    <n v="0"/>
  </r>
  <r>
    <x v="2"/>
    <x v="1"/>
    <s v="Nærøysund"/>
    <x v="15"/>
    <x v="3"/>
    <s v="m"/>
    <n v="350"/>
  </r>
  <r>
    <x v="3"/>
    <x v="1"/>
    <s v="Nærøysund"/>
    <x v="15"/>
    <x v="3"/>
    <s v="m"/>
    <n v="0"/>
  </r>
  <r>
    <x v="4"/>
    <x v="1"/>
    <s v="Nærøysund"/>
    <x v="15"/>
    <x v="3"/>
    <s v="m"/>
    <n v="0"/>
  </r>
  <r>
    <x v="5"/>
    <x v="1"/>
    <s v="Nærøysund"/>
    <x v="15"/>
    <x v="3"/>
    <s v="m"/>
    <n v="0"/>
  </r>
  <r>
    <x v="6"/>
    <x v="1"/>
    <s v="Nærøysund"/>
    <x v="15"/>
    <x v="3"/>
    <s v="m"/>
    <n v="75"/>
  </r>
  <r>
    <x v="7"/>
    <x v="1"/>
    <s v="Nærøysund"/>
    <x v="15"/>
    <x v="3"/>
    <s v="m"/>
    <n v="0"/>
  </r>
  <r>
    <x v="8"/>
    <x v="1"/>
    <s v="Nærøysund"/>
    <x v="15"/>
    <x v="3"/>
    <s v="m"/>
    <n v="0"/>
  </r>
  <r>
    <x v="9"/>
    <x v="1"/>
    <s v="Nærøysund"/>
    <x v="15"/>
    <x v="3"/>
    <s v="m"/>
    <n v="0"/>
  </r>
  <r>
    <x v="10"/>
    <x v="1"/>
    <s v="Nærøysund"/>
    <x v="15"/>
    <x v="3"/>
    <s v="m"/>
    <n v="0"/>
  </r>
  <r>
    <x v="11"/>
    <x v="1"/>
    <s v="Nærøysund"/>
    <x v="15"/>
    <x v="3"/>
    <s v="m"/>
    <n v="0"/>
  </r>
  <r>
    <x v="12"/>
    <x v="1"/>
    <s v="Nærøysund"/>
    <x v="15"/>
    <x v="3"/>
    <s v="m"/>
    <n v="0"/>
  </r>
  <r>
    <x v="13"/>
    <x v="1"/>
    <s v="Nærøysund"/>
    <x v="15"/>
    <x v="3"/>
    <s v="m"/>
    <n v="0"/>
  </r>
  <r>
    <x v="14"/>
    <x v="1"/>
    <s v="Nærøysund"/>
    <x v="15"/>
    <x v="3"/>
    <s v="m"/>
    <n v="0"/>
  </r>
  <r>
    <x v="15"/>
    <x v="1"/>
    <s v="Nærøysund"/>
    <x v="15"/>
    <x v="3"/>
    <s v="m"/>
    <n v="0"/>
  </r>
  <r>
    <x v="16"/>
    <x v="1"/>
    <s v="Nærøysund"/>
    <x v="15"/>
    <x v="3"/>
    <s v="m"/>
    <n v="0"/>
  </r>
  <r>
    <x v="0"/>
    <x v="1"/>
    <s v="Leka"/>
    <x v="16"/>
    <x v="3"/>
    <s v="m"/>
    <n v="0"/>
  </r>
  <r>
    <x v="1"/>
    <x v="1"/>
    <s v="Leka"/>
    <x v="16"/>
    <x v="3"/>
    <s v="m"/>
    <n v="0"/>
  </r>
  <r>
    <x v="2"/>
    <x v="1"/>
    <s v="Leka"/>
    <x v="16"/>
    <x v="3"/>
    <s v="m"/>
    <n v="0"/>
  </r>
  <r>
    <x v="3"/>
    <x v="1"/>
    <s v="Leka"/>
    <x v="16"/>
    <x v="3"/>
    <s v="m"/>
    <n v="0"/>
  </r>
  <r>
    <x v="4"/>
    <x v="1"/>
    <s v="Leka"/>
    <x v="16"/>
    <x v="3"/>
    <s v="m"/>
    <n v="0"/>
  </r>
  <r>
    <x v="5"/>
    <x v="1"/>
    <s v="Leka"/>
    <x v="16"/>
    <x v="3"/>
    <s v="m"/>
    <n v="0"/>
  </r>
  <r>
    <x v="6"/>
    <x v="1"/>
    <s v="Leka"/>
    <x v="16"/>
    <x v="3"/>
    <s v="m"/>
    <n v="0"/>
  </r>
  <r>
    <x v="7"/>
    <x v="1"/>
    <s v="Leka"/>
    <x v="16"/>
    <x v="3"/>
    <s v="m"/>
    <n v="0"/>
  </r>
  <r>
    <x v="8"/>
    <x v="1"/>
    <s v="Leka"/>
    <x v="16"/>
    <x v="3"/>
    <s v="m"/>
    <n v="0"/>
  </r>
  <r>
    <x v="9"/>
    <x v="1"/>
    <s v="Leka"/>
    <x v="16"/>
    <x v="3"/>
    <s v="m"/>
    <n v="0"/>
  </r>
  <r>
    <x v="10"/>
    <x v="1"/>
    <s v="Leka"/>
    <x v="16"/>
    <x v="3"/>
    <s v="m"/>
    <n v="0"/>
  </r>
  <r>
    <x v="11"/>
    <x v="1"/>
    <s v="Leka"/>
    <x v="16"/>
    <x v="3"/>
    <s v="m"/>
    <n v="0"/>
  </r>
  <r>
    <x v="12"/>
    <x v="1"/>
    <s v="Leka"/>
    <x v="16"/>
    <x v="3"/>
    <s v="m"/>
    <n v="0"/>
  </r>
  <r>
    <x v="13"/>
    <x v="1"/>
    <s v="Leka"/>
    <x v="16"/>
    <x v="3"/>
    <s v="m"/>
    <n v="0"/>
  </r>
  <r>
    <x v="14"/>
    <x v="1"/>
    <s v="Leka"/>
    <x v="16"/>
    <x v="3"/>
    <s v="m"/>
    <n v="0"/>
  </r>
  <r>
    <x v="15"/>
    <x v="1"/>
    <s v="Leka"/>
    <x v="16"/>
    <x v="3"/>
    <s v="m"/>
    <n v="0"/>
  </r>
  <r>
    <x v="16"/>
    <x v="1"/>
    <s v="Leka"/>
    <x v="16"/>
    <x v="3"/>
    <s v="m"/>
    <n v="0"/>
  </r>
  <r>
    <x v="0"/>
    <x v="0"/>
    <s v="Inderøy"/>
    <x v="17"/>
    <x v="3"/>
    <s v="m"/>
    <n v="580"/>
  </r>
  <r>
    <x v="1"/>
    <x v="0"/>
    <s v="Inderøy"/>
    <x v="17"/>
    <x v="3"/>
    <s v="m"/>
    <n v="700"/>
  </r>
  <r>
    <x v="2"/>
    <x v="0"/>
    <s v="Inderøy"/>
    <x v="17"/>
    <x v="3"/>
    <s v="m"/>
    <n v="450"/>
  </r>
  <r>
    <x v="3"/>
    <x v="0"/>
    <s v="Inderøy"/>
    <x v="17"/>
    <x v="3"/>
    <s v="m"/>
    <n v="3820"/>
  </r>
  <r>
    <x v="4"/>
    <x v="0"/>
    <s v="Inderøy"/>
    <x v="17"/>
    <x v="3"/>
    <s v="m"/>
    <n v="1500"/>
  </r>
  <r>
    <x v="5"/>
    <x v="0"/>
    <s v="Inderøy"/>
    <x v="17"/>
    <x v="3"/>
    <s v="m"/>
    <n v="0"/>
  </r>
  <r>
    <x v="6"/>
    <x v="0"/>
    <s v="Inderøy"/>
    <x v="17"/>
    <x v="3"/>
    <s v="m"/>
    <n v="4200"/>
  </r>
  <r>
    <x v="7"/>
    <x v="0"/>
    <s v="Inderøy"/>
    <x v="17"/>
    <x v="3"/>
    <s v="m"/>
    <n v="1020"/>
  </r>
  <r>
    <x v="8"/>
    <x v="0"/>
    <s v="Inderøy"/>
    <x v="17"/>
    <x v="3"/>
    <s v="m"/>
    <n v="160"/>
  </r>
  <r>
    <x v="9"/>
    <x v="0"/>
    <s v="Inderøy"/>
    <x v="17"/>
    <x v="3"/>
    <s v="m"/>
    <n v="2700"/>
  </r>
  <r>
    <x v="10"/>
    <x v="0"/>
    <s v="Inderøy"/>
    <x v="17"/>
    <x v="3"/>
    <s v="m"/>
    <n v="4700"/>
  </r>
  <r>
    <x v="11"/>
    <x v="0"/>
    <s v="Inderøy"/>
    <x v="17"/>
    <x v="3"/>
    <s v="m"/>
    <n v="0"/>
  </r>
  <r>
    <x v="12"/>
    <x v="0"/>
    <s v="Inderøy"/>
    <x v="17"/>
    <x v="3"/>
    <s v="m"/>
    <n v="1100"/>
  </r>
  <r>
    <x v="12"/>
    <x v="0"/>
    <s v="Inderøy"/>
    <x v="17"/>
    <x v="3"/>
    <s v="m"/>
    <n v="1100"/>
  </r>
  <r>
    <x v="13"/>
    <x v="0"/>
    <s v="Inderøy"/>
    <x v="17"/>
    <x v="3"/>
    <s v="m"/>
    <n v="0"/>
  </r>
  <r>
    <x v="14"/>
    <x v="0"/>
    <s v="Inderøy"/>
    <x v="17"/>
    <x v="3"/>
    <s v="m"/>
    <n v="0"/>
  </r>
  <r>
    <x v="15"/>
    <x v="0"/>
    <s v="Inderøy"/>
    <x v="17"/>
    <x v="3"/>
    <s v="m"/>
    <n v="0"/>
  </r>
  <r>
    <x v="16"/>
    <x v="0"/>
    <s v="Inderøy"/>
    <x v="17"/>
    <x v="3"/>
    <s v="m"/>
    <n v="2200"/>
  </r>
  <r>
    <x v="0"/>
    <x v="3"/>
    <s v="Indre Fosen"/>
    <x v="18"/>
    <x v="3"/>
    <s v="m"/>
    <n v="0"/>
  </r>
  <r>
    <x v="1"/>
    <x v="3"/>
    <s v="Indre Fosen"/>
    <x v="18"/>
    <x v="3"/>
    <s v="m"/>
    <n v="2415"/>
  </r>
  <r>
    <x v="2"/>
    <x v="3"/>
    <s v="Indre Fosen"/>
    <x v="18"/>
    <x v="3"/>
    <s v="m"/>
    <n v="0"/>
  </r>
  <r>
    <x v="3"/>
    <x v="3"/>
    <s v="Indre Fosen"/>
    <x v="18"/>
    <x v="3"/>
    <s v="m"/>
    <n v="360"/>
  </r>
  <r>
    <x v="4"/>
    <x v="3"/>
    <s v="Indre Fosen"/>
    <x v="18"/>
    <x v="3"/>
    <s v="m"/>
    <n v="0"/>
  </r>
  <r>
    <x v="5"/>
    <x v="3"/>
    <s v="Indre Fosen"/>
    <x v="18"/>
    <x v="3"/>
    <s v="m"/>
    <n v="0"/>
  </r>
  <r>
    <x v="6"/>
    <x v="3"/>
    <s v="Indre Fosen"/>
    <x v="18"/>
    <x v="3"/>
    <s v="m"/>
    <n v="0"/>
  </r>
  <r>
    <x v="7"/>
    <x v="3"/>
    <s v="Indre Fosen"/>
    <x v="18"/>
    <x v="3"/>
    <s v="m"/>
    <n v="0"/>
  </r>
  <r>
    <x v="8"/>
    <x v="3"/>
    <s v="Indre Fosen"/>
    <x v="18"/>
    <x v="3"/>
    <s v="m"/>
    <n v="300"/>
  </r>
  <r>
    <x v="9"/>
    <x v="3"/>
    <s v="Indre Fosen"/>
    <x v="18"/>
    <x v="3"/>
    <s v="m"/>
    <n v="0"/>
  </r>
  <r>
    <x v="10"/>
    <x v="3"/>
    <s v="Indre Fosen"/>
    <x v="18"/>
    <x v="3"/>
    <s v="m"/>
    <n v="0"/>
  </r>
  <r>
    <x v="11"/>
    <x v="3"/>
    <s v="Indre Fosen"/>
    <x v="18"/>
    <x v="3"/>
    <s v="m"/>
    <n v="0"/>
  </r>
  <r>
    <x v="12"/>
    <x v="3"/>
    <s v="Indre Fosen"/>
    <x v="18"/>
    <x v="3"/>
    <s v="m"/>
    <n v="0"/>
  </r>
  <r>
    <x v="13"/>
    <x v="3"/>
    <s v="Indre Fosen"/>
    <x v="18"/>
    <x v="3"/>
    <s v="m"/>
    <n v="0"/>
  </r>
  <r>
    <x v="14"/>
    <x v="3"/>
    <s v="Indre Fosen"/>
    <x v="18"/>
    <x v="3"/>
    <s v="m"/>
    <n v="1600"/>
  </r>
  <r>
    <x v="15"/>
    <x v="3"/>
    <s v="Indre Fosen"/>
    <x v="18"/>
    <x v="3"/>
    <s v="m"/>
    <n v="0"/>
  </r>
  <r>
    <x v="16"/>
    <x v="3"/>
    <s v="Indre Fosen"/>
    <x v="18"/>
    <x v="3"/>
    <s v="m"/>
    <n v="0"/>
  </r>
  <r>
    <x v="0"/>
    <x v="2"/>
    <s v="Trondheim"/>
    <x v="19"/>
    <x v="4"/>
    <s v="m3"/>
    <n v="15675"/>
  </r>
  <r>
    <x v="1"/>
    <x v="2"/>
    <s v="Trondheim"/>
    <x v="19"/>
    <x v="4"/>
    <s v="m3"/>
    <n v="16088"/>
  </r>
  <r>
    <x v="2"/>
    <x v="2"/>
    <s v="Trondheim"/>
    <x v="19"/>
    <x v="4"/>
    <s v="m3"/>
    <n v="12987"/>
  </r>
  <r>
    <x v="3"/>
    <x v="2"/>
    <s v="Trondheim"/>
    <x v="19"/>
    <x v="4"/>
    <s v="m3"/>
    <n v="14503"/>
  </r>
  <r>
    <x v="4"/>
    <x v="2"/>
    <s v="Trondheim"/>
    <x v="19"/>
    <x v="4"/>
    <s v="m3"/>
    <n v="9988"/>
  </r>
  <r>
    <x v="5"/>
    <x v="2"/>
    <s v="Trondheim"/>
    <x v="19"/>
    <x v="4"/>
    <s v="m3"/>
    <n v="13400"/>
  </r>
  <r>
    <x v="6"/>
    <x v="2"/>
    <s v="Trondheim"/>
    <x v="19"/>
    <x v="4"/>
    <s v="m3"/>
    <n v="9239"/>
  </r>
  <r>
    <x v="7"/>
    <x v="2"/>
    <s v="Trondheim"/>
    <x v="19"/>
    <x v="4"/>
    <s v="m3"/>
    <n v="17713"/>
  </r>
  <r>
    <x v="8"/>
    <x v="2"/>
    <s v="Trondheim"/>
    <x v="19"/>
    <x v="4"/>
    <s v="m3"/>
    <n v="11752"/>
  </r>
  <r>
    <x v="9"/>
    <x v="2"/>
    <s v="Trondheim"/>
    <x v="19"/>
    <x v="4"/>
    <s v="m3"/>
    <n v="8598"/>
  </r>
  <r>
    <x v="10"/>
    <x v="2"/>
    <s v="Trondheim"/>
    <x v="19"/>
    <x v="4"/>
    <s v="m3"/>
    <n v="13865"/>
  </r>
  <r>
    <x v="11"/>
    <x v="2"/>
    <s v="Trondheim"/>
    <x v="19"/>
    <x v="4"/>
    <s v="m3"/>
    <n v="12361"/>
  </r>
  <r>
    <x v="12"/>
    <x v="2"/>
    <s v="Trondheim"/>
    <x v="19"/>
    <x v="4"/>
    <s v="m3"/>
    <n v="28899"/>
  </r>
  <r>
    <x v="13"/>
    <x v="2"/>
    <s v="Trondheim"/>
    <x v="19"/>
    <x v="4"/>
    <s v="m3"/>
    <n v="17692"/>
  </r>
  <r>
    <x v="14"/>
    <x v="2"/>
    <s v="Trondheim"/>
    <x v="19"/>
    <x v="4"/>
    <s v="m3"/>
    <n v="32008"/>
  </r>
  <r>
    <x v="15"/>
    <x v="2"/>
    <s v="Trondheim"/>
    <x v="19"/>
    <x v="4"/>
    <s v="m3"/>
    <n v="14337"/>
  </r>
  <r>
    <x v="16"/>
    <x v="2"/>
    <s v="Trondheim"/>
    <x v="19"/>
    <x v="4"/>
    <s v="m3"/>
    <n v="14734"/>
  </r>
  <r>
    <x v="0"/>
    <x v="0"/>
    <s v="Steinkjer"/>
    <x v="0"/>
    <x v="4"/>
    <s v="m3"/>
    <n v="73865"/>
  </r>
  <r>
    <x v="1"/>
    <x v="0"/>
    <s v="Steinkjer"/>
    <x v="0"/>
    <x v="4"/>
    <s v="m3"/>
    <n v="71810"/>
  </r>
  <r>
    <x v="2"/>
    <x v="0"/>
    <s v="Steinkjer"/>
    <x v="0"/>
    <x v="4"/>
    <s v="m3"/>
    <n v="67584"/>
  </r>
  <r>
    <x v="3"/>
    <x v="0"/>
    <s v="Steinkjer"/>
    <x v="0"/>
    <x v="4"/>
    <s v="m3"/>
    <n v="56368"/>
  </r>
  <r>
    <x v="4"/>
    <x v="0"/>
    <s v="Steinkjer"/>
    <x v="0"/>
    <x v="4"/>
    <s v="m3"/>
    <n v="74816"/>
  </r>
  <r>
    <x v="5"/>
    <x v="0"/>
    <s v="Steinkjer"/>
    <x v="0"/>
    <x v="4"/>
    <s v="m3"/>
    <n v="73628"/>
  </r>
  <r>
    <x v="6"/>
    <x v="0"/>
    <s v="Steinkjer"/>
    <x v="0"/>
    <x v="4"/>
    <s v="m3"/>
    <n v="90367"/>
  </r>
  <r>
    <x v="7"/>
    <x v="0"/>
    <s v="Steinkjer"/>
    <x v="0"/>
    <x v="4"/>
    <s v="m3"/>
    <n v="73633"/>
  </r>
  <r>
    <x v="8"/>
    <x v="0"/>
    <s v="Steinkjer"/>
    <x v="0"/>
    <x v="4"/>
    <s v="m3"/>
    <n v="88450"/>
  </r>
  <r>
    <x v="9"/>
    <x v="0"/>
    <s v="Steinkjer"/>
    <x v="0"/>
    <x v="4"/>
    <s v="m3"/>
    <n v="76540"/>
  </r>
  <r>
    <x v="10"/>
    <x v="0"/>
    <s v="Steinkjer"/>
    <x v="0"/>
    <x v="4"/>
    <s v="m3"/>
    <n v="91389"/>
  </r>
  <r>
    <x v="11"/>
    <x v="0"/>
    <s v="Steinkjer"/>
    <x v="0"/>
    <x v="4"/>
    <s v="m3"/>
    <n v="74623"/>
  </r>
  <r>
    <x v="12"/>
    <x v="0"/>
    <s v="Steinkjer"/>
    <x v="0"/>
    <x v="4"/>
    <s v="m3"/>
    <n v="60315"/>
  </r>
  <r>
    <x v="13"/>
    <x v="0"/>
    <s v="Steinkjer"/>
    <x v="0"/>
    <x v="4"/>
    <s v="m3"/>
    <n v="90884"/>
  </r>
  <r>
    <x v="14"/>
    <x v="0"/>
    <s v="Steinkjer"/>
    <x v="0"/>
    <x v="4"/>
    <s v="m3"/>
    <n v="103428"/>
  </r>
  <r>
    <x v="15"/>
    <x v="0"/>
    <s v="Steinkjer"/>
    <x v="0"/>
    <x v="4"/>
    <s v="m3"/>
    <n v="91811"/>
  </r>
  <r>
    <x v="16"/>
    <x v="0"/>
    <s v="Steinkjer"/>
    <x v="0"/>
    <x v="4"/>
    <s v="m3"/>
    <n v="105532"/>
  </r>
  <r>
    <x v="0"/>
    <x v="1"/>
    <s v="Namsos"/>
    <x v="1"/>
    <x v="4"/>
    <s v="m3"/>
    <n v="11977"/>
  </r>
  <r>
    <x v="1"/>
    <x v="1"/>
    <s v="Namsos"/>
    <x v="1"/>
    <x v="4"/>
    <s v="m3"/>
    <n v="11918"/>
  </r>
  <r>
    <x v="2"/>
    <x v="1"/>
    <s v="Namsos"/>
    <x v="1"/>
    <x v="4"/>
    <s v="m3"/>
    <n v="8999"/>
  </r>
  <r>
    <x v="3"/>
    <x v="1"/>
    <s v="Namsos"/>
    <x v="1"/>
    <x v="4"/>
    <s v="m3"/>
    <n v="11893"/>
  </r>
  <r>
    <x v="4"/>
    <x v="1"/>
    <s v="Namsos"/>
    <x v="1"/>
    <x v="4"/>
    <s v="m3"/>
    <n v="11671"/>
  </r>
  <r>
    <x v="5"/>
    <x v="1"/>
    <s v="Namsos"/>
    <x v="1"/>
    <x v="4"/>
    <s v="m3"/>
    <n v="9154"/>
  </r>
  <r>
    <x v="6"/>
    <x v="1"/>
    <s v="Namsos"/>
    <x v="1"/>
    <x v="4"/>
    <s v="m3"/>
    <n v="13023"/>
  </r>
  <r>
    <x v="7"/>
    <x v="1"/>
    <s v="Namsos"/>
    <x v="1"/>
    <x v="4"/>
    <s v="m3"/>
    <n v="13703"/>
  </r>
  <r>
    <x v="8"/>
    <x v="1"/>
    <s v="Namsos"/>
    <x v="1"/>
    <x v="4"/>
    <s v="m3"/>
    <n v="17950"/>
  </r>
  <r>
    <x v="9"/>
    <x v="1"/>
    <s v="Namsos"/>
    <x v="1"/>
    <x v="4"/>
    <s v="m3"/>
    <n v="15941"/>
  </r>
  <r>
    <x v="10"/>
    <x v="1"/>
    <s v="Namsos"/>
    <x v="1"/>
    <x v="4"/>
    <s v="m3"/>
    <n v="18737"/>
  </r>
  <r>
    <x v="11"/>
    <x v="1"/>
    <s v="Namsos"/>
    <x v="1"/>
    <x v="4"/>
    <s v="m3"/>
    <n v="21188"/>
  </r>
  <r>
    <x v="12"/>
    <x v="1"/>
    <s v="Namsos"/>
    <x v="1"/>
    <x v="4"/>
    <s v="m3"/>
    <n v="12430"/>
  </r>
  <r>
    <x v="13"/>
    <x v="1"/>
    <s v="Namsos"/>
    <x v="1"/>
    <x v="4"/>
    <s v="m3"/>
    <n v="18069"/>
  </r>
  <r>
    <x v="14"/>
    <x v="1"/>
    <s v="Namsos"/>
    <x v="1"/>
    <x v="4"/>
    <s v="m3"/>
    <n v="26051"/>
  </r>
  <r>
    <x v="15"/>
    <x v="1"/>
    <s v="Namsos"/>
    <x v="1"/>
    <x v="4"/>
    <s v="m3"/>
    <n v="22044"/>
  </r>
  <r>
    <x v="16"/>
    <x v="1"/>
    <s v="Namsos"/>
    <x v="1"/>
    <x v="4"/>
    <s v="m3"/>
    <n v="14215"/>
  </r>
  <r>
    <x v="0"/>
    <x v="4"/>
    <s v="Heim"/>
    <x v="20"/>
    <x v="4"/>
    <s v="m3"/>
    <n v="4044"/>
  </r>
  <r>
    <x v="1"/>
    <x v="4"/>
    <s v="Heim"/>
    <x v="20"/>
    <x v="4"/>
    <s v="m3"/>
    <n v="6889"/>
  </r>
  <r>
    <x v="2"/>
    <x v="4"/>
    <s v="Heim"/>
    <x v="20"/>
    <x v="4"/>
    <s v="m3"/>
    <n v="1728"/>
  </r>
  <r>
    <x v="3"/>
    <x v="4"/>
    <s v="Heim"/>
    <x v="20"/>
    <x v="4"/>
    <s v="m3"/>
    <n v="1744"/>
  </r>
  <r>
    <x v="4"/>
    <x v="4"/>
    <s v="Heim"/>
    <x v="20"/>
    <x v="4"/>
    <s v="m3"/>
    <n v="4281"/>
  </r>
  <r>
    <x v="5"/>
    <x v="4"/>
    <s v="Heim"/>
    <x v="20"/>
    <x v="4"/>
    <s v="m3"/>
    <n v="3757"/>
  </r>
  <r>
    <x v="6"/>
    <x v="4"/>
    <s v="Heim"/>
    <x v="20"/>
    <x v="4"/>
    <s v="m3"/>
    <n v="4420"/>
  </r>
  <r>
    <x v="7"/>
    <x v="4"/>
    <s v="Heim"/>
    <x v="20"/>
    <x v="4"/>
    <s v="m3"/>
    <n v="6487"/>
  </r>
  <r>
    <x v="8"/>
    <x v="4"/>
    <s v="Heim"/>
    <x v="20"/>
    <x v="4"/>
    <s v="m3"/>
    <n v="7315"/>
  </r>
  <r>
    <x v="9"/>
    <x v="4"/>
    <s v="Heim"/>
    <x v="20"/>
    <x v="4"/>
    <s v="m3"/>
    <n v="5039"/>
  </r>
  <r>
    <x v="10"/>
    <x v="4"/>
    <s v="Heim"/>
    <x v="20"/>
    <x v="4"/>
    <s v="m3"/>
    <n v="5412"/>
  </r>
  <r>
    <x v="11"/>
    <x v="4"/>
    <s v="Heim"/>
    <x v="20"/>
    <x v="4"/>
    <s v="m3"/>
    <n v="3844"/>
  </r>
  <r>
    <x v="12"/>
    <x v="4"/>
    <s v="Heim"/>
    <x v="20"/>
    <x v="4"/>
    <s v="m3"/>
    <n v="2609"/>
  </r>
  <r>
    <x v="13"/>
    <x v="4"/>
    <s v="Heim"/>
    <x v="20"/>
    <x v="4"/>
    <s v="m3"/>
    <n v="6258"/>
  </r>
  <r>
    <x v="14"/>
    <x v="4"/>
    <s v="Heim"/>
    <x v="20"/>
    <x v="4"/>
    <s v="m3"/>
    <n v="3207"/>
  </r>
  <r>
    <x v="15"/>
    <x v="4"/>
    <s v="Heim"/>
    <x v="20"/>
    <x v="4"/>
    <s v="m3"/>
    <n v="4205"/>
  </r>
  <r>
    <x v="16"/>
    <x v="4"/>
    <s v="Heim"/>
    <x v="20"/>
    <x v="4"/>
    <s v="m3"/>
    <n v="11557"/>
  </r>
  <r>
    <x v="0"/>
    <x v="4"/>
    <s v="Hitra"/>
    <x v="35"/>
    <x v="4"/>
    <s v="m3"/>
    <n v="13"/>
  </r>
  <r>
    <x v="1"/>
    <x v="4"/>
    <s v="Hitra"/>
    <x v="35"/>
    <x v="4"/>
    <s v="m3"/>
    <n v="74"/>
  </r>
  <r>
    <x v="2"/>
    <x v="4"/>
    <s v="Hitra"/>
    <x v="35"/>
    <x v="4"/>
    <s v="m3"/>
    <n v="47"/>
  </r>
  <r>
    <x v="3"/>
    <x v="4"/>
    <s v="Hitra"/>
    <x v="35"/>
    <x v="4"/>
    <s v="m3"/>
    <n v="107"/>
  </r>
  <r>
    <x v="4"/>
    <x v="4"/>
    <s v="Hitra"/>
    <x v="35"/>
    <x v="4"/>
    <s v="m3"/>
    <n v="310"/>
  </r>
  <r>
    <x v="5"/>
    <x v="4"/>
    <s v="Hitra"/>
    <x v="35"/>
    <x v="4"/>
    <s v="m3"/>
    <n v="114"/>
  </r>
  <r>
    <x v="6"/>
    <x v="4"/>
    <s v="Hitra"/>
    <x v="35"/>
    <x v="4"/>
    <s v="m3"/>
    <n v="1271"/>
  </r>
  <r>
    <x v="7"/>
    <x v="4"/>
    <s v="Hitra"/>
    <x v="35"/>
    <x v="4"/>
    <s v="m3"/>
    <n v="170"/>
  </r>
  <r>
    <x v="8"/>
    <x v="4"/>
    <s v="Hitra"/>
    <x v="35"/>
    <x v="4"/>
    <s v="m3"/>
    <n v="640"/>
  </r>
  <r>
    <x v="9"/>
    <x v="4"/>
    <s v="Hitra"/>
    <x v="35"/>
    <x v="4"/>
    <s v="m3"/>
    <n v="111"/>
  </r>
  <r>
    <x v="10"/>
    <x v="4"/>
    <s v="Hitra"/>
    <x v="35"/>
    <x v="4"/>
    <s v="m3"/>
    <n v="150"/>
  </r>
  <r>
    <x v="11"/>
    <x v="4"/>
    <s v="Hitra"/>
    <x v="35"/>
    <x v="4"/>
    <s v="m3"/>
    <n v="2314"/>
  </r>
  <r>
    <x v="12"/>
    <x v="4"/>
    <s v="Hitra"/>
    <x v="35"/>
    <x v="4"/>
    <s v="m3"/>
    <n v="32"/>
  </r>
  <r>
    <x v="13"/>
    <x v="4"/>
    <s v="Hitra"/>
    <x v="35"/>
    <x v="4"/>
    <s v="m3"/>
    <n v="87"/>
  </r>
  <r>
    <x v="14"/>
    <x v="4"/>
    <s v="Hitra"/>
    <x v="35"/>
    <x v="4"/>
    <s v="m3"/>
    <n v="117"/>
  </r>
  <r>
    <x v="15"/>
    <x v="4"/>
    <s v="Hitra"/>
    <x v="35"/>
    <x v="4"/>
    <s v="m3"/>
    <n v="0"/>
  </r>
  <r>
    <x v="16"/>
    <x v="4"/>
    <s v="Hitra"/>
    <x v="35"/>
    <x v="4"/>
    <s v="m3"/>
    <n v="35"/>
  </r>
  <r>
    <x v="14"/>
    <x v="4"/>
    <s v="Frøya"/>
    <x v="36"/>
    <x v="4"/>
    <s v="m3"/>
    <n v="80"/>
  </r>
  <r>
    <x v="15"/>
    <x v="3"/>
    <s v="Ørland"/>
    <x v="21"/>
    <x v="4"/>
    <s v="m3"/>
    <n v="345"/>
  </r>
  <r>
    <x v="0"/>
    <x v="4"/>
    <s v="Orkland"/>
    <x v="22"/>
    <x v="4"/>
    <s v="m3"/>
    <n v="1945"/>
  </r>
  <r>
    <x v="1"/>
    <x v="4"/>
    <s v="Orkland"/>
    <x v="22"/>
    <x v="4"/>
    <s v="m3"/>
    <n v="2099"/>
  </r>
  <r>
    <x v="2"/>
    <x v="4"/>
    <s v="Orkland"/>
    <x v="22"/>
    <x v="4"/>
    <s v="m3"/>
    <n v="1366"/>
  </r>
  <r>
    <x v="3"/>
    <x v="4"/>
    <s v="Orkland"/>
    <x v="22"/>
    <x v="4"/>
    <s v="m3"/>
    <n v="723"/>
  </r>
  <r>
    <x v="4"/>
    <x v="4"/>
    <s v="Orkland"/>
    <x v="22"/>
    <x v="4"/>
    <s v="m3"/>
    <n v="700"/>
  </r>
  <r>
    <x v="5"/>
    <x v="4"/>
    <s v="Orkland"/>
    <x v="22"/>
    <x v="4"/>
    <s v="m3"/>
    <n v="571"/>
  </r>
  <r>
    <x v="6"/>
    <x v="4"/>
    <s v="Orkland"/>
    <x v="22"/>
    <x v="4"/>
    <s v="m3"/>
    <n v="1380"/>
  </r>
  <r>
    <x v="7"/>
    <x v="4"/>
    <s v="Orkland"/>
    <x v="22"/>
    <x v="4"/>
    <s v="m3"/>
    <n v="1128"/>
  </r>
  <r>
    <x v="8"/>
    <x v="4"/>
    <s v="Orkland"/>
    <x v="22"/>
    <x v="4"/>
    <s v="m3"/>
    <n v="1468"/>
  </r>
  <r>
    <x v="9"/>
    <x v="4"/>
    <s v="Orkland"/>
    <x v="22"/>
    <x v="4"/>
    <s v="m3"/>
    <n v="2114"/>
  </r>
  <r>
    <x v="10"/>
    <x v="4"/>
    <s v="Orkland"/>
    <x v="22"/>
    <x v="4"/>
    <s v="m3"/>
    <n v="1021"/>
  </r>
  <r>
    <x v="11"/>
    <x v="4"/>
    <s v="Orkland"/>
    <x v="22"/>
    <x v="4"/>
    <s v="m3"/>
    <n v="1222"/>
  </r>
  <r>
    <x v="12"/>
    <x v="4"/>
    <s v="Orkland"/>
    <x v="22"/>
    <x v="4"/>
    <s v="m3"/>
    <n v="885"/>
  </r>
  <r>
    <x v="13"/>
    <x v="4"/>
    <s v="Orkland"/>
    <x v="22"/>
    <x v="4"/>
    <s v="m3"/>
    <n v="3713"/>
  </r>
  <r>
    <x v="14"/>
    <x v="4"/>
    <s v="Orkland"/>
    <x v="22"/>
    <x v="4"/>
    <s v="m3"/>
    <n v="2558"/>
  </r>
  <r>
    <x v="15"/>
    <x v="4"/>
    <s v="Orkland"/>
    <x v="22"/>
    <x v="4"/>
    <s v="m3"/>
    <n v="3138"/>
  </r>
  <r>
    <x v="16"/>
    <x v="4"/>
    <s v="Orkland"/>
    <x v="22"/>
    <x v="4"/>
    <s v="m3"/>
    <n v="2285"/>
  </r>
  <r>
    <x v="0"/>
    <x v="3"/>
    <s v="Ørland"/>
    <x v="21"/>
    <x v="4"/>
    <s v="m3"/>
    <n v="228"/>
  </r>
  <r>
    <x v="1"/>
    <x v="3"/>
    <s v="Ørland"/>
    <x v="21"/>
    <x v="4"/>
    <s v="m3"/>
    <n v="195"/>
  </r>
  <r>
    <x v="2"/>
    <x v="3"/>
    <s v="Ørland"/>
    <x v="21"/>
    <x v="4"/>
    <s v="m3"/>
    <n v="402"/>
  </r>
  <r>
    <x v="3"/>
    <x v="3"/>
    <s v="Ørland"/>
    <x v="21"/>
    <x v="4"/>
    <s v="m3"/>
    <n v="1048"/>
  </r>
  <r>
    <x v="4"/>
    <x v="3"/>
    <s v="Ørland"/>
    <x v="21"/>
    <x v="4"/>
    <s v="m3"/>
    <n v="246"/>
  </r>
  <r>
    <x v="5"/>
    <x v="3"/>
    <s v="Ørland"/>
    <x v="21"/>
    <x v="4"/>
    <s v="m3"/>
    <n v="304"/>
  </r>
  <r>
    <x v="6"/>
    <x v="3"/>
    <s v="Ørland"/>
    <x v="21"/>
    <x v="4"/>
    <s v="m3"/>
    <n v="859"/>
  </r>
  <r>
    <x v="7"/>
    <x v="3"/>
    <s v="Ørland"/>
    <x v="21"/>
    <x v="4"/>
    <s v="m3"/>
    <n v="1046"/>
  </r>
  <r>
    <x v="8"/>
    <x v="3"/>
    <s v="Ørland"/>
    <x v="21"/>
    <x v="4"/>
    <s v="m3"/>
    <n v="6292"/>
  </r>
  <r>
    <x v="9"/>
    <x v="3"/>
    <s v="Ørland"/>
    <x v="21"/>
    <x v="4"/>
    <s v="m3"/>
    <n v="1145"/>
  </r>
  <r>
    <x v="10"/>
    <x v="3"/>
    <s v="Ørland"/>
    <x v="21"/>
    <x v="4"/>
    <s v="m3"/>
    <n v="944"/>
  </r>
  <r>
    <x v="11"/>
    <x v="3"/>
    <s v="Ørland"/>
    <x v="21"/>
    <x v="4"/>
    <s v="m3"/>
    <n v="1966"/>
  </r>
  <r>
    <x v="12"/>
    <x v="3"/>
    <s v="Ørland"/>
    <x v="21"/>
    <x v="4"/>
    <s v="m3"/>
    <n v="938"/>
  </r>
  <r>
    <x v="13"/>
    <x v="3"/>
    <s v="Ørland"/>
    <x v="21"/>
    <x v="4"/>
    <s v="m3"/>
    <n v="430"/>
  </r>
  <r>
    <x v="14"/>
    <x v="3"/>
    <s v="Ørland"/>
    <x v="21"/>
    <x v="4"/>
    <s v="m3"/>
    <n v="214"/>
  </r>
  <r>
    <x v="15"/>
    <x v="3"/>
    <s v="Ørland"/>
    <x v="21"/>
    <x v="4"/>
    <s v="m3"/>
    <n v="3682"/>
  </r>
  <r>
    <x v="16"/>
    <x v="3"/>
    <s v="Ørland"/>
    <x v="21"/>
    <x v="4"/>
    <s v="m3"/>
    <n v="2349"/>
  </r>
  <r>
    <x v="0"/>
    <x v="3"/>
    <s v="Åfjord"/>
    <x v="23"/>
    <x v="4"/>
    <s v="m3"/>
    <n v="6176"/>
  </r>
  <r>
    <x v="1"/>
    <x v="3"/>
    <s v="Åfjord"/>
    <x v="23"/>
    <x v="4"/>
    <s v="m3"/>
    <n v="8624"/>
  </r>
  <r>
    <x v="2"/>
    <x v="3"/>
    <s v="Åfjord"/>
    <x v="23"/>
    <x v="4"/>
    <s v="m3"/>
    <n v="4199"/>
  </r>
  <r>
    <x v="3"/>
    <x v="3"/>
    <s v="Åfjord"/>
    <x v="23"/>
    <x v="4"/>
    <s v="m3"/>
    <n v="5653"/>
  </r>
  <r>
    <x v="4"/>
    <x v="3"/>
    <s v="Åfjord"/>
    <x v="23"/>
    <x v="4"/>
    <s v="m3"/>
    <n v="7569"/>
  </r>
  <r>
    <x v="5"/>
    <x v="3"/>
    <s v="Åfjord"/>
    <x v="23"/>
    <x v="4"/>
    <s v="m3"/>
    <n v="8024"/>
  </r>
  <r>
    <x v="6"/>
    <x v="3"/>
    <s v="Åfjord"/>
    <x v="23"/>
    <x v="4"/>
    <s v="m3"/>
    <n v="8145"/>
  </r>
  <r>
    <x v="7"/>
    <x v="3"/>
    <s v="Åfjord"/>
    <x v="23"/>
    <x v="4"/>
    <s v="m3"/>
    <n v="5120"/>
  </r>
  <r>
    <x v="8"/>
    <x v="3"/>
    <s v="Åfjord"/>
    <x v="23"/>
    <x v="4"/>
    <s v="m3"/>
    <n v="2204"/>
  </r>
  <r>
    <x v="9"/>
    <x v="3"/>
    <s v="Åfjord"/>
    <x v="23"/>
    <x v="4"/>
    <s v="m3"/>
    <n v="2338"/>
  </r>
  <r>
    <x v="10"/>
    <x v="3"/>
    <s v="Åfjord"/>
    <x v="23"/>
    <x v="4"/>
    <s v="m3"/>
    <n v="4766"/>
  </r>
  <r>
    <x v="11"/>
    <x v="3"/>
    <s v="Åfjord"/>
    <x v="23"/>
    <x v="4"/>
    <s v="m3"/>
    <n v="8137"/>
  </r>
  <r>
    <x v="12"/>
    <x v="3"/>
    <s v="Åfjord"/>
    <x v="23"/>
    <x v="4"/>
    <s v="m3"/>
    <n v="4862"/>
  </r>
  <r>
    <x v="13"/>
    <x v="3"/>
    <s v="Åfjord"/>
    <x v="23"/>
    <x v="4"/>
    <s v="m3"/>
    <n v="3737"/>
  </r>
  <r>
    <x v="14"/>
    <x v="3"/>
    <s v="Åfjord"/>
    <x v="23"/>
    <x v="4"/>
    <s v="m3"/>
    <n v="7650"/>
  </r>
  <r>
    <x v="15"/>
    <x v="3"/>
    <s v="Åfjord"/>
    <x v="23"/>
    <x v="4"/>
    <s v="m3"/>
    <n v="2977"/>
  </r>
  <r>
    <x v="16"/>
    <x v="3"/>
    <s v="Åfjord"/>
    <x v="23"/>
    <x v="4"/>
    <s v="m3"/>
    <n v="11486"/>
  </r>
  <r>
    <x v="0"/>
    <x v="3"/>
    <s v="Åfjord"/>
    <x v="23"/>
    <x v="4"/>
    <s v="m3"/>
    <n v="408"/>
  </r>
  <r>
    <x v="1"/>
    <x v="3"/>
    <s v="Åfjord"/>
    <x v="23"/>
    <x v="4"/>
    <s v="m3"/>
    <n v="252"/>
  </r>
  <r>
    <x v="2"/>
    <x v="3"/>
    <s v="Åfjord"/>
    <x v="23"/>
    <x v="4"/>
    <s v="m3"/>
    <n v="258"/>
  </r>
  <r>
    <x v="3"/>
    <x v="3"/>
    <s v="Åfjord"/>
    <x v="23"/>
    <x v="4"/>
    <s v="m3"/>
    <n v="215"/>
  </r>
  <r>
    <x v="4"/>
    <x v="3"/>
    <s v="Åfjord"/>
    <x v="23"/>
    <x v="4"/>
    <s v="m3"/>
    <n v="705"/>
  </r>
  <r>
    <x v="5"/>
    <x v="3"/>
    <s v="Åfjord"/>
    <x v="23"/>
    <x v="4"/>
    <s v="m3"/>
    <n v="94"/>
  </r>
  <r>
    <x v="6"/>
    <x v="3"/>
    <s v="Åfjord"/>
    <x v="23"/>
    <x v="4"/>
    <s v="m3"/>
    <n v="268"/>
  </r>
  <r>
    <x v="7"/>
    <x v="3"/>
    <s v="Åfjord"/>
    <x v="23"/>
    <x v="4"/>
    <s v="m3"/>
    <n v="342"/>
  </r>
  <r>
    <x v="8"/>
    <x v="3"/>
    <s v="Åfjord"/>
    <x v="23"/>
    <x v="4"/>
    <s v="m3"/>
    <n v="536"/>
  </r>
  <r>
    <x v="9"/>
    <x v="3"/>
    <s v="Åfjord"/>
    <x v="23"/>
    <x v="4"/>
    <s v="m3"/>
    <n v="481"/>
  </r>
  <r>
    <x v="10"/>
    <x v="3"/>
    <s v="Åfjord"/>
    <x v="23"/>
    <x v="4"/>
    <s v="m3"/>
    <n v="415"/>
  </r>
  <r>
    <x v="11"/>
    <x v="3"/>
    <s v="Åfjord"/>
    <x v="23"/>
    <x v="4"/>
    <s v="m3"/>
    <n v="394"/>
  </r>
  <r>
    <x v="12"/>
    <x v="3"/>
    <s v="Åfjord"/>
    <x v="23"/>
    <x v="4"/>
    <s v="m3"/>
    <n v="0"/>
  </r>
  <r>
    <x v="13"/>
    <x v="3"/>
    <s v="Åfjord"/>
    <x v="23"/>
    <x v="4"/>
    <s v="m3"/>
    <n v="0"/>
  </r>
  <r>
    <x v="14"/>
    <x v="3"/>
    <s v="Åfjord"/>
    <x v="23"/>
    <x v="4"/>
    <s v="m3"/>
    <n v="20"/>
  </r>
  <r>
    <x v="15"/>
    <x v="3"/>
    <s v="Åfjord"/>
    <x v="23"/>
    <x v="4"/>
    <s v="m3"/>
    <n v="564"/>
  </r>
  <r>
    <x v="16"/>
    <x v="3"/>
    <s v="Åfjord"/>
    <x v="23"/>
    <x v="4"/>
    <s v="m3"/>
    <n v="639"/>
  </r>
  <r>
    <x v="0"/>
    <x v="3"/>
    <s v="Osen"/>
    <x v="24"/>
    <x v="4"/>
    <s v="m3"/>
    <n v="1954"/>
  </r>
  <r>
    <x v="1"/>
    <x v="3"/>
    <s v="Osen"/>
    <x v="24"/>
    <x v="4"/>
    <s v="m3"/>
    <n v="566"/>
  </r>
  <r>
    <x v="2"/>
    <x v="3"/>
    <s v="Osen"/>
    <x v="24"/>
    <x v="4"/>
    <s v="m3"/>
    <n v="701"/>
  </r>
  <r>
    <x v="3"/>
    <x v="3"/>
    <s v="Osen"/>
    <x v="24"/>
    <x v="4"/>
    <s v="m3"/>
    <n v="1341"/>
  </r>
  <r>
    <x v="4"/>
    <x v="3"/>
    <s v="Osen"/>
    <x v="24"/>
    <x v="4"/>
    <s v="m3"/>
    <n v="332"/>
  </r>
  <r>
    <x v="5"/>
    <x v="3"/>
    <s v="Osen"/>
    <x v="24"/>
    <x v="4"/>
    <s v="m3"/>
    <n v="426"/>
  </r>
  <r>
    <x v="6"/>
    <x v="3"/>
    <s v="Osen"/>
    <x v="24"/>
    <x v="4"/>
    <s v="m3"/>
    <n v="4737"/>
  </r>
  <r>
    <x v="7"/>
    <x v="3"/>
    <s v="Osen"/>
    <x v="24"/>
    <x v="4"/>
    <s v="m3"/>
    <n v="1120"/>
  </r>
  <r>
    <x v="8"/>
    <x v="3"/>
    <s v="Osen"/>
    <x v="24"/>
    <x v="4"/>
    <s v="m3"/>
    <n v="2592"/>
  </r>
  <r>
    <x v="9"/>
    <x v="3"/>
    <s v="Osen"/>
    <x v="24"/>
    <x v="4"/>
    <s v="m3"/>
    <n v="2564"/>
  </r>
  <r>
    <x v="10"/>
    <x v="3"/>
    <s v="Osen"/>
    <x v="24"/>
    <x v="4"/>
    <s v="m3"/>
    <n v="204"/>
  </r>
  <r>
    <x v="11"/>
    <x v="3"/>
    <s v="Osen"/>
    <x v="24"/>
    <x v="4"/>
    <s v="m3"/>
    <n v="1812"/>
  </r>
  <r>
    <x v="12"/>
    <x v="3"/>
    <s v="Osen"/>
    <x v="24"/>
    <x v="4"/>
    <s v="m3"/>
    <n v="1091"/>
  </r>
  <r>
    <x v="13"/>
    <x v="3"/>
    <s v="Osen"/>
    <x v="24"/>
    <x v="4"/>
    <s v="m3"/>
    <n v="5718"/>
  </r>
  <r>
    <x v="14"/>
    <x v="3"/>
    <s v="Osen"/>
    <x v="24"/>
    <x v="4"/>
    <s v="m3"/>
    <n v="3012"/>
  </r>
  <r>
    <x v="15"/>
    <x v="3"/>
    <s v="Osen"/>
    <x v="24"/>
    <x v="4"/>
    <s v="m3"/>
    <n v="123"/>
  </r>
  <r>
    <x v="16"/>
    <x v="3"/>
    <s v="Osen"/>
    <x v="24"/>
    <x v="4"/>
    <s v="m3"/>
    <n v="779"/>
  </r>
  <r>
    <x v="0"/>
    <x v="5"/>
    <s v="Oppdal"/>
    <x v="25"/>
    <x v="4"/>
    <s v="m3"/>
    <n v="1073"/>
  </r>
  <r>
    <x v="1"/>
    <x v="5"/>
    <s v="Oppdal"/>
    <x v="25"/>
    <x v="4"/>
    <s v="m3"/>
    <n v="1249"/>
  </r>
  <r>
    <x v="2"/>
    <x v="5"/>
    <s v="Oppdal"/>
    <x v="25"/>
    <x v="4"/>
    <s v="m3"/>
    <n v="595"/>
  </r>
  <r>
    <x v="3"/>
    <x v="5"/>
    <s v="Oppdal"/>
    <x v="25"/>
    <x v="4"/>
    <s v="m3"/>
    <n v="1101"/>
  </r>
  <r>
    <x v="4"/>
    <x v="5"/>
    <s v="Oppdal"/>
    <x v="25"/>
    <x v="4"/>
    <s v="m3"/>
    <n v="4014"/>
  </r>
  <r>
    <x v="5"/>
    <x v="5"/>
    <s v="Oppdal"/>
    <x v="25"/>
    <x v="4"/>
    <s v="m3"/>
    <n v="762"/>
  </r>
  <r>
    <x v="6"/>
    <x v="5"/>
    <s v="Oppdal"/>
    <x v="25"/>
    <x v="4"/>
    <s v="m3"/>
    <n v="1293"/>
  </r>
  <r>
    <x v="7"/>
    <x v="5"/>
    <s v="Oppdal"/>
    <x v="25"/>
    <x v="4"/>
    <s v="m3"/>
    <n v="7173"/>
  </r>
  <r>
    <x v="8"/>
    <x v="5"/>
    <s v="Oppdal"/>
    <x v="25"/>
    <x v="4"/>
    <s v="m3"/>
    <n v="11158"/>
  </r>
  <r>
    <x v="9"/>
    <x v="5"/>
    <s v="Oppdal"/>
    <x v="25"/>
    <x v="4"/>
    <s v="m3"/>
    <n v="8035"/>
  </r>
  <r>
    <x v="10"/>
    <x v="5"/>
    <s v="Oppdal"/>
    <x v="25"/>
    <x v="4"/>
    <s v="m3"/>
    <n v="5627"/>
  </r>
  <r>
    <x v="11"/>
    <x v="5"/>
    <s v="Oppdal"/>
    <x v="25"/>
    <x v="4"/>
    <s v="m3"/>
    <n v="2246"/>
  </r>
  <r>
    <x v="12"/>
    <x v="5"/>
    <s v="Oppdal"/>
    <x v="25"/>
    <x v="4"/>
    <s v="m3"/>
    <n v="8825"/>
  </r>
  <r>
    <x v="13"/>
    <x v="5"/>
    <s v="Oppdal"/>
    <x v="25"/>
    <x v="4"/>
    <s v="m3"/>
    <n v="5823"/>
  </r>
  <r>
    <x v="14"/>
    <x v="5"/>
    <s v="Oppdal"/>
    <x v="25"/>
    <x v="4"/>
    <s v="m3"/>
    <n v="9716"/>
  </r>
  <r>
    <x v="15"/>
    <x v="5"/>
    <s v="Oppdal"/>
    <x v="25"/>
    <x v="4"/>
    <s v="m3"/>
    <n v="11223"/>
  </r>
  <r>
    <x v="16"/>
    <x v="5"/>
    <s v="Oppdal"/>
    <x v="25"/>
    <x v="4"/>
    <s v="m3"/>
    <n v="3756"/>
  </r>
  <r>
    <x v="0"/>
    <x v="5"/>
    <s v="Rennebu"/>
    <x v="26"/>
    <x v="4"/>
    <s v="m3"/>
    <n v="9236"/>
  </r>
  <r>
    <x v="1"/>
    <x v="5"/>
    <s v="Rennebu"/>
    <x v="26"/>
    <x v="4"/>
    <s v="m3"/>
    <n v="12594"/>
  </r>
  <r>
    <x v="2"/>
    <x v="5"/>
    <s v="Rennebu"/>
    <x v="26"/>
    <x v="4"/>
    <s v="m3"/>
    <n v="10151"/>
  </r>
  <r>
    <x v="3"/>
    <x v="5"/>
    <s v="Rennebu"/>
    <x v="26"/>
    <x v="4"/>
    <s v="m3"/>
    <n v="14260"/>
  </r>
  <r>
    <x v="4"/>
    <x v="5"/>
    <s v="Rennebu"/>
    <x v="26"/>
    <x v="4"/>
    <s v="m3"/>
    <n v="15758"/>
  </r>
  <r>
    <x v="5"/>
    <x v="5"/>
    <s v="Rennebu"/>
    <x v="26"/>
    <x v="4"/>
    <s v="m3"/>
    <n v="10937"/>
  </r>
  <r>
    <x v="6"/>
    <x v="5"/>
    <s v="Rennebu"/>
    <x v="26"/>
    <x v="4"/>
    <s v="m3"/>
    <n v="20182"/>
  </r>
  <r>
    <x v="7"/>
    <x v="5"/>
    <s v="Rennebu"/>
    <x v="26"/>
    <x v="4"/>
    <s v="m3"/>
    <n v="19135"/>
  </r>
  <r>
    <x v="8"/>
    <x v="5"/>
    <s v="Rennebu"/>
    <x v="26"/>
    <x v="4"/>
    <s v="m3"/>
    <n v="17005"/>
  </r>
  <r>
    <x v="9"/>
    <x v="5"/>
    <s v="Rennebu"/>
    <x v="26"/>
    <x v="4"/>
    <s v="m3"/>
    <n v="6692"/>
  </r>
  <r>
    <x v="10"/>
    <x v="5"/>
    <s v="Rennebu"/>
    <x v="26"/>
    <x v="4"/>
    <s v="m3"/>
    <n v="19940"/>
  </r>
  <r>
    <x v="11"/>
    <x v="5"/>
    <s v="Rennebu"/>
    <x v="26"/>
    <x v="4"/>
    <s v="m3"/>
    <n v="20374"/>
  </r>
  <r>
    <x v="12"/>
    <x v="5"/>
    <s v="Rennebu"/>
    <x v="26"/>
    <x v="4"/>
    <s v="m3"/>
    <n v="27153"/>
  </r>
  <r>
    <x v="13"/>
    <x v="5"/>
    <s v="Rennebu"/>
    <x v="26"/>
    <x v="4"/>
    <s v="m3"/>
    <n v="21560"/>
  </r>
  <r>
    <x v="14"/>
    <x v="5"/>
    <s v="Rennebu"/>
    <x v="26"/>
    <x v="4"/>
    <s v="m3"/>
    <n v="28042"/>
  </r>
  <r>
    <x v="15"/>
    <x v="5"/>
    <s v="Rennebu"/>
    <x v="26"/>
    <x v="4"/>
    <s v="m3"/>
    <n v="31545"/>
  </r>
  <r>
    <x v="16"/>
    <x v="5"/>
    <s v="Rennebu"/>
    <x v="26"/>
    <x v="4"/>
    <s v="m3"/>
    <n v="45358"/>
  </r>
  <r>
    <x v="0"/>
    <x v="4"/>
    <s v="Orkland"/>
    <x v="22"/>
    <x v="4"/>
    <s v="m3"/>
    <n v="14032"/>
  </r>
  <r>
    <x v="1"/>
    <x v="4"/>
    <s v="Orkland"/>
    <x v="22"/>
    <x v="4"/>
    <s v="m3"/>
    <n v="15380"/>
  </r>
  <r>
    <x v="2"/>
    <x v="4"/>
    <s v="Orkland"/>
    <x v="22"/>
    <x v="4"/>
    <s v="m3"/>
    <n v="15639"/>
  </r>
  <r>
    <x v="3"/>
    <x v="4"/>
    <s v="Orkland"/>
    <x v="22"/>
    <x v="4"/>
    <s v="m3"/>
    <n v="9035"/>
  </r>
  <r>
    <x v="4"/>
    <x v="4"/>
    <s v="Orkland"/>
    <x v="22"/>
    <x v="4"/>
    <s v="m3"/>
    <n v="12295"/>
  </r>
  <r>
    <x v="5"/>
    <x v="4"/>
    <s v="Orkland"/>
    <x v="22"/>
    <x v="4"/>
    <s v="m3"/>
    <n v="17853"/>
  </r>
  <r>
    <x v="6"/>
    <x v="4"/>
    <s v="Orkland"/>
    <x v="22"/>
    <x v="4"/>
    <s v="m3"/>
    <n v="21204"/>
  </r>
  <r>
    <x v="7"/>
    <x v="4"/>
    <s v="Orkland"/>
    <x v="22"/>
    <x v="4"/>
    <s v="m3"/>
    <n v="17231"/>
  </r>
  <r>
    <x v="8"/>
    <x v="4"/>
    <s v="Orkland"/>
    <x v="22"/>
    <x v="4"/>
    <s v="m3"/>
    <n v="16787"/>
  </r>
  <r>
    <x v="9"/>
    <x v="4"/>
    <s v="Orkland"/>
    <x v="22"/>
    <x v="4"/>
    <s v="m3"/>
    <n v="9782"/>
  </r>
  <r>
    <x v="10"/>
    <x v="4"/>
    <s v="Orkland"/>
    <x v="22"/>
    <x v="4"/>
    <s v="m3"/>
    <n v="10469"/>
  </r>
  <r>
    <x v="11"/>
    <x v="4"/>
    <s v="Orkland"/>
    <x v="22"/>
    <x v="4"/>
    <s v="m3"/>
    <n v="21617"/>
  </r>
  <r>
    <x v="12"/>
    <x v="4"/>
    <s v="Orkland"/>
    <x v="22"/>
    <x v="4"/>
    <s v="m3"/>
    <n v="21111"/>
  </r>
  <r>
    <x v="13"/>
    <x v="4"/>
    <s v="Orkland"/>
    <x v="22"/>
    <x v="4"/>
    <s v="m3"/>
    <n v="24266"/>
  </r>
  <r>
    <x v="14"/>
    <x v="4"/>
    <s v="Orkland"/>
    <x v="22"/>
    <x v="4"/>
    <s v="m3"/>
    <n v="21665"/>
  </r>
  <r>
    <x v="15"/>
    <x v="4"/>
    <s v="Orkland"/>
    <x v="22"/>
    <x v="4"/>
    <s v="m3"/>
    <n v="32876"/>
  </r>
  <r>
    <x v="16"/>
    <x v="4"/>
    <s v="Orkland"/>
    <x v="22"/>
    <x v="4"/>
    <s v="m3"/>
    <n v="27851"/>
  </r>
  <r>
    <x v="0"/>
    <x v="4"/>
    <s v="Orkland"/>
    <x v="22"/>
    <x v="4"/>
    <s v="m3"/>
    <n v="22164"/>
  </r>
  <r>
    <x v="1"/>
    <x v="4"/>
    <s v="Orkland"/>
    <x v="22"/>
    <x v="4"/>
    <s v="m3"/>
    <n v="25376"/>
  </r>
  <r>
    <x v="2"/>
    <x v="4"/>
    <s v="Orkland"/>
    <x v="22"/>
    <x v="4"/>
    <s v="m3"/>
    <n v="13691"/>
  </r>
  <r>
    <x v="3"/>
    <x v="4"/>
    <s v="Orkland"/>
    <x v="22"/>
    <x v="4"/>
    <s v="m3"/>
    <n v="16554"/>
  </r>
  <r>
    <x v="4"/>
    <x v="4"/>
    <s v="Orkland"/>
    <x v="22"/>
    <x v="4"/>
    <s v="m3"/>
    <n v="14617"/>
  </r>
  <r>
    <x v="5"/>
    <x v="4"/>
    <s v="Orkland"/>
    <x v="22"/>
    <x v="4"/>
    <s v="m3"/>
    <n v="23651"/>
  </r>
  <r>
    <x v="6"/>
    <x v="4"/>
    <s v="Orkland"/>
    <x v="22"/>
    <x v="4"/>
    <s v="m3"/>
    <n v="16165"/>
  </r>
  <r>
    <x v="7"/>
    <x v="4"/>
    <s v="Orkland"/>
    <x v="22"/>
    <x v="4"/>
    <s v="m3"/>
    <n v="33526"/>
  </r>
  <r>
    <x v="8"/>
    <x v="4"/>
    <s v="Orkland"/>
    <x v="22"/>
    <x v="4"/>
    <s v="m3"/>
    <n v="35407"/>
  </r>
  <r>
    <x v="9"/>
    <x v="4"/>
    <s v="Orkland"/>
    <x v="22"/>
    <x v="4"/>
    <s v="m3"/>
    <n v="19392"/>
  </r>
  <r>
    <x v="10"/>
    <x v="4"/>
    <s v="Orkland"/>
    <x v="22"/>
    <x v="4"/>
    <s v="m3"/>
    <n v="34541"/>
  </r>
  <r>
    <x v="11"/>
    <x v="4"/>
    <s v="Orkland"/>
    <x v="22"/>
    <x v="4"/>
    <s v="m3"/>
    <n v="12763"/>
  </r>
  <r>
    <x v="12"/>
    <x v="4"/>
    <s v="Orkland"/>
    <x v="22"/>
    <x v="4"/>
    <s v="m3"/>
    <n v="34955"/>
  </r>
  <r>
    <x v="13"/>
    <x v="4"/>
    <s v="Orkland"/>
    <x v="22"/>
    <x v="4"/>
    <s v="m3"/>
    <n v="37205"/>
  </r>
  <r>
    <x v="14"/>
    <x v="4"/>
    <s v="Orkland"/>
    <x v="22"/>
    <x v="4"/>
    <s v="m3"/>
    <n v="63405"/>
  </r>
  <r>
    <x v="15"/>
    <x v="4"/>
    <s v="Orkland"/>
    <x v="22"/>
    <x v="4"/>
    <s v="m3"/>
    <n v="47250"/>
  </r>
  <r>
    <x v="16"/>
    <x v="4"/>
    <s v="Orkland"/>
    <x v="22"/>
    <x v="4"/>
    <s v="m3"/>
    <n v="37850"/>
  </r>
  <r>
    <x v="0"/>
    <x v="5"/>
    <s v="Røros"/>
    <x v="27"/>
    <x v="4"/>
    <s v="m3"/>
    <n v="159"/>
  </r>
  <r>
    <x v="1"/>
    <x v="5"/>
    <s v="Røros"/>
    <x v="27"/>
    <x v="4"/>
    <s v="m3"/>
    <n v="371"/>
  </r>
  <r>
    <x v="2"/>
    <x v="5"/>
    <s v="Røros"/>
    <x v="27"/>
    <x v="4"/>
    <s v="m3"/>
    <n v="554"/>
  </r>
  <r>
    <x v="3"/>
    <x v="5"/>
    <s v="Røros"/>
    <x v="27"/>
    <x v="4"/>
    <s v="m3"/>
    <n v="1242"/>
  </r>
  <r>
    <x v="4"/>
    <x v="5"/>
    <s v="Røros"/>
    <x v="27"/>
    <x v="4"/>
    <s v="m3"/>
    <n v="225"/>
  </r>
  <r>
    <x v="5"/>
    <x v="5"/>
    <s v="Røros"/>
    <x v="27"/>
    <x v="4"/>
    <s v="m3"/>
    <n v="650"/>
  </r>
  <r>
    <x v="6"/>
    <x v="5"/>
    <s v="Røros"/>
    <x v="27"/>
    <x v="4"/>
    <s v="m3"/>
    <n v="278"/>
  </r>
  <r>
    <x v="7"/>
    <x v="5"/>
    <s v="Røros"/>
    <x v="27"/>
    <x v="4"/>
    <s v="m3"/>
    <n v="262"/>
  </r>
  <r>
    <x v="8"/>
    <x v="5"/>
    <s v="Røros"/>
    <x v="27"/>
    <x v="4"/>
    <s v="m3"/>
    <n v="565"/>
  </r>
  <r>
    <x v="9"/>
    <x v="5"/>
    <s v="Røros"/>
    <x v="27"/>
    <x v="4"/>
    <s v="m3"/>
    <n v="1541"/>
  </r>
  <r>
    <x v="10"/>
    <x v="5"/>
    <s v="Røros"/>
    <x v="27"/>
    <x v="4"/>
    <s v="m3"/>
    <n v="1609"/>
  </r>
  <r>
    <x v="11"/>
    <x v="5"/>
    <s v="Røros"/>
    <x v="27"/>
    <x v="4"/>
    <s v="m3"/>
    <n v="1760"/>
  </r>
  <r>
    <x v="12"/>
    <x v="5"/>
    <s v="Røros"/>
    <x v="27"/>
    <x v="4"/>
    <s v="m3"/>
    <n v="806"/>
  </r>
  <r>
    <x v="13"/>
    <x v="5"/>
    <s v="Røros"/>
    <x v="27"/>
    <x v="4"/>
    <s v="m3"/>
    <n v="1972"/>
  </r>
  <r>
    <x v="14"/>
    <x v="5"/>
    <s v="Røros"/>
    <x v="27"/>
    <x v="4"/>
    <s v="m3"/>
    <n v="1177"/>
  </r>
  <r>
    <x v="15"/>
    <x v="5"/>
    <s v="Røros"/>
    <x v="27"/>
    <x v="4"/>
    <s v="m3"/>
    <n v="444"/>
  </r>
  <r>
    <x v="16"/>
    <x v="5"/>
    <s v="Røros"/>
    <x v="27"/>
    <x v="4"/>
    <s v="m3"/>
    <n v="1360"/>
  </r>
  <r>
    <x v="0"/>
    <x v="5"/>
    <s v="Holtålen"/>
    <x v="28"/>
    <x v="4"/>
    <s v="m3"/>
    <n v="3340"/>
  </r>
  <r>
    <x v="1"/>
    <x v="5"/>
    <s v="Holtålen"/>
    <x v="28"/>
    <x v="4"/>
    <s v="m3"/>
    <n v="2226"/>
  </r>
  <r>
    <x v="2"/>
    <x v="5"/>
    <s v="Holtålen"/>
    <x v="28"/>
    <x v="4"/>
    <s v="m3"/>
    <n v="4922"/>
  </r>
  <r>
    <x v="3"/>
    <x v="5"/>
    <s v="Holtålen"/>
    <x v="28"/>
    <x v="4"/>
    <s v="m3"/>
    <n v="6083"/>
  </r>
  <r>
    <x v="4"/>
    <x v="5"/>
    <s v="Holtålen"/>
    <x v="28"/>
    <x v="4"/>
    <s v="m3"/>
    <n v="6326"/>
  </r>
  <r>
    <x v="5"/>
    <x v="5"/>
    <s v="Holtålen"/>
    <x v="28"/>
    <x v="4"/>
    <s v="m3"/>
    <n v="5645"/>
  </r>
  <r>
    <x v="6"/>
    <x v="5"/>
    <s v="Holtålen"/>
    <x v="28"/>
    <x v="4"/>
    <s v="m3"/>
    <n v="4550"/>
  </r>
  <r>
    <x v="7"/>
    <x v="5"/>
    <s v="Holtålen"/>
    <x v="28"/>
    <x v="4"/>
    <s v="m3"/>
    <n v="11417"/>
  </r>
  <r>
    <x v="8"/>
    <x v="5"/>
    <s v="Holtålen"/>
    <x v="28"/>
    <x v="4"/>
    <s v="m3"/>
    <n v="5554"/>
  </r>
  <r>
    <x v="9"/>
    <x v="5"/>
    <s v="Holtålen"/>
    <x v="28"/>
    <x v="4"/>
    <s v="m3"/>
    <n v="5187"/>
  </r>
  <r>
    <x v="10"/>
    <x v="5"/>
    <s v="Holtålen"/>
    <x v="28"/>
    <x v="4"/>
    <s v="m3"/>
    <n v="7357"/>
  </r>
  <r>
    <x v="11"/>
    <x v="5"/>
    <s v="Holtålen"/>
    <x v="28"/>
    <x v="4"/>
    <s v="m3"/>
    <n v="12184"/>
  </r>
  <r>
    <x v="12"/>
    <x v="5"/>
    <s v="Holtålen"/>
    <x v="28"/>
    <x v="4"/>
    <s v="m3"/>
    <n v="8389"/>
  </r>
  <r>
    <x v="13"/>
    <x v="5"/>
    <s v="Holtålen"/>
    <x v="28"/>
    <x v="4"/>
    <s v="m3"/>
    <n v="13639"/>
  </r>
  <r>
    <x v="14"/>
    <x v="5"/>
    <s v="Holtålen"/>
    <x v="28"/>
    <x v="4"/>
    <s v="m3"/>
    <n v="4706"/>
  </r>
  <r>
    <x v="15"/>
    <x v="5"/>
    <s v="Holtålen"/>
    <x v="28"/>
    <x v="4"/>
    <s v="m3"/>
    <n v="18876"/>
  </r>
  <r>
    <x v="16"/>
    <x v="5"/>
    <s v="Holtålen"/>
    <x v="28"/>
    <x v="4"/>
    <s v="m3"/>
    <n v="15274"/>
  </r>
  <r>
    <x v="0"/>
    <x v="5"/>
    <s v="Midtre-Gauldal"/>
    <x v="29"/>
    <x v="4"/>
    <s v="m3"/>
    <n v="29940"/>
  </r>
  <r>
    <x v="1"/>
    <x v="5"/>
    <s v="Midtre-Gauldal"/>
    <x v="29"/>
    <x v="4"/>
    <s v="m3"/>
    <n v="34306"/>
  </r>
  <r>
    <x v="2"/>
    <x v="5"/>
    <s v="Midtre-Gauldal"/>
    <x v="29"/>
    <x v="4"/>
    <s v="m3"/>
    <n v="27636"/>
  </r>
  <r>
    <x v="3"/>
    <x v="5"/>
    <s v="Midtre-Gauldal"/>
    <x v="29"/>
    <x v="4"/>
    <s v="m3"/>
    <n v="29753"/>
  </r>
  <r>
    <x v="4"/>
    <x v="5"/>
    <s v="Midtre-Gauldal"/>
    <x v="29"/>
    <x v="4"/>
    <s v="m3"/>
    <n v="32549"/>
  </r>
  <r>
    <x v="5"/>
    <x v="5"/>
    <s v="Midtre-Gauldal"/>
    <x v="29"/>
    <x v="4"/>
    <s v="m3"/>
    <n v="38160"/>
  </r>
  <r>
    <x v="6"/>
    <x v="5"/>
    <s v="Midtre-Gauldal"/>
    <x v="29"/>
    <x v="4"/>
    <s v="m3"/>
    <n v="36727"/>
  </r>
  <r>
    <x v="7"/>
    <x v="5"/>
    <s v="Midtre-Gauldal"/>
    <x v="29"/>
    <x v="4"/>
    <s v="m3"/>
    <n v="35671"/>
  </r>
  <r>
    <x v="8"/>
    <x v="5"/>
    <s v="Midtre-Gauldal"/>
    <x v="29"/>
    <x v="4"/>
    <s v="m3"/>
    <n v="31871"/>
  </r>
  <r>
    <x v="9"/>
    <x v="5"/>
    <s v="Midtre-Gauldal"/>
    <x v="29"/>
    <x v="4"/>
    <s v="m3"/>
    <n v="30494"/>
  </r>
  <r>
    <x v="10"/>
    <x v="5"/>
    <s v="Midtre-Gauldal"/>
    <x v="29"/>
    <x v="4"/>
    <s v="m3"/>
    <n v="41336"/>
  </r>
  <r>
    <x v="11"/>
    <x v="5"/>
    <s v="Midtre-Gauldal"/>
    <x v="29"/>
    <x v="4"/>
    <s v="m3"/>
    <n v="34970"/>
  </r>
  <r>
    <x v="12"/>
    <x v="5"/>
    <s v="Midtre-Gauldal"/>
    <x v="29"/>
    <x v="4"/>
    <s v="m3"/>
    <n v="37728"/>
  </r>
  <r>
    <x v="13"/>
    <x v="5"/>
    <s v="Midtre-Gauldal"/>
    <x v="29"/>
    <x v="4"/>
    <s v="m3"/>
    <n v="52297"/>
  </r>
  <r>
    <x v="14"/>
    <x v="5"/>
    <s v="Midtre-Gauldal"/>
    <x v="29"/>
    <x v="4"/>
    <s v="m3"/>
    <n v="50135"/>
  </r>
  <r>
    <x v="15"/>
    <x v="5"/>
    <s v="Midtre-Gauldal"/>
    <x v="29"/>
    <x v="4"/>
    <s v="m3"/>
    <n v="46429"/>
  </r>
  <r>
    <x v="16"/>
    <x v="5"/>
    <s v="Midtre-Gauldal"/>
    <x v="29"/>
    <x v="4"/>
    <s v="m3"/>
    <n v="43421"/>
  </r>
  <r>
    <x v="0"/>
    <x v="5"/>
    <s v="Melhus"/>
    <x v="30"/>
    <x v="4"/>
    <s v="m3"/>
    <n v="27543"/>
  </r>
  <r>
    <x v="1"/>
    <x v="5"/>
    <s v="Melhus"/>
    <x v="30"/>
    <x v="4"/>
    <s v="m3"/>
    <n v="25976"/>
  </r>
  <r>
    <x v="2"/>
    <x v="5"/>
    <s v="Melhus"/>
    <x v="30"/>
    <x v="4"/>
    <s v="m3"/>
    <n v="27140"/>
  </r>
  <r>
    <x v="3"/>
    <x v="5"/>
    <s v="Melhus"/>
    <x v="30"/>
    <x v="4"/>
    <s v="m3"/>
    <n v="21956"/>
  </r>
  <r>
    <x v="4"/>
    <x v="5"/>
    <s v="Melhus"/>
    <x v="30"/>
    <x v="4"/>
    <s v="m3"/>
    <n v="17095"/>
  </r>
  <r>
    <x v="5"/>
    <x v="5"/>
    <s v="Melhus"/>
    <x v="30"/>
    <x v="4"/>
    <s v="m3"/>
    <n v="23827"/>
  </r>
  <r>
    <x v="6"/>
    <x v="5"/>
    <s v="Melhus"/>
    <x v="30"/>
    <x v="4"/>
    <s v="m3"/>
    <n v="37503"/>
  </r>
  <r>
    <x v="7"/>
    <x v="5"/>
    <s v="Melhus"/>
    <x v="30"/>
    <x v="4"/>
    <s v="m3"/>
    <n v="36537"/>
  </r>
  <r>
    <x v="8"/>
    <x v="5"/>
    <s v="Melhus"/>
    <x v="30"/>
    <x v="4"/>
    <s v="m3"/>
    <n v="36747"/>
  </r>
  <r>
    <x v="9"/>
    <x v="5"/>
    <s v="Melhus"/>
    <x v="30"/>
    <x v="4"/>
    <s v="m3"/>
    <n v="26423"/>
  </r>
  <r>
    <x v="10"/>
    <x v="5"/>
    <s v="Melhus"/>
    <x v="30"/>
    <x v="4"/>
    <s v="m3"/>
    <n v="26981"/>
  </r>
  <r>
    <x v="11"/>
    <x v="5"/>
    <s v="Melhus"/>
    <x v="30"/>
    <x v="4"/>
    <s v="m3"/>
    <n v="24483"/>
  </r>
  <r>
    <x v="12"/>
    <x v="5"/>
    <s v="Melhus"/>
    <x v="30"/>
    <x v="4"/>
    <s v="m3"/>
    <n v="29448"/>
  </r>
  <r>
    <x v="13"/>
    <x v="5"/>
    <s v="Melhus"/>
    <x v="30"/>
    <x v="4"/>
    <s v="m3"/>
    <n v="40214"/>
  </r>
  <r>
    <x v="14"/>
    <x v="5"/>
    <s v="Melhus"/>
    <x v="30"/>
    <x v="4"/>
    <s v="m3"/>
    <n v="34651"/>
  </r>
  <r>
    <x v="15"/>
    <x v="5"/>
    <s v="Melhus"/>
    <x v="30"/>
    <x v="4"/>
    <s v="m3"/>
    <n v="82452"/>
  </r>
  <r>
    <x v="16"/>
    <x v="5"/>
    <s v="Melhus"/>
    <x v="30"/>
    <x v="4"/>
    <s v="m3"/>
    <n v="59439"/>
  </r>
  <r>
    <x v="0"/>
    <x v="4"/>
    <s v="Skaun"/>
    <x v="31"/>
    <x v="4"/>
    <s v="m3"/>
    <n v="19748"/>
  </r>
  <r>
    <x v="1"/>
    <x v="4"/>
    <s v="Skaun"/>
    <x v="31"/>
    <x v="4"/>
    <s v="m3"/>
    <n v="19390"/>
  </r>
  <r>
    <x v="2"/>
    <x v="4"/>
    <s v="Skaun"/>
    <x v="31"/>
    <x v="4"/>
    <s v="m3"/>
    <n v="12910"/>
  </r>
  <r>
    <x v="3"/>
    <x v="4"/>
    <s v="Skaun"/>
    <x v="31"/>
    <x v="4"/>
    <s v="m3"/>
    <n v="14256"/>
  </r>
  <r>
    <x v="4"/>
    <x v="4"/>
    <s v="Skaun"/>
    <x v="31"/>
    <x v="4"/>
    <s v="m3"/>
    <n v="12205"/>
  </r>
  <r>
    <x v="5"/>
    <x v="4"/>
    <s v="Skaun"/>
    <x v="31"/>
    <x v="4"/>
    <s v="m3"/>
    <n v="18017"/>
  </r>
  <r>
    <x v="6"/>
    <x v="4"/>
    <s v="Skaun"/>
    <x v="31"/>
    <x v="4"/>
    <s v="m3"/>
    <n v="22264"/>
  </r>
  <r>
    <x v="7"/>
    <x v="4"/>
    <s v="Skaun"/>
    <x v="31"/>
    <x v="4"/>
    <s v="m3"/>
    <n v="19778"/>
  </r>
  <r>
    <x v="8"/>
    <x v="4"/>
    <s v="Skaun"/>
    <x v="31"/>
    <x v="4"/>
    <s v="m3"/>
    <n v="20977"/>
  </r>
  <r>
    <x v="9"/>
    <x v="4"/>
    <s v="Skaun"/>
    <x v="31"/>
    <x v="4"/>
    <s v="m3"/>
    <n v="18313"/>
  </r>
  <r>
    <x v="10"/>
    <x v="4"/>
    <s v="Skaun"/>
    <x v="31"/>
    <x v="4"/>
    <s v="m3"/>
    <n v="13088"/>
  </r>
  <r>
    <x v="11"/>
    <x v="4"/>
    <s v="Skaun"/>
    <x v="31"/>
    <x v="4"/>
    <s v="m3"/>
    <n v="22620"/>
  </r>
  <r>
    <x v="12"/>
    <x v="4"/>
    <s v="Skaun"/>
    <x v="31"/>
    <x v="4"/>
    <s v="m3"/>
    <n v="18559"/>
  </r>
  <r>
    <x v="13"/>
    <x v="4"/>
    <s v="Skaun"/>
    <x v="31"/>
    <x v="4"/>
    <s v="m3"/>
    <n v="20690"/>
  </r>
  <r>
    <x v="14"/>
    <x v="4"/>
    <s v="Skaun"/>
    <x v="31"/>
    <x v="4"/>
    <s v="m3"/>
    <n v="33997"/>
  </r>
  <r>
    <x v="15"/>
    <x v="4"/>
    <s v="Skaun"/>
    <x v="31"/>
    <x v="4"/>
    <s v="m3"/>
    <n v="12505"/>
  </r>
  <r>
    <x v="16"/>
    <x v="4"/>
    <s v="Skaun"/>
    <x v="31"/>
    <x v="4"/>
    <s v="m3"/>
    <n v="20723"/>
  </r>
  <r>
    <x v="0"/>
    <x v="2"/>
    <s v="Trondheim"/>
    <x v="19"/>
    <x v="4"/>
    <s v="m3"/>
    <n v="5118"/>
  </r>
  <r>
    <x v="1"/>
    <x v="2"/>
    <s v="Trondheim"/>
    <x v="19"/>
    <x v="4"/>
    <s v="m3"/>
    <n v="7715"/>
  </r>
  <r>
    <x v="2"/>
    <x v="2"/>
    <s v="Trondheim"/>
    <x v="19"/>
    <x v="4"/>
    <s v="m3"/>
    <n v="8069"/>
  </r>
  <r>
    <x v="3"/>
    <x v="2"/>
    <s v="Trondheim"/>
    <x v="19"/>
    <x v="4"/>
    <s v="m3"/>
    <n v="8194"/>
  </r>
  <r>
    <x v="4"/>
    <x v="2"/>
    <s v="Trondheim"/>
    <x v="19"/>
    <x v="4"/>
    <s v="m3"/>
    <n v="9711"/>
  </r>
  <r>
    <x v="5"/>
    <x v="2"/>
    <s v="Trondheim"/>
    <x v="19"/>
    <x v="4"/>
    <s v="m3"/>
    <n v="12309"/>
  </r>
  <r>
    <x v="6"/>
    <x v="2"/>
    <s v="Trondheim"/>
    <x v="19"/>
    <x v="4"/>
    <s v="m3"/>
    <n v="7197"/>
  </r>
  <r>
    <x v="7"/>
    <x v="2"/>
    <s v="Trondheim"/>
    <x v="19"/>
    <x v="4"/>
    <s v="m3"/>
    <n v="6387"/>
  </r>
  <r>
    <x v="8"/>
    <x v="2"/>
    <s v="Trondheim"/>
    <x v="19"/>
    <x v="4"/>
    <s v="m3"/>
    <n v="9453"/>
  </r>
  <r>
    <x v="9"/>
    <x v="2"/>
    <s v="Trondheim"/>
    <x v="19"/>
    <x v="4"/>
    <s v="m3"/>
    <n v="6879"/>
  </r>
  <r>
    <x v="10"/>
    <x v="2"/>
    <s v="Trondheim"/>
    <x v="19"/>
    <x v="4"/>
    <s v="m3"/>
    <n v="7092"/>
  </r>
  <r>
    <x v="11"/>
    <x v="2"/>
    <s v="Trondheim"/>
    <x v="19"/>
    <x v="4"/>
    <s v="m3"/>
    <n v="6986"/>
  </r>
  <r>
    <x v="12"/>
    <x v="2"/>
    <s v="Trondheim"/>
    <x v="19"/>
    <x v="4"/>
    <s v="m3"/>
    <n v="8739"/>
  </r>
  <r>
    <x v="13"/>
    <x v="2"/>
    <s v="Trondheim"/>
    <x v="19"/>
    <x v="4"/>
    <s v="m3"/>
    <n v="12088"/>
  </r>
  <r>
    <x v="14"/>
    <x v="2"/>
    <s v="Trondheim"/>
    <x v="19"/>
    <x v="4"/>
    <s v="m3"/>
    <n v="11814"/>
  </r>
  <r>
    <x v="15"/>
    <x v="2"/>
    <s v="Trondheim"/>
    <x v="19"/>
    <x v="4"/>
    <s v="m3"/>
    <n v="9638"/>
  </r>
  <r>
    <x v="16"/>
    <x v="2"/>
    <s v="Trondheim"/>
    <x v="19"/>
    <x v="4"/>
    <s v="m3"/>
    <n v="10634"/>
  </r>
  <r>
    <x v="0"/>
    <x v="2"/>
    <s v="Malvik"/>
    <x v="32"/>
    <x v="4"/>
    <s v="m3"/>
    <n v="15198"/>
  </r>
  <r>
    <x v="1"/>
    <x v="2"/>
    <s v="Malvik"/>
    <x v="32"/>
    <x v="4"/>
    <s v="m3"/>
    <n v="13772"/>
  </r>
  <r>
    <x v="2"/>
    <x v="2"/>
    <s v="Malvik"/>
    <x v="32"/>
    <x v="4"/>
    <s v="m3"/>
    <n v="11735"/>
  </r>
  <r>
    <x v="3"/>
    <x v="2"/>
    <s v="Malvik"/>
    <x v="32"/>
    <x v="4"/>
    <s v="m3"/>
    <n v="7985"/>
  </r>
  <r>
    <x v="4"/>
    <x v="2"/>
    <s v="Malvik"/>
    <x v="32"/>
    <x v="4"/>
    <s v="m3"/>
    <n v="16221"/>
  </r>
  <r>
    <x v="5"/>
    <x v="2"/>
    <s v="Malvik"/>
    <x v="32"/>
    <x v="4"/>
    <s v="m3"/>
    <n v="14869"/>
  </r>
  <r>
    <x v="6"/>
    <x v="2"/>
    <s v="Malvik"/>
    <x v="32"/>
    <x v="4"/>
    <s v="m3"/>
    <n v="13103"/>
  </r>
  <r>
    <x v="7"/>
    <x v="2"/>
    <s v="Malvik"/>
    <x v="32"/>
    <x v="4"/>
    <s v="m3"/>
    <n v="13758"/>
  </r>
  <r>
    <x v="8"/>
    <x v="2"/>
    <s v="Malvik"/>
    <x v="32"/>
    <x v="4"/>
    <s v="m3"/>
    <n v="8014"/>
  </r>
  <r>
    <x v="9"/>
    <x v="2"/>
    <s v="Malvik"/>
    <x v="32"/>
    <x v="4"/>
    <s v="m3"/>
    <n v="6400"/>
  </r>
  <r>
    <x v="10"/>
    <x v="2"/>
    <s v="Malvik"/>
    <x v="32"/>
    <x v="4"/>
    <s v="m3"/>
    <n v="14027"/>
  </r>
  <r>
    <x v="11"/>
    <x v="2"/>
    <s v="Malvik"/>
    <x v="32"/>
    <x v="4"/>
    <s v="m3"/>
    <n v="12453"/>
  </r>
  <r>
    <x v="12"/>
    <x v="2"/>
    <s v="Malvik"/>
    <x v="32"/>
    <x v="4"/>
    <s v="m3"/>
    <n v="15210"/>
  </r>
  <r>
    <x v="13"/>
    <x v="2"/>
    <s v="Malvik"/>
    <x v="32"/>
    <x v="4"/>
    <s v="m3"/>
    <n v="12675"/>
  </r>
  <r>
    <x v="14"/>
    <x v="2"/>
    <s v="Malvik"/>
    <x v="32"/>
    <x v="4"/>
    <s v="m3"/>
    <n v="41106"/>
  </r>
  <r>
    <x v="15"/>
    <x v="2"/>
    <s v="Malvik"/>
    <x v="32"/>
    <x v="4"/>
    <s v="m3"/>
    <n v="21725"/>
  </r>
  <r>
    <x v="16"/>
    <x v="2"/>
    <s v="Malvik"/>
    <x v="32"/>
    <x v="4"/>
    <s v="m3"/>
    <n v="12045"/>
  </r>
  <r>
    <x v="0"/>
    <x v="2"/>
    <s v="Selbu"/>
    <x v="33"/>
    <x v="4"/>
    <s v="m3"/>
    <n v="50950"/>
  </r>
  <r>
    <x v="1"/>
    <x v="2"/>
    <s v="Selbu"/>
    <x v="33"/>
    <x v="4"/>
    <s v="m3"/>
    <n v="46201"/>
  </r>
  <r>
    <x v="2"/>
    <x v="2"/>
    <s v="Selbu"/>
    <x v="33"/>
    <x v="4"/>
    <s v="m3"/>
    <n v="40896"/>
  </r>
  <r>
    <x v="3"/>
    <x v="2"/>
    <s v="Selbu"/>
    <x v="33"/>
    <x v="4"/>
    <s v="m3"/>
    <n v="60645"/>
  </r>
  <r>
    <x v="4"/>
    <x v="2"/>
    <s v="Selbu"/>
    <x v="33"/>
    <x v="4"/>
    <s v="m3"/>
    <n v="41201"/>
  </r>
  <r>
    <x v="5"/>
    <x v="2"/>
    <s v="Selbu"/>
    <x v="33"/>
    <x v="4"/>
    <s v="m3"/>
    <n v="40790"/>
  </r>
  <r>
    <x v="6"/>
    <x v="2"/>
    <s v="Selbu"/>
    <x v="33"/>
    <x v="4"/>
    <s v="m3"/>
    <n v="54386"/>
  </r>
  <r>
    <x v="7"/>
    <x v="2"/>
    <s v="Selbu"/>
    <x v="33"/>
    <x v="4"/>
    <s v="m3"/>
    <n v="39731"/>
  </r>
  <r>
    <x v="8"/>
    <x v="2"/>
    <s v="Selbu"/>
    <x v="33"/>
    <x v="4"/>
    <s v="m3"/>
    <n v="40572"/>
  </r>
  <r>
    <x v="9"/>
    <x v="2"/>
    <s v="Selbu"/>
    <x v="33"/>
    <x v="4"/>
    <s v="m3"/>
    <n v="35127"/>
  </r>
  <r>
    <x v="10"/>
    <x v="2"/>
    <s v="Selbu"/>
    <x v="33"/>
    <x v="4"/>
    <s v="m3"/>
    <n v="51144"/>
  </r>
  <r>
    <x v="11"/>
    <x v="2"/>
    <s v="Selbu"/>
    <x v="33"/>
    <x v="4"/>
    <s v="m3"/>
    <n v="34903"/>
  </r>
  <r>
    <x v="12"/>
    <x v="2"/>
    <s v="Selbu"/>
    <x v="33"/>
    <x v="4"/>
    <s v="m3"/>
    <n v="22159"/>
  </r>
  <r>
    <x v="13"/>
    <x v="2"/>
    <s v="Selbu"/>
    <x v="33"/>
    <x v="4"/>
    <s v="m3"/>
    <n v="40866"/>
  </r>
  <r>
    <x v="14"/>
    <x v="2"/>
    <s v="Selbu"/>
    <x v="33"/>
    <x v="4"/>
    <s v="m3"/>
    <n v="68309"/>
  </r>
  <r>
    <x v="15"/>
    <x v="2"/>
    <s v="Selbu"/>
    <x v="33"/>
    <x v="4"/>
    <s v="m3"/>
    <n v="63795"/>
  </r>
  <r>
    <x v="16"/>
    <x v="2"/>
    <s v="Selbu"/>
    <x v="33"/>
    <x v="4"/>
    <s v="m3"/>
    <n v="38492"/>
  </r>
  <r>
    <x v="0"/>
    <x v="2"/>
    <s v="Tydal"/>
    <x v="34"/>
    <x v="4"/>
    <s v="m3"/>
    <n v="14886"/>
  </r>
  <r>
    <x v="1"/>
    <x v="2"/>
    <s v="Tydal"/>
    <x v="34"/>
    <x v="4"/>
    <s v="m3"/>
    <n v="12171"/>
  </r>
  <r>
    <x v="2"/>
    <x v="2"/>
    <s v="Tydal"/>
    <x v="34"/>
    <x v="4"/>
    <s v="m3"/>
    <n v="6495"/>
  </r>
  <r>
    <x v="3"/>
    <x v="2"/>
    <s v="Tydal"/>
    <x v="34"/>
    <x v="4"/>
    <s v="m3"/>
    <n v="8395"/>
  </r>
  <r>
    <x v="4"/>
    <x v="2"/>
    <s v="Tydal"/>
    <x v="34"/>
    <x v="4"/>
    <s v="m3"/>
    <n v="9866"/>
  </r>
  <r>
    <x v="5"/>
    <x v="2"/>
    <s v="Tydal"/>
    <x v="34"/>
    <x v="4"/>
    <s v="m3"/>
    <n v="7807"/>
  </r>
  <r>
    <x v="6"/>
    <x v="2"/>
    <s v="Tydal"/>
    <x v="34"/>
    <x v="4"/>
    <s v="m3"/>
    <n v="8146"/>
  </r>
  <r>
    <x v="7"/>
    <x v="2"/>
    <s v="Tydal"/>
    <x v="34"/>
    <x v="4"/>
    <s v="m3"/>
    <n v="24184"/>
  </r>
  <r>
    <x v="8"/>
    <x v="2"/>
    <s v="Tydal"/>
    <x v="34"/>
    <x v="4"/>
    <s v="m3"/>
    <n v="10058"/>
  </r>
  <r>
    <x v="9"/>
    <x v="2"/>
    <s v="Tydal"/>
    <x v="34"/>
    <x v="4"/>
    <s v="m3"/>
    <n v="12831"/>
  </r>
  <r>
    <x v="10"/>
    <x v="2"/>
    <s v="Tydal"/>
    <x v="34"/>
    <x v="4"/>
    <s v="m3"/>
    <n v="5915"/>
  </r>
  <r>
    <x v="11"/>
    <x v="2"/>
    <s v="Tydal"/>
    <x v="34"/>
    <x v="4"/>
    <s v="m3"/>
    <n v="19054"/>
  </r>
  <r>
    <x v="12"/>
    <x v="2"/>
    <s v="Tydal"/>
    <x v="34"/>
    <x v="4"/>
    <s v="m3"/>
    <n v="10250"/>
  </r>
  <r>
    <x v="13"/>
    <x v="2"/>
    <s v="Tydal"/>
    <x v="34"/>
    <x v="4"/>
    <s v="m3"/>
    <n v="7371"/>
  </r>
  <r>
    <x v="14"/>
    <x v="2"/>
    <s v="Tydal"/>
    <x v="34"/>
    <x v="4"/>
    <s v="m3"/>
    <n v="8620"/>
  </r>
  <r>
    <x v="15"/>
    <x v="2"/>
    <s v="Tydal"/>
    <x v="34"/>
    <x v="4"/>
    <s v="m3"/>
    <n v="12376"/>
  </r>
  <r>
    <x v="16"/>
    <x v="2"/>
    <s v="Tydal"/>
    <x v="34"/>
    <x v="4"/>
    <s v="m3"/>
    <n v="20833"/>
  </r>
  <r>
    <x v="0"/>
    <x v="2"/>
    <s v="Meråker"/>
    <x v="2"/>
    <x v="4"/>
    <s v="m3"/>
    <n v="19892"/>
  </r>
  <r>
    <x v="1"/>
    <x v="2"/>
    <s v="Meråker"/>
    <x v="2"/>
    <x v="4"/>
    <s v="m3"/>
    <n v="15280"/>
  </r>
  <r>
    <x v="2"/>
    <x v="2"/>
    <s v="Meråker"/>
    <x v="2"/>
    <x v="4"/>
    <s v="m3"/>
    <n v="13039"/>
  </r>
  <r>
    <x v="3"/>
    <x v="2"/>
    <s v="Meråker"/>
    <x v="2"/>
    <x v="4"/>
    <s v="m3"/>
    <n v="10401"/>
  </r>
  <r>
    <x v="4"/>
    <x v="2"/>
    <s v="Meråker"/>
    <x v="2"/>
    <x v="4"/>
    <s v="m3"/>
    <n v="8243"/>
  </r>
  <r>
    <x v="5"/>
    <x v="2"/>
    <s v="Meråker"/>
    <x v="2"/>
    <x v="4"/>
    <s v="m3"/>
    <n v="13092"/>
  </r>
  <r>
    <x v="6"/>
    <x v="2"/>
    <s v="Meråker"/>
    <x v="2"/>
    <x v="4"/>
    <s v="m3"/>
    <n v="13833"/>
  </r>
  <r>
    <x v="7"/>
    <x v="2"/>
    <s v="Meråker"/>
    <x v="2"/>
    <x v="4"/>
    <s v="m3"/>
    <n v="13794"/>
  </r>
  <r>
    <x v="8"/>
    <x v="2"/>
    <s v="Meråker"/>
    <x v="2"/>
    <x v="4"/>
    <s v="m3"/>
    <n v="11719"/>
  </r>
  <r>
    <x v="9"/>
    <x v="2"/>
    <s v="Meråker"/>
    <x v="2"/>
    <x v="4"/>
    <s v="m3"/>
    <n v="9551"/>
  </r>
  <r>
    <x v="10"/>
    <x v="2"/>
    <s v="Meråker"/>
    <x v="2"/>
    <x v="4"/>
    <s v="m3"/>
    <n v="15974"/>
  </r>
  <r>
    <x v="11"/>
    <x v="2"/>
    <s v="Meråker"/>
    <x v="2"/>
    <x v="4"/>
    <s v="m3"/>
    <n v="12201"/>
  </r>
  <r>
    <x v="12"/>
    <x v="2"/>
    <s v="Meråker"/>
    <x v="2"/>
    <x v="4"/>
    <s v="m3"/>
    <n v="10404"/>
  </r>
  <r>
    <x v="13"/>
    <x v="2"/>
    <s v="Meråker"/>
    <x v="2"/>
    <x v="4"/>
    <s v="m3"/>
    <n v="13815"/>
  </r>
  <r>
    <x v="14"/>
    <x v="2"/>
    <s v="Meråker"/>
    <x v="2"/>
    <x v="4"/>
    <s v="m3"/>
    <n v="17542"/>
  </r>
  <r>
    <x v="15"/>
    <x v="2"/>
    <s v="Meråker"/>
    <x v="2"/>
    <x v="4"/>
    <s v="m3"/>
    <n v="16505"/>
  </r>
  <r>
    <x v="16"/>
    <x v="2"/>
    <s v="Meråker"/>
    <x v="2"/>
    <x v="4"/>
    <s v="m3"/>
    <n v="16470"/>
  </r>
  <r>
    <x v="0"/>
    <x v="2"/>
    <s v="Stjørdal"/>
    <x v="3"/>
    <x v="4"/>
    <s v="m3"/>
    <n v="53395"/>
  </r>
  <r>
    <x v="1"/>
    <x v="2"/>
    <s v="Stjørdal"/>
    <x v="3"/>
    <x v="4"/>
    <s v="m3"/>
    <n v="56876"/>
  </r>
  <r>
    <x v="2"/>
    <x v="2"/>
    <s v="Stjørdal"/>
    <x v="3"/>
    <x v="4"/>
    <s v="m3"/>
    <n v="44684"/>
  </r>
  <r>
    <x v="3"/>
    <x v="2"/>
    <s v="Stjørdal"/>
    <x v="3"/>
    <x v="4"/>
    <s v="m3"/>
    <n v="31053"/>
  </r>
  <r>
    <x v="4"/>
    <x v="2"/>
    <s v="Stjørdal"/>
    <x v="3"/>
    <x v="4"/>
    <s v="m3"/>
    <n v="32960"/>
  </r>
  <r>
    <x v="5"/>
    <x v="2"/>
    <s v="Stjørdal"/>
    <x v="3"/>
    <x v="4"/>
    <s v="m3"/>
    <n v="38869"/>
  </r>
  <r>
    <x v="6"/>
    <x v="2"/>
    <s v="Stjørdal"/>
    <x v="3"/>
    <x v="4"/>
    <s v="m3"/>
    <n v="41760"/>
  </r>
  <r>
    <x v="7"/>
    <x v="2"/>
    <s v="Stjørdal"/>
    <x v="3"/>
    <x v="4"/>
    <s v="m3"/>
    <n v="43595"/>
  </r>
  <r>
    <x v="8"/>
    <x v="2"/>
    <s v="Stjørdal"/>
    <x v="3"/>
    <x v="4"/>
    <s v="m3"/>
    <n v="38782"/>
  </r>
  <r>
    <x v="9"/>
    <x v="2"/>
    <s v="Stjørdal"/>
    <x v="3"/>
    <x v="4"/>
    <s v="m3"/>
    <n v="22037"/>
  </r>
  <r>
    <x v="10"/>
    <x v="2"/>
    <s v="Stjørdal"/>
    <x v="3"/>
    <x v="4"/>
    <s v="m3"/>
    <n v="37670"/>
  </r>
  <r>
    <x v="11"/>
    <x v="2"/>
    <s v="Stjørdal"/>
    <x v="3"/>
    <x v="4"/>
    <s v="m3"/>
    <n v="25026"/>
  </r>
  <r>
    <x v="12"/>
    <x v="2"/>
    <s v="Stjørdal"/>
    <x v="3"/>
    <x v="4"/>
    <s v="m3"/>
    <n v="29903"/>
  </r>
  <r>
    <x v="13"/>
    <x v="2"/>
    <s v="Stjørdal"/>
    <x v="3"/>
    <x v="4"/>
    <s v="m3"/>
    <n v="61551"/>
  </r>
  <r>
    <x v="14"/>
    <x v="2"/>
    <s v="Stjørdal"/>
    <x v="3"/>
    <x v="4"/>
    <s v="m3"/>
    <n v="53025"/>
  </r>
  <r>
    <x v="15"/>
    <x v="2"/>
    <s v="Stjørdal"/>
    <x v="3"/>
    <x v="4"/>
    <s v="m3"/>
    <n v="46792"/>
  </r>
  <r>
    <x v="16"/>
    <x v="2"/>
    <s v="Stjørdal"/>
    <x v="3"/>
    <x v="4"/>
    <s v="m3"/>
    <n v="55866"/>
  </r>
  <r>
    <x v="0"/>
    <x v="0"/>
    <s v="Frosta"/>
    <x v="4"/>
    <x v="4"/>
    <s v="m3"/>
    <n v="7551"/>
  </r>
  <r>
    <x v="1"/>
    <x v="0"/>
    <s v="Frosta"/>
    <x v="4"/>
    <x v="4"/>
    <s v="m3"/>
    <n v="3835"/>
  </r>
  <r>
    <x v="2"/>
    <x v="0"/>
    <s v="Frosta"/>
    <x v="4"/>
    <x v="4"/>
    <s v="m3"/>
    <n v="1335"/>
  </r>
  <r>
    <x v="3"/>
    <x v="0"/>
    <s v="Frosta"/>
    <x v="4"/>
    <x v="4"/>
    <s v="m3"/>
    <n v="3643"/>
  </r>
  <r>
    <x v="4"/>
    <x v="0"/>
    <s v="Frosta"/>
    <x v="4"/>
    <x v="4"/>
    <s v="m3"/>
    <n v="969"/>
  </r>
  <r>
    <x v="5"/>
    <x v="0"/>
    <s v="Frosta"/>
    <x v="4"/>
    <x v="4"/>
    <s v="m3"/>
    <n v="6105"/>
  </r>
  <r>
    <x v="6"/>
    <x v="0"/>
    <s v="Frosta"/>
    <x v="4"/>
    <x v="4"/>
    <s v="m3"/>
    <n v="7082"/>
  </r>
  <r>
    <x v="7"/>
    <x v="0"/>
    <s v="Frosta"/>
    <x v="4"/>
    <x v="4"/>
    <s v="m3"/>
    <n v="8066"/>
  </r>
  <r>
    <x v="8"/>
    <x v="0"/>
    <s v="Frosta"/>
    <x v="4"/>
    <x v="4"/>
    <s v="m3"/>
    <n v="4930"/>
  </r>
  <r>
    <x v="9"/>
    <x v="0"/>
    <s v="Frosta"/>
    <x v="4"/>
    <x v="4"/>
    <s v="m3"/>
    <n v="1697"/>
  </r>
  <r>
    <x v="10"/>
    <x v="0"/>
    <s v="Frosta"/>
    <x v="4"/>
    <x v="4"/>
    <s v="m3"/>
    <n v="3086"/>
  </r>
  <r>
    <x v="11"/>
    <x v="0"/>
    <s v="Frosta"/>
    <x v="4"/>
    <x v="4"/>
    <s v="m3"/>
    <n v="11192"/>
  </r>
  <r>
    <x v="12"/>
    <x v="0"/>
    <s v="Frosta"/>
    <x v="4"/>
    <x v="4"/>
    <s v="m3"/>
    <n v="11459"/>
  </r>
  <r>
    <x v="13"/>
    <x v="0"/>
    <s v="Frosta"/>
    <x v="4"/>
    <x v="4"/>
    <s v="m3"/>
    <n v="6986"/>
  </r>
  <r>
    <x v="14"/>
    <x v="0"/>
    <s v="Frosta"/>
    <x v="4"/>
    <x v="4"/>
    <s v="m3"/>
    <n v="4164"/>
  </r>
  <r>
    <x v="15"/>
    <x v="0"/>
    <s v="Frosta"/>
    <x v="4"/>
    <x v="4"/>
    <s v="m3"/>
    <n v="10254"/>
  </r>
  <r>
    <x v="16"/>
    <x v="0"/>
    <s v="Frosta"/>
    <x v="4"/>
    <x v="4"/>
    <s v="m3"/>
    <n v="4386"/>
  </r>
  <r>
    <x v="0"/>
    <x v="0"/>
    <s v="Levanger"/>
    <x v="5"/>
    <x v="4"/>
    <s v="m3"/>
    <n v="43298"/>
  </r>
  <r>
    <x v="1"/>
    <x v="0"/>
    <s v="Levanger"/>
    <x v="5"/>
    <x v="4"/>
    <s v="m3"/>
    <n v="40799"/>
  </r>
  <r>
    <x v="2"/>
    <x v="0"/>
    <s v="Levanger"/>
    <x v="5"/>
    <x v="4"/>
    <s v="m3"/>
    <n v="29735"/>
  </r>
  <r>
    <x v="3"/>
    <x v="0"/>
    <s v="Levanger"/>
    <x v="5"/>
    <x v="4"/>
    <s v="m3"/>
    <n v="25809"/>
  </r>
  <r>
    <x v="4"/>
    <x v="0"/>
    <s v="Levanger"/>
    <x v="5"/>
    <x v="4"/>
    <s v="m3"/>
    <n v="24387"/>
  </r>
  <r>
    <x v="5"/>
    <x v="0"/>
    <s v="Levanger"/>
    <x v="5"/>
    <x v="4"/>
    <s v="m3"/>
    <n v="23936"/>
  </r>
  <r>
    <x v="6"/>
    <x v="0"/>
    <s v="Levanger"/>
    <x v="5"/>
    <x v="4"/>
    <s v="m3"/>
    <n v="29589"/>
  </r>
  <r>
    <x v="7"/>
    <x v="0"/>
    <s v="Levanger"/>
    <x v="5"/>
    <x v="4"/>
    <s v="m3"/>
    <n v="35704"/>
  </r>
  <r>
    <x v="8"/>
    <x v="0"/>
    <s v="Levanger"/>
    <x v="5"/>
    <x v="4"/>
    <s v="m3"/>
    <n v="39403"/>
  </r>
  <r>
    <x v="9"/>
    <x v="0"/>
    <s v="Levanger"/>
    <x v="5"/>
    <x v="4"/>
    <s v="m3"/>
    <n v="23751"/>
  </r>
  <r>
    <x v="10"/>
    <x v="0"/>
    <s v="Levanger"/>
    <x v="5"/>
    <x v="4"/>
    <s v="m3"/>
    <n v="27436"/>
  </r>
  <r>
    <x v="11"/>
    <x v="0"/>
    <s v="Levanger"/>
    <x v="5"/>
    <x v="4"/>
    <s v="m3"/>
    <n v="20584"/>
  </r>
  <r>
    <x v="12"/>
    <x v="0"/>
    <s v="Levanger"/>
    <x v="5"/>
    <x v="4"/>
    <s v="m3"/>
    <n v="43255"/>
  </r>
  <r>
    <x v="13"/>
    <x v="0"/>
    <s v="Levanger"/>
    <x v="5"/>
    <x v="4"/>
    <s v="m3"/>
    <n v="46781"/>
  </r>
  <r>
    <x v="14"/>
    <x v="0"/>
    <s v="Levanger"/>
    <x v="5"/>
    <x v="4"/>
    <s v="m3"/>
    <n v="44819"/>
  </r>
  <r>
    <x v="15"/>
    <x v="0"/>
    <s v="Levanger"/>
    <x v="5"/>
    <x v="4"/>
    <s v="m3"/>
    <n v="54446"/>
  </r>
  <r>
    <x v="16"/>
    <x v="0"/>
    <s v="Levanger"/>
    <x v="5"/>
    <x v="4"/>
    <s v="m3"/>
    <n v="36292"/>
  </r>
  <r>
    <x v="0"/>
    <x v="0"/>
    <s v="Verdal"/>
    <x v="6"/>
    <x v="4"/>
    <s v="m3"/>
    <n v="31388"/>
  </r>
  <r>
    <x v="1"/>
    <x v="0"/>
    <s v="Verdal"/>
    <x v="6"/>
    <x v="4"/>
    <s v="m3"/>
    <n v="34078"/>
  </r>
  <r>
    <x v="2"/>
    <x v="0"/>
    <s v="Verdal"/>
    <x v="6"/>
    <x v="4"/>
    <s v="m3"/>
    <n v="29645"/>
  </r>
  <r>
    <x v="3"/>
    <x v="0"/>
    <s v="Verdal"/>
    <x v="6"/>
    <x v="4"/>
    <s v="m3"/>
    <n v="31299"/>
  </r>
  <r>
    <x v="4"/>
    <x v="0"/>
    <s v="Verdal"/>
    <x v="6"/>
    <x v="4"/>
    <s v="m3"/>
    <n v="18992"/>
  </r>
  <r>
    <x v="5"/>
    <x v="0"/>
    <s v="Verdal"/>
    <x v="6"/>
    <x v="4"/>
    <s v="m3"/>
    <n v="21305"/>
  </r>
  <r>
    <x v="6"/>
    <x v="0"/>
    <s v="Verdal"/>
    <x v="6"/>
    <x v="4"/>
    <s v="m3"/>
    <n v="31814"/>
  </r>
  <r>
    <x v="7"/>
    <x v="0"/>
    <s v="Verdal"/>
    <x v="6"/>
    <x v="4"/>
    <s v="m3"/>
    <n v="18300"/>
  </r>
  <r>
    <x v="8"/>
    <x v="0"/>
    <s v="Verdal"/>
    <x v="6"/>
    <x v="4"/>
    <s v="m3"/>
    <n v="33633"/>
  </r>
  <r>
    <x v="9"/>
    <x v="0"/>
    <s v="Verdal"/>
    <x v="6"/>
    <x v="4"/>
    <s v="m3"/>
    <n v="24605"/>
  </r>
  <r>
    <x v="10"/>
    <x v="0"/>
    <s v="Verdal"/>
    <x v="6"/>
    <x v="4"/>
    <s v="m3"/>
    <n v="34963"/>
  </r>
  <r>
    <x v="11"/>
    <x v="0"/>
    <s v="Verdal"/>
    <x v="6"/>
    <x v="4"/>
    <s v="m3"/>
    <n v="31111"/>
  </r>
  <r>
    <x v="12"/>
    <x v="0"/>
    <s v="Verdal"/>
    <x v="6"/>
    <x v="4"/>
    <s v="m3"/>
    <n v="19581"/>
  </r>
  <r>
    <x v="13"/>
    <x v="0"/>
    <s v="Verdal"/>
    <x v="6"/>
    <x v="4"/>
    <s v="m3"/>
    <n v="27680"/>
  </r>
  <r>
    <x v="14"/>
    <x v="0"/>
    <s v="Verdal"/>
    <x v="6"/>
    <x v="4"/>
    <s v="m3"/>
    <n v="36705"/>
  </r>
  <r>
    <x v="15"/>
    <x v="0"/>
    <s v="Verdal"/>
    <x v="6"/>
    <x v="4"/>
    <s v="m3"/>
    <n v="38509"/>
  </r>
  <r>
    <x v="16"/>
    <x v="0"/>
    <s v="Verdal"/>
    <x v="6"/>
    <x v="4"/>
    <s v="m3"/>
    <n v="47847"/>
  </r>
  <r>
    <x v="0"/>
    <x v="1"/>
    <s v="Namsos"/>
    <x v="1"/>
    <x v="4"/>
    <s v="m3"/>
    <n v="17435"/>
  </r>
  <r>
    <x v="1"/>
    <x v="1"/>
    <s v="Namsos"/>
    <x v="1"/>
    <x v="4"/>
    <s v="m3"/>
    <n v="14187"/>
  </r>
  <r>
    <x v="2"/>
    <x v="1"/>
    <s v="Namsos"/>
    <x v="1"/>
    <x v="4"/>
    <s v="m3"/>
    <n v="16487"/>
  </r>
  <r>
    <x v="3"/>
    <x v="1"/>
    <s v="Namsos"/>
    <x v="1"/>
    <x v="4"/>
    <s v="m3"/>
    <n v="16164"/>
  </r>
  <r>
    <x v="4"/>
    <x v="1"/>
    <s v="Namsos"/>
    <x v="1"/>
    <x v="4"/>
    <s v="m3"/>
    <n v="10790"/>
  </r>
  <r>
    <x v="5"/>
    <x v="1"/>
    <s v="Namsos"/>
    <x v="1"/>
    <x v="4"/>
    <s v="m3"/>
    <n v="14474"/>
  </r>
  <r>
    <x v="6"/>
    <x v="1"/>
    <s v="Namsos"/>
    <x v="1"/>
    <x v="4"/>
    <s v="m3"/>
    <n v="14053"/>
  </r>
  <r>
    <x v="7"/>
    <x v="1"/>
    <s v="Namsos"/>
    <x v="1"/>
    <x v="4"/>
    <s v="m3"/>
    <n v="23215"/>
  </r>
  <r>
    <x v="8"/>
    <x v="1"/>
    <s v="Namsos"/>
    <x v="1"/>
    <x v="4"/>
    <s v="m3"/>
    <n v="20287"/>
  </r>
  <r>
    <x v="9"/>
    <x v="1"/>
    <s v="Namsos"/>
    <x v="1"/>
    <x v="4"/>
    <s v="m3"/>
    <n v="16600"/>
  </r>
  <r>
    <x v="10"/>
    <x v="1"/>
    <s v="Namsos"/>
    <x v="1"/>
    <x v="4"/>
    <s v="m3"/>
    <n v="12646"/>
  </r>
  <r>
    <x v="11"/>
    <x v="1"/>
    <s v="Namsos"/>
    <x v="1"/>
    <x v="4"/>
    <s v="m3"/>
    <n v="16577"/>
  </r>
  <r>
    <x v="12"/>
    <x v="1"/>
    <s v="Namsos"/>
    <x v="1"/>
    <x v="4"/>
    <s v="m3"/>
    <n v="27941"/>
  </r>
  <r>
    <x v="13"/>
    <x v="1"/>
    <s v="Namsos"/>
    <x v="1"/>
    <x v="4"/>
    <s v="m3"/>
    <n v="24105"/>
  </r>
  <r>
    <x v="14"/>
    <x v="1"/>
    <s v="Namsos"/>
    <x v="1"/>
    <x v="4"/>
    <s v="m3"/>
    <n v="16754"/>
  </r>
  <r>
    <x v="15"/>
    <x v="1"/>
    <s v="Namsos"/>
    <x v="1"/>
    <x v="4"/>
    <s v="m3"/>
    <n v="20889"/>
  </r>
  <r>
    <x v="16"/>
    <x v="1"/>
    <s v="Namsos"/>
    <x v="1"/>
    <x v="4"/>
    <s v="m3"/>
    <n v="28825"/>
  </r>
  <r>
    <x v="0"/>
    <x v="0"/>
    <s v="Snåsa"/>
    <x v="7"/>
    <x v="4"/>
    <s v="m3"/>
    <n v="34598"/>
  </r>
  <r>
    <x v="1"/>
    <x v="0"/>
    <s v="Snåsa"/>
    <x v="7"/>
    <x v="4"/>
    <s v="m3"/>
    <n v="40251"/>
  </r>
  <r>
    <x v="2"/>
    <x v="0"/>
    <s v="Snåsa"/>
    <x v="7"/>
    <x v="4"/>
    <s v="m3"/>
    <n v="38497"/>
  </r>
  <r>
    <x v="3"/>
    <x v="0"/>
    <s v="Snåsa"/>
    <x v="7"/>
    <x v="4"/>
    <s v="m3"/>
    <n v="36841"/>
  </r>
  <r>
    <x v="4"/>
    <x v="0"/>
    <s v="Snåsa"/>
    <x v="7"/>
    <x v="4"/>
    <s v="m3"/>
    <n v="35784"/>
  </r>
  <r>
    <x v="5"/>
    <x v="0"/>
    <s v="Snåsa"/>
    <x v="7"/>
    <x v="4"/>
    <s v="m3"/>
    <n v="33821"/>
  </r>
  <r>
    <x v="6"/>
    <x v="0"/>
    <s v="Snåsa"/>
    <x v="7"/>
    <x v="4"/>
    <s v="m3"/>
    <n v="57807"/>
  </r>
  <r>
    <x v="7"/>
    <x v="0"/>
    <s v="Snåsa"/>
    <x v="7"/>
    <x v="4"/>
    <s v="m3"/>
    <n v="52415"/>
  </r>
  <r>
    <x v="8"/>
    <x v="0"/>
    <s v="Snåsa"/>
    <x v="7"/>
    <x v="4"/>
    <s v="m3"/>
    <n v="55990"/>
  </r>
  <r>
    <x v="9"/>
    <x v="0"/>
    <s v="Snåsa"/>
    <x v="7"/>
    <x v="4"/>
    <s v="m3"/>
    <n v="31258"/>
  </r>
  <r>
    <x v="10"/>
    <x v="0"/>
    <s v="Snåsa"/>
    <x v="7"/>
    <x v="4"/>
    <s v="m3"/>
    <n v="28539"/>
  </r>
  <r>
    <x v="11"/>
    <x v="0"/>
    <s v="Snåsa"/>
    <x v="7"/>
    <x v="4"/>
    <s v="m3"/>
    <n v="47756"/>
  </r>
  <r>
    <x v="12"/>
    <x v="0"/>
    <s v="Snåsa"/>
    <x v="7"/>
    <x v="4"/>
    <s v="m3"/>
    <n v="33932"/>
  </r>
  <r>
    <x v="13"/>
    <x v="0"/>
    <s v="Snåsa"/>
    <x v="7"/>
    <x v="4"/>
    <s v="m3"/>
    <n v="46196"/>
  </r>
  <r>
    <x v="14"/>
    <x v="0"/>
    <s v="Snåsa"/>
    <x v="7"/>
    <x v="4"/>
    <s v="m3"/>
    <n v="47511"/>
  </r>
  <r>
    <x v="15"/>
    <x v="0"/>
    <s v="Snåsa"/>
    <x v="7"/>
    <x v="4"/>
    <s v="m3"/>
    <n v="30514"/>
  </r>
  <r>
    <x v="16"/>
    <x v="0"/>
    <s v="Snåsa"/>
    <x v="7"/>
    <x v="4"/>
    <s v="m3"/>
    <n v="39563"/>
  </r>
  <r>
    <x v="0"/>
    <x v="1"/>
    <s v="Lierne"/>
    <x v="8"/>
    <x v="4"/>
    <s v="m3"/>
    <n v="45108"/>
  </r>
  <r>
    <x v="1"/>
    <x v="1"/>
    <s v="Lierne"/>
    <x v="8"/>
    <x v="4"/>
    <s v="m3"/>
    <n v="46899"/>
  </r>
  <r>
    <x v="2"/>
    <x v="1"/>
    <s v="Lierne"/>
    <x v="8"/>
    <x v="4"/>
    <s v="m3"/>
    <n v="51979"/>
  </r>
  <r>
    <x v="3"/>
    <x v="1"/>
    <s v="Lierne"/>
    <x v="8"/>
    <x v="4"/>
    <s v="m3"/>
    <n v="60439"/>
  </r>
  <r>
    <x v="4"/>
    <x v="1"/>
    <s v="Lierne"/>
    <x v="8"/>
    <x v="4"/>
    <s v="m3"/>
    <n v="48276"/>
  </r>
  <r>
    <x v="5"/>
    <x v="1"/>
    <s v="Lierne"/>
    <x v="8"/>
    <x v="4"/>
    <s v="m3"/>
    <n v="64231"/>
  </r>
  <r>
    <x v="6"/>
    <x v="1"/>
    <s v="Lierne"/>
    <x v="8"/>
    <x v="4"/>
    <s v="m3"/>
    <n v="43700"/>
  </r>
  <r>
    <x v="7"/>
    <x v="1"/>
    <s v="Lierne"/>
    <x v="8"/>
    <x v="4"/>
    <s v="m3"/>
    <n v="37612"/>
  </r>
  <r>
    <x v="8"/>
    <x v="1"/>
    <s v="Lierne"/>
    <x v="8"/>
    <x v="4"/>
    <s v="m3"/>
    <n v="39371"/>
  </r>
  <r>
    <x v="9"/>
    <x v="1"/>
    <s v="Lierne"/>
    <x v="8"/>
    <x v="4"/>
    <s v="m3"/>
    <n v="32935"/>
  </r>
  <r>
    <x v="10"/>
    <x v="1"/>
    <s v="Lierne"/>
    <x v="8"/>
    <x v="4"/>
    <s v="m3"/>
    <n v="33695"/>
  </r>
  <r>
    <x v="11"/>
    <x v="1"/>
    <s v="Lierne"/>
    <x v="8"/>
    <x v="4"/>
    <s v="m3"/>
    <n v="31371"/>
  </r>
  <r>
    <x v="12"/>
    <x v="1"/>
    <s v="Lierne"/>
    <x v="8"/>
    <x v="4"/>
    <s v="m3"/>
    <n v="38704"/>
  </r>
  <r>
    <x v="13"/>
    <x v="1"/>
    <s v="Lierne"/>
    <x v="8"/>
    <x v="4"/>
    <s v="m3"/>
    <n v="28440"/>
  </r>
  <r>
    <x v="14"/>
    <x v="1"/>
    <s v="Lierne"/>
    <x v="8"/>
    <x v="4"/>
    <s v="m3"/>
    <n v="60313"/>
  </r>
  <r>
    <x v="15"/>
    <x v="1"/>
    <s v="Lierne"/>
    <x v="8"/>
    <x v="4"/>
    <s v="m3"/>
    <n v="51677"/>
  </r>
  <r>
    <x v="16"/>
    <x v="1"/>
    <s v="Lierne"/>
    <x v="8"/>
    <x v="4"/>
    <s v="m3"/>
    <n v="29162"/>
  </r>
  <r>
    <x v="0"/>
    <x v="1"/>
    <s v="Røyrvik"/>
    <x v="9"/>
    <x v="4"/>
    <s v="m3"/>
    <n v="3152"/>
  </r>
  <r>
    <x v="1"/>
    <x v="1"/>
    <s v="Røyrvik"/>
    <x v="9"/>
    <x v="4"/>
    <s v="m3"/>
    <n v="3628"/>
  </r>
  <r>
    <x v="2"/>
    <x v="1"/>
    <s v="Røyrvik"/>
    <x v="9"/>
    <x v="4"/>
    <s v="m3"/>
    <n v="2052"/>
  </r>
  <r>
    <x v="3"/>
    <x v="1"/>
    <s v="Røyrvik"/>
    <x v="9"/>
    <x v="4"/>
    <s v="m3"/>
    <n v="2842"/>
  </r>
  <r>
    <x v="4"/>
    <x v="1"/>
    <s v="Røyrvik"/>
    <x v="9"/>
    <x v="4"/>
    <s v="m3"/>
    <n v="1569"/>
  </r>
  <r>
    <x v="5"/>
    <x v="1"/>
    <s v="Røyrvik"/>
    <x v="9"/>
    <x v="4"/>
    <s v="m3"/>
    <n v="5767"/>
  </r>
  <r>
    <x v="6"/>
    <x v="1"/>
    <s v="Røyrvik"/>
    <x v="9"/>
    <x v="4"/>
    <s v="m3"/>
    <n v="3920"/>
  </r>
  <r>
    <x v="7"/>
    <x v="1"/>
    <s v="Røyrvik"/>
    <x v="9"/>
    <x v="4"/>
    <s v="m3"/>
    <n v="10615"/>
  </r>
  <r>
    <x v="8"/>
    <x v="1"/>
    <s v="Røyrvik"/>
    <x v="9"/>
    <x v="4"/>
    <s v="m3"/>
    <n v="5854"/>
  </r>
  <r>
    <x v="9"/>
    <x v="1"/>
    <s v="Røyrvik"/>
    <x v="9"/>
    <x v="4"/>
    <s v="m3"/>
    <n v="3609"/>
  </r>
  <r>
    <x v="10"/>
    <x v="1"/>
    <s v="Røyrvik"/>
    <x v="9"/>
    <x v="4"/>
    <s v="m3"/>
    <n v="3454"/>
  </r>
  <r>
    <x v="11"/>
    <x v="1"/>
    <s v="Røyrvik"/>
    <x v="9"/>
    <x v="4"/>
    <s v="m3"/>
    <n v="3838"/>
  </r>
  <r>
    <x v="12"/>
    <x v="1"/>
    <s v="Røyrvik"/>
    <x v="9"/>
    <x v="4"/>
    <s v="m3"/>
    <n v="2713"/>
  </r>
  <r>
    <x v="13"/>
    <x v="1"/>
    <s v="Røyrvik"/>
    <x v="9"/>
    <x v="4"/>
    <s v="m3"/>
    <n v="2412"/>
  </r>
  <r>
    <x v="14"/>
    <x v="1"/>
    <s v="Røyrvik"/>
    <x v="9"/>
    <x v="4"/>
    <s v="m3"/>
    <n v="2370"/>
  </r>
  <r>
    <x v="15"/>
    <x v="1"/>
    <s v="Røyrvik"/>
    <x v="9"/>
    <x v="4"/>
    <s v="m3"/>
    <n v="6555"/>
  </r>
  <r>
    <x v="16"/>
    <x v="1"/>
    <s v="Røyrvik"/>
    <x v="9"/>
    <x v="4"/>
    <s v="m3"/>
    <n v="1014"/>
  </r>
  <r>
    <x v="0"/>
    <x v="1"/>
    <s v="Namsskogan"/>
    <x v="10"/>
    <x v="4"/>
    <s v="m3"/>
    <n v="7365"/>
  </r>
  <r>
    <x v="1"/>
    <x v="1"/>
    <s v="Namsskogan"/>
    <x v="10"/>
    <x v="4"/>
    <s v="m3"/>
    <n v="10347"/>
  </r>
  <r>
    <x v="2"/>
    <x v="1"/>
    <s v="Namsskogan"/>
    <x v="10"/>
    <x v="4"/>
    <s v="m3"/>
    <n v="7929"/>
  </r>
  <r>
    <x v="3"/>
    <x v="1"/>
    <s v="Namsskogan"/>
    <x v="10"/>
    <x v="4"/>
    <s v="m3"/>
    <n v="9553"/>
  </r>
  <r>
    <x v="4"/>
    <x v="1"/>
    <s v="Namsskogan"/>
    <x v="10"/>
    <x v="4"/>
    <s v="m3"/>
    <n v="5574"/>
  </r>
  <r>
    <x v="5"/>
    <x v="1"/>
    <s v="Namsskogan"/>
    <x v="10"/>
    <x v="4"/>
    <s v="m3"/>
    <n v="22167"/>
  </r>
  <r>
    <x v="6"/>
    <x v="1"/>
    <s v="Namsskogan"/>
    <x v="10"/>
    <x v="4"/>
    <s v="m3"/>
    <n v="7567"/>
  </r>
  <r>
    <x v="7"/>
    <x v="1"/>
    <s v="Namsskogan"/>
    <x v="10"/>
    <x v="4"/>
    <s v="m3"/>
    <n v="13259"/>
  </r>
  <r>
    <x v="8"/>
    <x v="1"/>
    <s v="Namsskogan"/>
    <x v="10"/>
    <x v="4"/>
    <s v="m3"/>
    <n v="13703"/>
  </r>
  <r>
    <x v="9"/>
    <x v="1"/>
    <s v="Namsskogan"/>
    <x v="10"/>
    <x v="4"/>
    <s v="m3"/>
    <n v="3051"/>
  </r>
  <r>
    <x v="10"/>
    <x v="1"/>
    <s v="Namsskogan"/>
    <x v="10"/>
    <x v="4"/>
    <s v="m3"/>
    <n v="6690"/>
  </r>
  <r>
    <x v="11"/>
    <x v="1"/>
    <s v="Namsskogan"/>
    <x v="10"/>
    <x v="4"/>
    <s v="m3"/>
    <n v="7081"/>
  </r>
  <r>
    <x v="12"/>
    <x v="1"/>
    <s v="Namsskogan"/>
    <x v="10"/>
    <x v="4"/>
    <s v="m3"/>
    <n v="4103"/>
  </r>
  <r>
    <x v="13"/>
    <x v="1"/>
    <s v="Namsskogan"/>
    <x v="10"/>
    <x v="4"/>
    <s v="m3"/>
    <n v="7788"/>
  </r>
  <r>
    <x v="14"/>
    <x v="1"/>
    <s v="Namsskogan"/>
    <x v="10"/>
    <x v="4"/>
    <s v="m3"/>
    <n v="44930"/>
  </r>
  <r>
    <x v="15"/>
    <x v="1"/>
    <s v="Namsskogan"/>
    <x v="10"/>
    <x v="4"/>
    <s v="m3"/>
    <n v="15667"/>
  </r>
  <r>
    <x v="16"/>
    <x v="1"/>
    <s v="Namsskogan"/>
    <x v="10"/>
    <x v="4"/>
    <s v="m3"/>
    <n v="5284"/>
  </r>
  <r>
    <x v="0"/>
    <x v="1"/>
    <s v="Grong"/>
    <x v="11"/>
    <x v="4"/>
    <s v="m3"/>
    <n v="29578"/>
  </r>
  <r>
    <x v="1"/>
    <x v="1"/>
    <s v="Grong"/>
    <x v="11"/>
    <x v="4"/>
    <s v="m3"/>
    <n v="28263"/>
  </r>
  <r>
    <x v="2"/>
    <x v="1"/>
    <s v="Grong"/>
    <x v="11"/>
    <x v="4"/>
    <s v="m3"/>
    <n v="25697"/>
  </r>
  <r>
    <x v="3"/>
    <x v="1"/>
    <s v="Grong"/>
    <x v="11"/>
    <x v="4"/>
    <s v="m3"/>
    <n v="27468"/>
  </r>
  <r>
    <x v="4"/>
    <x v="1"/>
    <s v="Grong"/>
    <x v="11"/>
    <x v="4"/>
    <s v="m3"/>
    <n v="28540"/>
  </r>
  <r>
    <x v="5"/>
    <x v="1"/>
    <s v="Grong"/>
    <x v="11"/>
    <x v="4"/>
    <s v="m3"/>
    <n v="23284"/>
  </r>
  <r>
    <x v="6"/>
    <x v="1"/>
    <s v="Grong"/>
    <x v="11"/>
    <x v="4"/>
    <s v="m3"/>
    <n v="27280"/>
  </r>
  <r>
    <x v="7"/>
    <x v="1"/>
    <s v="Grong"/>
    <x v="11"/>
    <x v="4"/>
    <s v="m3"/>
    <n v="28637"/>
  </r>
  <r>
    <x v="8"/>
    <x v="1"/>
    <s v="Grong"/>
    <x v="11"/>
    <x v="4"/>
    <s v="m3"/>
    <n v="21039"/>
  </r>
  <r>
    <x v="9"/>
    <x v="1"/>
    <s v="Grong"/>
    <x v="11"/>
    <x v="4"/>
    <s v="m3"/>
    <n v="31729"/>
  </r>
  <r>
    <x v="10"/>
    <x v="1"/>
    <s v="Grong"/>
    <x v="11"/>
    <x v="4"/>
    <s v="m3"/>
    <n v="26258"/>
  </r>
  <r>
    <x v="11"/>
    <x v="1"/>
    <s v="Grong"/>
    <x v="11"/>
    <x v="4"/>
    <s v="m3"/>
    <n v="21379"/>
  </r>
  <r>
    <x v="12"/>
    <x v="1"/>
    <s v="Grong"/>
    <x v="11"/>
    <x v="4"/>
    <s v="m3"/>
    <n v="15906"/>
  </r>
  <r>
    <x v="13"/>
    <x v="1"/>
    <s v="Grong"/>
    <x v="11"/>
    <x v="4"/>
    <s v="m3"/>
    <n v="28620"/>
  </r>
  <r>
    <x v="14"/>
    <x v="1"/>
    <s v="Grong"/>
    <x v="11"/>
    <x v="4"/>
    <s v="m3"/>
    <n v="24121"/>
  </r>
  <r>
    <x v="15"/>
    <x v="1"/>
    <s v="Grong"/>
    <x v="11"/>
    <x v="4"/>
    <s v="m3"/>
    <n v="21040"/>
  </r>
  <r>
    <x v="16"/>
    <x v="1"/>
    <s v="Grong"/>
    <x v="11"/>
    <x v="4"/>
    <s v="m3"/>
    <n v="16797"/>
  </r>
  <r>
    <x v="0"/>
    <x v="1"/>
    <s v="Høylandet"/>
    <x v="12"/>
    <x v="4"/>
    <s v="m3"/>
    <n v="23543"/>
  </r>
  <r>
    <x v="1"/>
    <x v="1"/>
    <s v="Høylandet"/>
    <x v="12"/>
    <x v="4"/>
    <s v="m3"/>
    <n v="35204"/>
  </r>
  <r>
    <x v="2"/>
    <x v="1"/>
    <s v="Høylandet"/>
    <x v="12"/>
    <x v="4"/>
    <s v="m3"/>
    <n v="23471"/>
  </r>
  <r>
    <x v="3"/>
    <x v="1"/>
    <s v="Høylandet"/>
    <x v="12"/>
    <x v="4"/>
    <s v="m3"/>
    <n v="12483"/>
  </r>
  <r>
    <x v="4"/>
    <x v="1"/>
    <s v="Høylandet"/>
    <x v="12"/>
    <x v="4"/>
    <s v="m3"/>
    <n v="13323"/>
  </r>
  <r>
    <x v="5"/>
    <x v="1"/>
    <s v="Høylandet"/>
    <x v="12"/>
    <x v="4"/>
    <s v="m3"/>
    <n v="17924"/>
  </r>
  <r>
    <x v="6"/>
    <x v="1"/>
    <s v="Høylandet"/>
    <x v="12"/>
    <x v="4"/>
    <s v="m3"/>
    <n v="21936"/>
  </r>
  <r>
    <x v="7"/>
    <x v="1"/>
    <s v="Høylandet"/>
    <x v="12"/>
    <x v="4"/>
    <s v="m3"/>
    <n v="20505"/>
  </r>
  <r>
    <x v="8"/>
    <x v="1"/>
    <s v="Høylandet"/>
    <x v="12"/>
    <x v="4"/>
    <s v="m3"/>
    <n v="25103"/>
  </r>
  <r>
    <x v="9"/>
    <x v="1"/>
    <s v="Høylandet"/>
    <x v="12"/>
    <x v="4"/>
    <s v="m3"/>
    <n v="13032"/>
  </r>
  <r>
    <x v="10"/>
    <x v="1"/>
    <s v="Høylandet"/>
    <x v="12"/>
    <x v="4"/>
    <s v="m3"/>
    <n v="23780"/>
  </r>
  <r>
    <x v="11"/>
    <x v="1"/>
    <s v="Høylandet"/>
    <x v="12"/>
    <x v="4"/>
    <s v="m3"/>
    <n v="18010"/>
  </r>
  <r>
    <x v="12"/>
    <x v="1"/>
    <s v="Høylandet"/>
    <x v="12"/>
    <x v="4"/>
    <s v="m3"/>
    <n v="15513"/>
  </r>
  <r>
    <x v="13"/>
    <x v="1"/>
    <s v="Høylandet"/>
    <x v="12"/>
    <x v="4"/>
    <s v="m3"/>
    <n v="19320"/>
  </r>
  <r>
    <x v="14"/>
    <x v="1"/>
    <s v="Høylandet"/>
    <x v="12"/>
    <x v="4"/>
    <s v="m3"/>
    <n v="23484"/>
  </r>
  <r>
    <x v="15"/>
    <x v="1"/>
    <s v="Høylandet"/>
    <x v="12"/>
    <x v="4"/>
    <s v="m3"/>
    <n v="20301"/>
  </r>
  <r>
    <x v="16"/>
    <x v="1"/>
    <s v="Høylandet"/>
    <x v="12"/>
    <x v="4"/>
    <s v="m3"/>
    <n v="22956"/>
  </r>
  <r>
    <x v="0"/>
    <x v="1"/>
    <s v="Overhalla"/>
    <x v="13"/>
    <x v="4"/>
    <s v="m3"/>
    <n v="14797"/>
  </r>
  <r>
    <x v="1"/>
    <x v="1"/>
    <s v="Overhalla"/>
    <x v="13"/>
    <x v="4"/>
    <s v="m3"/>
    <n v="22015"/>
  </r>
  <r>
    <x v="2"/>
    <x v="1"/>
    <s v="Overhalla"/>
    <x v="13"/>
    <x v="4"/>
    <s v="m3"/>
    <n v="21085"/>
  </r>
  <r>
    <x v="3"/>
    <x v="1"/>
    <s v="Overhalla"/>
    <x v="13"/>
    <x v="4"/>
    <s v="m3"/>
    <n v="19413"/>
  </r>
  <r>
    <x v="4"/>
    <x v="1"/>
    <s v="Overhalla"/>
    <x v="13"/>
    <x v="4"/>
    <s v="m3"/>
    <n v="12611"/>
  </r>
  <r>
    <x v="5"/>
    <x v="1"/>
    <s v="Overhalla"/>
    <x v="13"/>
    <x v="4"/>
    <s v="m3"/>
    <n v="14633"/>
  </r>
  <r>
    <x v="6"/>
    <x v="1"/>
    <s v="Overhalla"/>
    <x v="13"/>
    <x v="4"/>
    <s v="m3"/>
    <n v="16839"/>
  </r>
  <r>
    <x v="7"/>
    <x v="1"/>
    <s v="Overhalla"/>
    <x v="13"/>
    <x v="4"/>
    <s v="m3"/>
    <n v="13953"/>
  </r>
  <r>
    <x v="8"/>
    <x v="1"/>
    <s v="Overhalla"/>
    <x v="13"/>
    <x v="4"/>
    <s v="m3"/>
    <n v="22467"/>
  </r>
  <r>
    <x v="9"/>
    <x v="1"/>
    <s v="Overhalla"/>
    <x v="13"/>
    <x v="4"/>
    <s v="m3"/>
    <n v="26673"/>
  </r>
  <r>
    <x v="10"/>
    <x v="1"/>
    <s v="Overhalla"/>
    <x v="13"/>
    <x v="4"/>
    <s v="m3"/>
    <n v="18243"/>
  </r>
  <r>
    <x v="11"/>
    <x v="1"/>
    <s v="Overhalla"/>
    <x v="13"/>
    <x v="4"/>
    <s v="m3"/>
    <n v="25905"/>
  </r>
  <r>
    <x v="12"/>
    <x v="1"/>
    <s v="Overhalla"/>
    <x v="13"/>
    <x v="4"/>
    <s v="m3"/>
    <n v="7430"/>
  </r>
  <r>
    <x v="13"/>
    <x v="1"/>
    <s v="Overhalla"/>
    <x v="13"/>
    <x v="4"/>
    <s v="m3"/>
    <n v="24544"/>
  </r>
  <r>
    <x v="14"/>
    <x v="1"/>
    <s v="Overhalla"/>
    <x v="13"/>
    <x v="4"/>
    <s v="m3"/>
    <n v="46278"/>
  </r>
  <r>
    <x v="15"/>
    <x v="1"/>
    <s v="Overhalla"/>
    <x v="13"/>
    <x v="4"/>
    <s v="m3"/>
    <n v="16689"/>
  </r>
  <r>
    <x v="16"/>
    <x v="1"/>
    <s v="Overhalla"/>
    <x v="13"/>
    <x v="4"/>
    <s v="m3"/>
    <n v="21129"/>
  </r>
  <r>
    <x v="0"/>
    <x v="1"/>
    <s v="Namsos"/>
    <x v="1"/>
    <x v="4"/>
    <s v="m3"/>
    <n v="83"/>
  </r>
  <r>
    <x v="1"/>
    <x v="1"/>
    <s v="Namsos"/>
    <x v="1"/>
    <x v="4"/>
    <s v="m3"/>
    <n v="879"/>
  </r>
  <r>
    <x v="2"/>
    <x v="1"/>
    <s v="Namsos"/>
    <x v="1"/>
    <x v="4"/>
    <s v="m3"/>
    <n v="1986"/>
  </r>
  <r>
    <x v="3"/>
    <x v="1"/>
    <s v="Namsos"/>
    <x v="1"/>
    <x v="4"/>
    <s v="m3"/>
    <n v="1320"/>
  </r>
  <r>
    <x v="4"/>
    <x v="1"/>
    <s v="Namsos"/>
    <x v="1"/>
    <x v="4"/>
    <s v="m3"/>
    <n v="10"/>
  </r>
  <r>
    <x v="5"/>
    <x v="1"/>
    <s v="Namsos"/>
    <x v="1"/>
    <x v="4"/>
    <s v="m3"/>
    <n v="49"/>
  </r>
  <r>
    <x v="6"/>
    <x v="1"/>
    <s v="Namsos"/>
    <x v="1"/>
    <x v="4"/>
    <s v="m3"/>
    <n v="466"/>
  </r>
  <r>
    <x v="7"/>
    <x v="1"/>
    <s v="Namsos"/>
    <x v="1"/>
    <x v="4"/>
    <s v="m3"/>
    <n v="1815"/>
  </r>
  <r>
    <x v="8"/>
    <x v="1"/>
    <s v="Namsos"/>
    <x v="1"/>
    <x v="4"/>
    <s v="m3"/>
    <n v="112"/>
  </r>
  <r>
    <x v="9"/>
    <x v="1"/>
    <s v="Namsos"/>
    <x v="1"/>
    <x v="4"/>
    <s v="m3"/>
    <n v="102"/>
  </r>
  <r>
    <x v="10"/>
    <x v="1"/>
    <s v="Namsos"/>
    <x v="1"/>
    <x v="4"/>
    <s v="m3"/>
    <n v="2159"/>
  </r>
  <r>
    <x v="11"/>
    <x v="1"/>
    <s v="Namsos"/>
    <x v="1"/>
    <x v="4"/>
    <s v="m3"/>
    <n v="1189"/>
  </r>
  <r>
    <x v="12"/>
    <x v="1"/>
    <s v="Namsos"/>
    <x v="1"/>
    <x v="4"/>
    <s v="m3"/>
    <n v="1990"/>
  </r>
  <r>
    <x v="13"/>
    <x v="1"/>
    <s v="Namsos"/>
    <x v="1"/>
    <x v="4"/>
    <s v="m3"/>
    <n v="6183"/>
  </r>
  <r>
    <x v="14"/>
    <x v="1"/>
    <s v="Namsos"/>
    <x v="1"/>
    <x v="4"/>
    <s v="m3"/>
    <n v="0"/>
  </r>
  <r>
    <x v="15"/>
    <x v="1"/>
    <s v="Namsos"/>
    <x v="1"/>
    <x v="4"/>
    <s v="m3"/>
    <n v="2474"/>
  </r>
  <r>
    <x v="16"/>
    <x v="1"/>
    <s v="Namsos"/>
    <x v="1"/>
    <x v="4"/>
    <s v="m3"/>
    <n v="2452"/>
  </r>
  <r>
    <x v="0"/>
    <x v="1"/>
    <s v="Flatanger"/>
    <x v="14"/>
    <x v="4"/>
    <s v="m3"/>
    <n v="382"/>
  </r>
  <r>
    <x v="1"/>
    <x v="1"/>
    <s v="Flatanger"/>
    <x v="14"/>
    <x v="4"/>
    <s v="m3"/>
    <n v="369"/>
  </r>
  <r>
    <x v="2"/>
    <x v="1"/>
    <s v="Flatanger"/>
    <x v="14"/>
    <x v="4"/>
    <s v="m3"/>
    <n v="135"/>
  </r>
  <r>
    <x v="3"/>
    <x v="1"/>
    <s v="Flatanger"/>
    <x v="14"/>
    <x v="4"/>
    <s v="m3"/>
    <n v="147"/>
  </r>
  <r>
    <x v="4"/>
    <x v="1"/>
    <s v="Flatanger"/>
    <x v="14"/>
    <x v="4"/>
    <s v="m3"/>
    <n v="56"/>
  </r>
  <r>
    <x v="5"/>
    <x v="1"/>
    <s v="Flatanger"/>
    <x v="14"/>
    <x v="4"/>
    <s v="m3"/>
    <n v="102"/>
  </r>
  <r>
    <x v="6"/>
    <x v="1"/>
    <s v="Flatanger"/>
    <x v="14"/>
    <x v="4"/>
    <s v="m3"/>
    <n v="483"/>
  </r>
  <r>
    <x v="7"/>
    <x v="1"/>
    <s v="Flatanger"/>
    <x v="14"/>
    <x v="4"/>
    <s v="m3"/>
    <n v="2420"/>
  </r>
  <r>
    <x v="8"/>
    <x v="1"/>
    <s v="Flatanger"/>
    <x v="14"/>
    <x v="4"/>
    <s v="m3"/>
    <n v="464"/>
  </r>
  <r>
    <x v="9"/>
    <x v="1"/>
    <s v="Flatanger"/>
    <x v="14"/>
    <x v="4"/>
    <s v="m3"/>
    <n v="240"/>
  </r>
  <r>
    <x v="10"/>
    <x v="1"/>
    <s v="Flatanger"/>
    <x v="14"/>
    <x v="4"/>
    <s v="m3"/>
    <n v="211"/>
  </r>
  <r>
    <x v="11"/>
    <x v="1"/>
    <s v="Flatanger"/>
    <x v="14"/>
    <x v="4"/>
    <s v="m3"/>
    <n v="314"/>
  </r>
  <r>
    <x v="12"/>
    <x v="1"/>
    <s v="Flatanger"/>
    <x v="14"/>
    <x v="4"/>
    <s v="m3"/>
    <n v="2632"/>
  </r>
  <r>
    <x v="13"/>
    <x v="1"/>
    <s v="Flatanger"/>
    <x v="14"/>
    <x v="4"/>
    <s v="m3"/>
    <n v="3441"/>
  </r>
  <r>
    <x v="14"/>
    <x v="1"/>
    <s v="Flatanger"/>
    <x v="14"/>
    <x v="4"/>
    <s v="m3"/>
    <n v="2195"/>
  </r>
  <r>
    <x v="15"/>
    <x v="1"/>
    <s v="Flatanger"/>
    <x v="14"/>
    <x v="4"/>
    <s v="m3"/>
    <n v="1926"/>
  </r>
  <r>
    <x v="16"/>
    <x v="1"/>
    <s v="Flatanger"/>
    <x v="14"/>
    <x v="4"/>
    <s v="m3"/>
    <n v="553"/>
  </r>
  <r>
    <x v="0"/>
    <x v="1"/>
    <s v="Nærøysund"/>
    <x v="15"/>
    <x v="4"/>
    <s v="m3"/>
    <n v="11"/>
  </r>
  <r>
    <x v="1"/>
    <x v="1"/>
    <s v="Nærøysund"/>
    <x v="15"/>
    <x v="4"/>
    <s v="m3"/>
    <n v="0"/>
  </r>
  <r>
    <x v="2"/>
    <x v="1"/>
    <s v="Nærøysund"/>
    <x v="15"/>
    <x v="4"/>
    <s v="m3"/>
    <n v="0"/>
  </r>
  <r>
    <x v="3"/>
    <x v="1"/>
    <s v="Nærøysund"/>
    <x v="15"/>
    <x v="4"/>
    <s v="m3"/>
    <n v="312"/>
  </r>
  <r>
    <x v="4"/>
    <x v="1"/>
    <s v="Nærøysund"/>
    <x v="15"/>
    <x v="4"/>
    <s v="m3"/>
    <n v="0"/>
  </r>
  <r>
    <x v="5"/>
    <x v="1"/>
    <s v="Nærøysund"/>
    <x v="15"/>
    <x v="4"/>
    <s v="m3"/>
    <n v="99"/>
  </r>
  <r>
    <x v="6"/>
    <x v="1"/>
    <s v="Nærøysund"/>
    <x v="15"/>
    <x v="4"/>
    <s v="m3"/>
    <n v="375"/>
  </r>
  <r>
    <x v="7"/>
    <x v="1"/>
    <s v="Nærøysund"/>
    <x v="15"/>
    <x v="4"/>
    <s v="m3"/>
    <n v="0"/>
  </r>
  <r>
    <x v="8"/>
    <x v="1"/>
    <s v="Nærøysund"/>
    <x v="15"/>
    <x v="4"/>
    <s v="m3"/>
    <n v="0"/>
  </r>
  <r>
    <x v="9"/>
    <x v="1"/>
    <s v="Nærøysund"/>
    <x v="15"/>
    <x v="4"/>
    <s v="m3"/>
    <n v="0"/>
  </r>
  <r>
    <x v="10"/>
    <x v="1"/>
    <s v="Nærøysund"/>
    <x v="15"/>
    <x v="4"/>
    <s v="m3"/>
    <n v="864"/>
  </r>
  <r>
    <x v="11"/>
    <x v="1"/>
    <s v="Nærøysund"/>
    <x v="15"/>
    <x v="4"/>
    <s v="m3"/>
    <n v="1197"/>
  </r>
  <r>
    <x v="12"/>
    <x v="1"/>
    <s v="Nærøysund"/>
    <x v="15"/>
    <x v="4"/>
    <s v="m3"/>
    <n v="31"/>
  </r>
  <r>
    <x v="13"/>
    <x v="1"/>
    <s v="Nærøysund"/>
    <x v="15"/>
    <x v="4"/>
    <s v="m3"/>
    <n v="0"/>
  </r>
  <r>
    <x v="14"/>
    <x v="1"/>
    <s v="Nærøysund"/>
    <x v="15"/>
    <x v="4"/>
    <s v="m3"/>
    <n v="17"/>
  </r>
  <r>
    <x v="15"/>
    <x v="1"/>
    <s v="Nærøysund"/>
    <x v="15"/>
    <x v="4"/>
    <s v="m3"/>
    <n v="3843"/>
  </r>
  <r>
    <x v="16"/>
    <x v="1"/>
    <s v="Nærøysund"/>
    <x v="15"/>
    <x v="4"/>
    <s v="m3"/>
    <n v="0"/>
  </r>
  <r>
    <x v="0"/>
    <x v="1"/>
    <s v="Leka"/>
    <x v="16"/>
    <x v="4"/>
    <s v="m3"/>
    <n v="60"/>
  </r>
  <r>
    <x v="1"/>
    <x v="1"/>
    <s v="Leka"/>
    <x v="16"/>
    <x v="4"/>
    <s v="m3"/>
    <n v="0"/>
  </r>
  <r>
    <x v="2"/>
    <x v="1"/>
    <s v="Leka"/>
    <x v="16"/>
    <x v="4"/>
    <s v="m3"/>
    <n v="727"/>
  </r>
  <r>
    <x v="3"/>
    <x v="1"/>
    <s v="Leka"/>
    <x v="16"/>
    <x v="4"/>
    <s v="m3"/>
    <n v="0"/>
  </r>
  <r>
    <x v="4"/>
    <x v="1"/>
    <s v="Leka"/>
    <x v="16"/>
    <x v="4"/>
    <s v="m3"/>
    <n v="0"/>
  </r>
  <r>
    <x v="5"/>
    <x v="1"/>
    <s v="Leka"/>
    <x v="16"/>
    <x v="4"/>
    <s v="m3"/>
    <n v="0"/>
  </r>
  <r>
    <x v="6"/>
    <x v="1"/>
    <s v="Leka"/>
    <x v="16"/>
    <x v="4"/>
    <s v="m3"/>
    <n v="466"/>
  </r>
  <r>
    <x v="7"/>
    <x v="1"/>
    <s v="Leka"/>
    <x v="16"/>
    <x v="4"/>
    <s v="m3"/>
    <n v="0"/>
  </r>
  <r>
    <x v="8"/>
    <x v="1"/>
    <s v="Leka"/>
    <x v="16"/>
    <x v="4"/>
    <s v="m3"/>
    <n v="0"/>
  </r>
  <r>
    <x v="9"/>
    <x v="1"/>
    <s v="Leka"/>
    <x v="16"/>
    <x v="4"/>
    <s v="m3"/>
    <n v="0"/>
  </r>
  <r>
    <x v="10"/>
    <x v="1"/>
    <s v="Leka"/>
    <x v="16"/>
    <x v="4"/>
    <s v="m3"/>
    <n v="0"/>
  </r>
  <r>
    <x v="11"/>
    <x v="1"/>
    <s v="Leka"/>
    <x v="16"/>
    <x v="4"/>
    <s v="m3"/>
    <n v="0"/>
  </r>
  <r>
    <x v="12"/>
    <x v="1"/>
    <s v="Leka"/>
    <x v="16"/>
    <x v="4"/>
    <s v="m3"/>
    <n v="0"/>
  </r>
  <r>
    <x v="13"/>
    <x v="1"/>
    <s v="Leka"/>
    <x v="16"/>
    <x v="4"/>
    <s v="m3"/>
    <n v="0"/>
  </r>
  <r>
    <x v="14"/>
    <x v="1"/>
    <s v="Leka"/>
    <x v="16"/>
    <x v="4"/>
    <s v="m3"/>
    <n v="0"/>
  </r>
  <r>
    <x v="15"/>
    <x v="1"/>
    <s v="Leka"/>
    <x v="16"/>
    <x v="4"/>
    <s v="m3"/>
    <n v="0"/>
  </r>
  <r>
    <x v="16"/>
    <x v="1"/>
    <s v="Leka"/>
    <x v="16"/>
    <x v="4"/>
    <s v="m3"/>
    <n v="0"/>
  </r>
  <r>
    <x v="0"/>
    <x v="0"/>
    <s v="Inderøy"/>
    <x v="17"/>
    <x v="4"/>
    <s v="m3"/>
    <n v="28398"/>
  </r>
  <r>
    <x v="1"/>
    <x v="0"/>
    <s v="Inderøy"/>
    <x v="17"/>
    <x v="4"/>
    <s v="m3"/>
    <n v="27393"/>
  </r>
  <r>
    <x v="2"/>
    <x v="0"/>
    <s v="Inderøy"/>
    <x v="17"/>
    <x v="4"/>
    <s v="m3"/>
    <n v="34314"/>
  </r>
  <r>
    <x v="3"/>
    <x v="0"/>
    <s v="Inderøy"/>
    <x v="17"/>
    <x v="4"/>
    <s v="m3"/>
    <n v="29287"/>
  </r>
  <r>
    <x v="4"/>
    <x v="0"/>
    <s v="Inderøy"/>
    <x v="17"/>
    <x v="4"/>
    <s v="m3"/>
    <n v="27387"/>
  </r>
  <r>
    <x v="5"/>
    <x v="0"/>
    <s v="Inderøy"/>
    <x v="17"/>
    <x v="4"/>
    <s v="m3"/>
    <n v="26579"/>
  </r>
  <r>
    <x v="6"/>
    <x v="0"/>
    <s v="Inderøy"/>
    <x v="17"/>
    <x v="4"/>
    <s v="m3"/>
    <n v="42427"/>
  </r>
  <r>
    <x v="7"/>
    <x v="0"/>
    <s v="Inderøy"/>
    <x v="17"/>
    <x v="4"/>
    <s v="m3"/>
    <n v="36412"/>
  </r>
  <r>
    <x v="8"/>
    <x v="0"/>
    <s v="Inderøy"/>
    <x v="17"/>
    <x v="4"/>
    <s v="m3"/>
    <n v="40665"/>
  </r>
  <r>
    <x v="9"/>
    <x v="0"/>
    <s v="Inderøy"/>
    <x v="17"/>
    <x v="4"/>
    <s v="m3"/>
    <n v="27147"/>
  </r>
  <r>
    <x v="10"/>
    <x v="0"/>
    <s v="Inderøy"/>
    <x v="17"/>
    <x v="4"/>
    <s v="m3"/>
    <n v="32240"/>
  </r>
  <r>
    <x v="11"/>
    <x v="0"/>
    <s v="Inderøy"/>
    <x v="17"/>
    <x v="4"/>
    <s v="m3"/>
    <n v="25501"/>
  </r>
  <r>
    <x v="12"/>
    <x v="0"/>
    <s v="Inderøy"/>
    <x v="17"/>
    <x v="4"/>
    <s v="m3"/>
    <n v="26892"/>
  </r>
  <r>
    <x v="13"/>
    <x v="0"/>
    <s v="Inderøy"/>
    <x v="17"/>
    <x v="4"/>
    <s v="m3"/>
    <n v="29212"/>
  </r>
  <r>
    <x v="14"/>
    <x v="0"/>
    <s v="Inderøy"/>
    <x v="17"/>
    <x v="4"/>
    <s v="m3"/>
    <n v="18424"/>
  </r>
  <r>
    <x v="15"/>
    <x v="0"/>
    <s v="Inderøy"/>
    <x v="17"/>
    <x v="4"/>
    <s v="m3"/>
    <n v="21539"/>
  </r>
  <r>
    <x v="16"/>
    <x v="0"/>
    <s v="Inderøy"/>
    <x v="17"/>
    <x v="4"/>
    <s v="m3"/>
    <n v="26358"/>
  </r>
  <r>
    <x v="0"/>
    <x v="3"/>
    <s v="Indre Fosen"/>
    <x v="18"/>
    <x v="4"/>
    <s v="m3"/>
    <n v="18920"/>
  </r>
  <r>
    <x v="1"/>
    <x v="3"/>
    <s v="Indre Fosen"/>
    <x v="18"/>
    <x v="4"/>
    <s v="m3"/>
    <n v="28222"/>
  </r>
  <r>
    <x v="2"/>
    <x v="3"/>
    <s v="Indre Fosen"/>
    <x v="18"/>
    <x v="4"/>
    <s v="m3"/>
    <n v="19632"/>
  </r>
  <r>
    <x v="3"/>
    <x v="3"/>
    <s v="Indre Fosen"/>
    <x v="18"/>
    <x v="4"/>
    <s v="m3"/>
    <n v="15204"/>
  </r>
  <r>
    <x v="4"/>
    <x v="3"/>
    <s v="Indre Fosen"/>
    <x v="18"/>
    <x v="4"/>
    <s v="m3"/>
    <n v="9414"/>
  </r>
  <r>
    <x v="5"/>
    <x v="3"/>
    <s v="Indre Fosen"/>
    <x v="18"/>
    <x v="4"/>
    <s v="m3"/>
    <n v="18367"/>
  </r>
  <r>
    <x v="6"/>
    <x v="3"/>
    <s v="Indre Fosen"/>
    <x v="18"/>
    <x v="4"/>
    <s v="m3"/>
    <n v="15560"/>
  </r>
  <r>
    <x v="7"/>
    <x v="3"/>
    <s v="Indre Fosen"/>
    <x v="18"/>
    <x v="4"/>
    <s v="m3"/>
    <n v="14577"/>
  </r>
  <r>
    <x v="8"/>
    <x v="3"/>
    <s v="Indre Fosen"/>
    <x v="18"/>
    <x v="4"/>
    <s v="m3"/>
    <n v="15138"/>
  </r>
  <r>
    <x v="9"/>
    <x v="3"/>
    <s v="Indre Fosen"/>
    <x v="18"/>
    <x v="4"/>
    <s v="m3"/>
    <n v="17059"/>
  </r>
  <r>
    <x v="10"/>
    <x v="3"/>
    <s v="Indre Fosen"/>
    <x v="18"/>
    <x v="4"/>
    <s v="m3"/>
    <n v="11349"/>
  </r>
  <r>
    <x v="11"/>
    <x v="3"/>
    <s v="Indre Fosen"/>
    <x v="18"/>
    <x v="4"/>
    <s v="m3"/>
    <n v="12079"/>
  </r>
  <r>
    <x v="12"/>
    <x v="3"/>
    <s v="Indre Fosen"/>
    <x v="18"/>
    <x v="4"/>
    <s v="m3"/>
    <n v="8281"/>
  </r>
  <r>
    <x v="13"/>
    <x v="3"/>
    <s v="Indre Fosen"/>
    <x v="18"/>
    <x v="4"/>
    <s v="m3"/>
    <n v="15960"/>
  </r>
  <r>
    <x v="14"/>
    <x v="3"/>
    <s v="Indre Fosen"/>
    <x v="18"/>
    <x v="4"/>
    <s v="m3"/>
    <n v="15812"/>
  </r>
  <r>
    <x v="15"/>
    <x v="3"/>
    <s v="Indre Fosen"/>
    <x v="18"/>
    <x v="4"/>
    <s v="m3"/>
    <n v="26251"/>
  </r>
  <r>
    <x v="16"/>
    <x v="3"/>
    <s v="Indre Fosen"/>
    <x v="18"/>
    <x v="4"/>
    <s v="m3"/>
    <n v="18232"/>
  </r>
  <r>
    <x v="0"/>
    <x v="3"/>
    <s v="Indre Fosen"/>
    <x v="18"/>
    <x v="4"/>
    <s v="m3"/>
    <n v="5662"/>
  </r>
  <r>
    <x v="1"/>
    <x v="3"/>
    <s v="Indre Fosen"/>
    <x v="18"/>
    <x v="4"/>
    <s v="m3"/>
    <n v="8102"/>
  </r>
  <r>
    <x v="2"/>
    <x v="3"/>
    <s v="Indre Fosen"/>
    <x v="18"/>
    <x v="4"/>
    <s v="m3"/>
    <n v="5762"/>
  </r>
  <r>
    <x v="3"/>
    <x v="3"/>
    <s v="Indre Fosen"/>
    <x v="18"/>
    <x v="4"/>
    <s v="m3"/>
    <n v="8650"/>
  </r>
  <r>
    <x v="4"/>
    <x v="3"/>
    <s v="Indre Fosen"/>
    <x v="18"/>
    <x v="4"/>
    <s v="m3"/>
    <n v="6395"/>
  </r>
  <r>
    <x v="5"/>
    <x v="3"/>
    <s v="Indre Fosen"/>
    <x v="18"/>
    <x v="4"/>
    <s v="m3"/>
    <n v="6488"/>
  </r>
  <r>
    <x v="6"/>
    <x v="3"/>
    <s v="Indre Fosen"/>
    <x v="18"/>
    <x v="4"/>
    <s v="m3"/>
    <n v="8060"/>
  </r>
  <r>
    <x v="7"/>
    <x v="3"/>
    <s v="Indre Fosen"/>
    <x v="18"/>
    <x v="4"/>
    <s v="m3"/>
    <n v="9247"/>
  </r>
  <r>
    <x v="8"/>
    <x v="3"/>
    <s v="Indre Fosen"/>
    <x v="18"/>
    <x v="4"/>
    <s v="m3"/>
    <n v="9272"/>
  </r>
  <r>
    <x v="9"/>
    <x v="3"/>
    <s v="Indre Fosen"/>
    <x v="18"/>
    <x v="4"/>
    <s v="m3"/>
    <n v="7093"/>
  </r>
  <r>
    <x v="10"/>
    <x v="3"/>
    <s v="Indre Fosen"/>
    <x v="18"/>
    <x v="4"/>
    <s v="m3"/>
    <n v="12454"/>
  </r>
  <r>
    <x v="11"/>
    <x v="3"/>
    <s v="Indre Fosen"/>
    <x v="18"/>
    <x v="4"/>
    <s v="m3"/>
    <n v="7340"/>
  </r>
  <r>
    <x v="12"/>
    <x v="3"/>
    <s v="Indre Fosen"/>
    <x v="18"/>
    <x v="4"/>
    <s v="m3"/>
    <n v="5341"/>
  </r>
  <r>
    <x v="13"/>
    <x v="3"/>
    <s v="Indre Fosen"/>
    <x v="18"/>
    <x v="4"/>
    <s v="m3"/>
    <n v="10578"/>
  </r>
  <r>
    <x v="14"/>
    <x v="3"/>
    <s v="Indre Fosen"/>
    <x v="18"/>
    <x v="4"/>
    <s v="m3"/>
    <n v="13420"/>
  </r>
  <r>
    <x v="15"/>
    <x v="3"/>
    <s v="Indre Fosen"/>
    <x v="18"/>
    <x v="4"/>
    <s v="m3"/>
    <n v="8258"/>
  </r>
  <r>
    <x v="16"/>
    <x v="3"/>
    <s v="Indre Fosen"/>
    <x v="18"/>
    <x v="4"/>
    <s v="m3"/>
    <n v="10990"/>
  </r>
  <r>
    <x v="0"/>
    <x v="0"/>
    <s v="Steinkjer"/>
    <x v="0"/>
    <x v="5"/>
    <s v="stk"/>
    <n v="15500"/>
  </r>
  <r>
    <x v="1"/>
    <x v="0"/>
    <s v="Steinkjer"/>
    <x v="0"/>
    <x v="5"/>
    <s v="stk"/>
    <n v="16470"/>
  </r>
  <r>
    <x v="2"/>
    <x v="0"/>
    <s v="Steinkjer"/>
    <x v="0"/>
    <x v="5"/>
    <s v="stk"/>
    <n v="5155"/>
  </r>
  <r>
    <x v="3"/>
    <x v="0"/>
    <s v="Steinkjer"/>
    <x v="0"/>
    <x v="5"/>
    <s v="stk"/>
    <n v="4500"/>
  </r>
  <r>
    <x v="4"/>
    <x v="0"/>
    <s v="Steinkjer"/>
    <x v="0"/>
    <x v="5"/>
    <s v="stk"/>
    <n v="6300"/>
  </r>
  <r>
    <x v="5"/>
    <x v="0"/>
    <s v="Steinkjer"/>
    <x v="0"/>
    <x v="5"/>
    <s v="stk"/>
    <n v="3400"/>
  </r>
  <r>
    <x v="6"/>
    <x v="0"/>
    <s v="Steinkjer"/>
    <x v="0"/>
    <x v="5"/>
    <s v="stk"/>
    <n v="2450"/>
  </r>
  <r>
    <x v="7"/>
    <x v="0"/>
    <s v="Steinkjer"/>
    <x v="0"/>
    <x v="5"/>
    <s v="stk"/>
    <n v="6750"/>
  </r>
  <r>
    <x v="8"/>
    <x v="0"/>
    <s v="Steinkjer"/>
    <x v="0"/>
    <x v="5"/>
    <s v="stk"/>
    <n v="26725"/>
  </r>
  <r>
    <x v="9"/>
    <x v="0"/>
    <s v="Steinkjer"/>
    <x v="0"/>
    <x v="5"/>
    <s v="stk"/>
    <n v="10550"/>
  </r>
  <r>
    <x v="10"/>
    <x v="0"/>
    <s v="Steinkjer"/>
    <x v="0"/>
    <x v="5"/>
    <s v="stk"/>
    <n v="3410"/>
  </r>
  <r>
    <x v="11"/>
    <x v="0"/>
    <s v="Steinkjer"/>
    <x v="0"/>
    <x v="5"/>
    <s v="stk"/>
    <m/>
  </r>
  <r>
    <x v="12"/>
    <x v="0"/>
    <s v="Steinkjer"/>
    <x v="0"/>
    <x v="5"/>
    <s v="stk"/>
    <n v="5050"/>
  </r>
  <r>
    <x v="13"/>
    <x v="0"/>
    <s v="Steinkjer"/>
    <x v="0"/>
    <x v="5"/>
    <s v="stk"/>
    <n v="3150"/>
  </r>
  <r>
    <x v="14"/>
    <x v="0"/>
    <s v="Steinkjer"/>
    <x v="0"/>
    <x v="5"/>
    <s v="stk"/>
    <n v="12125"/>
  </r>
  <r>
    <x v="15"/>
    <x v="0"/>
    <s v="Steinkjer"/>
    <x v="0"/>
    <x v="5"/>
    <s v="stk"/>
    <n v="4700"/>
  </r>
  <r>
    <x v="16"/>
    <x v="0"/>
    <s v="Steinkjer"/>
    <x v="0"/>
    <x v="5"/>
    <s v="stk"/>
    <n v="7900"/>
  </r>
  <r>
    <x v="0"/>
    <x v="1"/>
    <s v="Namsos"/>
    <x v="1"/>
    <x v="5"/>
    <s v="stk"/>
    <n v="1900"/>
  </r>
  <r>
    <x v="1"/>
    <x v="1"/>
    <s v="Namsos"/>
    <x v="1"/>
    <x v="5"/>
    <s v="stk"/>
    <n v="5550"/>
  </r>
  <r>
    <x v="2"/>
    <x v="1"/>
    <s v="Namsos"/>
    <x v="1"/>
    <x v="5"/>
    <s v="stk"/>
    <n v="4000"/>
  </r>
  <r>
    <x v="3"/>
    <x v="1"/>
    <s v="Namsos"/>
    <x v="1"/>
    <x v="5"/>
    <s v="stk"/>
    <n v="1470"/>
  </r>
  <r>
    <x v="4"/>
    <x v="1"/>
    <s v="Namsos"/>
    <x v="1"/>
    <x v="5"/>
    <s v="stk"/>
    <n v="1880"/>
  </r>
  <r>
    <x v="5"/>
    <x v="1"/>
    <s v="Namsos"/>
    <x v="1"/>
    <x v="5"/>
    <s v="stk"/>
    <n v="450"/>
  </r>
  <r>
    <x v="6"/>
    <x v="1"/>
    <s v="Namsos"/>
    <x v="1"/>
    <x v="5"/>
    <s v="stk"/>
    <n v="1050"/>
  </r>
  <r>
    <x v="7"/>
    <x v="1"/>
    <s v="Namsos"/>
    <x v="1"/>
    <x v="5"/>
    <s v="stk"/>
    <m/>
  </r>
  <r>
    <x v="8"/>
    <x v="1"/>
    <s v="Namsos"/>
    <x v="1"/>
    <x v="5"/>
    <s v="stk"/>
    <n v="3850"/>
  </r>
  <r>
    <x v="9"/>
    <x v="1"/>
    <s v="Namsos"/>
    <x v="1"/>
    <x v="5"/>
    <s v="stk"/>
    <n v="4300"/>
  </r>
  <r>
    <x v="10"/>
    <x v="1"/>
    <s v="Namsos"/>
    <x v="1"/>
    <x v="5"/>
    <s v="stk"/>
    <n v="1600"/>
  </r>
  <r>
    <x v="11"/>
    <x v="1"/>
    <s v="Namsos"/>
    <x v="1"/>
    <x v="5"/>
    <s v="stk"/>
    <n v="9150"/>
  </r>
  <r>
    <x v="12"/>
    <x v="1"/>
    <s v="Namsos"/>
    <x v="1"/>
    <x v="5"/>
    <s v="stk"/>
    <n v="2000"/>
  </r>
  <r>
    <x v="13"/>
    <x v="1"/>
    <s v="Namsos"/>
    <x v="1"/>
    <x v="5"/>
    <s v="stk"/>
    <n v="350"/>
  </r>
  <r>
    <x v="14"/>
    <x v="1"/>
    <s v="Namsos"/>
    <x v="1"/>
    <x v="5"/>
    <s v="stk"/>
    <n v="24450"/>
  </r>
  <r>
    <x v="15"/>
    <x v="1"/>
    <s v="Namsos"/>
    <x v="1"/>
    <x v="5"/>
    <s v="stk"/>
    <n v="9500"/>
  </r>
  <r>
    <x v="16"/>
    <x v="1"/>
    <s v="Namsos"/>
    <x v="1"/>
    <x v="5"/>
    <s v="stk"/>
    <n v="3850"/>
  </r>
  <r>
    <x v="0"/>
    <x v="2"/>
    <s v="Meråker"/>
    <x v="2"/>
    <x v="5"/>
    <s v="stk"/>
    <m/>
  </r>
  <r>
    <x v="1"/>
    <x v="2"/>
    <s v="Meråker"/>
    <x v="2"/>
    <x v="5"/>
    <s v="stk"/>
    <n v="11500"/>
  </r>
  <r>
    <x v="2"/>
    <x v="2"/>
    <s v="Meråker"/>
    <x v="2"/>
    <x v="5"/>
    <s v="stk"/>
    <n v="680"/>
  </r>
  <r>
    <x v="3"/>
    <x v="2"/>
    <s v="Meråker"/>
    <x v="2"/>
    <x v="5"/>
    <s v="stk"/>
    <m/>
  </r>
  <r>
    <x v="4"/>
    <x v="2"/>
    <s v="Meråker"/>
    <x v="2"/>
    <x v="5"/>
    <s v="stk"/>
    <n v="500"/>
  </r>
  <r>
    <x v="5"/>
    <x v="2"/>
    <s v="Meråker"/>
    <x v="2"/>
    <x v="5"/>
    <s v="stk"/>
    <m/>
  </r>
  <r>
    <x v="6"/>
    <x v="2"/>
    <s v="Meråker"/>
    <x v="2"/>
    <x v="5"/>
    <s v="stk"/>
    <m/>
  </r>
  <r>
    <x v="7"/>
    <x v="2"/>
    <s v="Meråker"/>
    <x v="2"/>
    <x v="5"/>
    <s v="stk"/>
    <m/>
  </r>
  <r>
    <x v="8"/>
    <x v="2"/>
    <s v="Meråker"/>
    <x v="2"/>
    <x v="5"/>
    <s v="stk"/>
    <m/>
  </r>
  <r>
    <x v="9"/>
    <x v="2"/>
    <s v="Meråker"/>
    <x v="2"/>
    <x v="5"/>
    <s v="stk"/>
    <n v="3900"/>
  </r>
  <r>
    <x v="10"/>
    <x v="2"/>
    <s v="Meråker"/>
    <x v="2"/>
    <x v="5"/>
    <s v="stk"/>
    <n v="7250"/>
  </r>
  <r>
    <x v="11"/>
    <x v="2"/>
    <s v="Meråker"/>
    <x v="2"/>
    <x v="5"/>
    <s v="stk"/>
    <n v="8500"/>
  </r>
  <r>
    <x v="12"/>
    <x v="2"/>
    <s v="Meråker"/>
    <x v="2"/>
    <x v="5"/>
    <s v="stk"/>
    <n v="4150"/>
  </r>
  <r>
    <x v="13"/>
    <x v="2"/>
    <s v="Meråker"/>
    <x v="2"/>
    <x v="5"/>
    <s v="stk"/>
    <n v="1920"/>
  </r>
  <r>
    <x v="14"/>
    <x v="2"/>
    <s v="Meråker"/>
    <x v="2"/>
    <x v="5"/>
    <s v="stk"/>
    <n v="4610"/>
  </r>
  <r>
    <x v="15"/>
    <x v="2"/>
    <s v="Meråker"/>
    <x v="2"/>
    <x v="5"/>
    <s v="stk"/>
    <n v="2600"/>
  </r>
  <r>
    <x v="16"/>
    <x v="2"/>
    <s v="Meråker"/>
    <x v="2"/>
    <x v="5"/>
    <s v="stk"/>
    <n v="3000"/>
  </r>
  <r>
    <x v="0"/>
    <x v="2"/>
    <s v="Stjørdal"/>
    <x v="3"/>
    <x v="5"/>
    <s v="stk"/>
    <n v="19240"/>
  </r>
  <r>
    <x v="1"/>
    <x v="2"/>
    <s v="Stjørdal"/>
    <x v="3"/>
    <x v="5"/>
    <s v="stk"/>
    <n v="24920"/>
  </r>
  <r>
    <x v="2"/>
    <x v="2"/>
    <s v="Stjørdal"/>
    <x v="3"/>
    <x v="5"/>
    <s v="stk"/>
    <n v="13135"/>
  </r>
  <r>
    <x v="3"/>
    <x v="2"/>
    <s v="Stjørdal"/>
    <x v="3"/>
    <x v="5"/>
    <s v="stk"/>
    <n v="5070"/>
  </r>
  <r>
    <x v="4"/>
    <x v="2"/>
    <s v="Stjørdal"/>
    <x v="3"/>
    <x v="5"/>
    <s v="stk"/>
    <n v="3905"/>
  </r>
  <r>
    <x v="5"/>
    <x v="2"/>
    <s v="Stjørdal"/>
    <x v="3"/>
    <x v="5"/>
    <s v="stk"/>
    <n v="3625"/>
  </r>
  <r>
    <x v="6"/>
    <x v="2"/>
    <s v="Stjørdal"/>
    <x v="3"/>
    <x v="5"/>
    <s v="stk"/>
    <n v="4600"/>
  </r>
  <r>
    <x v="7"/>
    <x v="2"/>
    <s v="Stjørdal"/>
    <x v="3"/>
    <x v="5"/>
    <s v="stk"/>
    <n v="3900"/>
  </r>
  <r>
    <x v="8"/>
    <x v="2"/>
    <s v="Stjørdal"/>
    <x v="3"/>
    <x v="5"/>
    <s v="stk"/>
    <n v="3675"/>
  </r>
  <r>
    <x v="9"/>
    <x v="2"/>
    <s v="Stjørdal"/>
    <x v="3"/>
    <x v="5"/>
    <s v="stk"/>
    <n v="7200"/>
  </r>
  <r>
    <x v="10"/>
    <x v="2"/>
    <s v="Stjørdal"/>
    <x v="3"/>
    <x v="5"/>
    <s v="stk"/>
    <n v="2250"/>
  </r>
  <r>
    <x v="11"/>
    <x v="2"/>
    <s v="Stjørdal"/>
    <x v="3"/>
    <x v="5"/>
    <s v="stk"/>
    <n v="2000"/>
  </r>
  <r>
    <x v="12"/>
    <x v="2"/>
    <s v="Stjørdal"/>
    <x v="3"/>
    <x v="5"/>
    <s v="stk"/>
    <n v="3400"/>
  </r>
  <r>
    <x v="13"/>
    <x v="2"/>
    <s v="Stjørdal"/>
    <x v="3"/>
    <x v="5"/>
    <s v="stk"/>
    <n v="3450"/>
  </r>
  <r>
    <x v="14"/>
    <x v="2"/>
    <s v="Stjørdal"/>
    <x v="3"/>
    <x v="5"/>
    <s v="stk"/>
    <n v="6070"/>
  </r>
  <r>
    <x v="15"/>
    <x v="2"/>
    <s v="Stjørdal"/>
    <x v="3"/>
    <x v="5"/>
    <s v="stk"/>
    <n v="3150"/>
  </r>
  <r>
    <x v="16"/>
    <x v="2"/>
    <s v="Stjørdal"/>
    <x v="3"/>
    <x v="5"/>
    <s v="stk"/>
    <n v="7850"/>
  </r>
  <r>
    <x v="0"/>
    <x v="0"/>
    <s v="Frosta"/>
    <x v="4"/>
    <x v="5"/>
    <s v="stk"/>
    <n v="600"/>
  </r>
  <r>
    <x v="1"/>
    <x v="0"/>
    <s v="Frosta"/>
    <x v="4"/>
    <x v="5"/>
    <s v="stk"/>
    <n v="3200"/>
  </r>
  <r>
    <x v="2"/>
    <x v="0"/>
    <s v="Frosta"/>
    <x v="4"/>
    <x v="5"/>
    <s v="stk"/>
    <m/>
  </r>
  <r>
    <x v="3"/>
    <x v="0"/>
    <s v="Frosta"/>
    <x v="4"/>
    <x v="5"/>
    <s v="stk"/>
    <m/>
  </r>
  <r>
    <x v="4"/>
    <x v="0"/>
    <s v="Frosta"/>
    <x v="4"/>
    <x v="5"/>
    <s v="stk"/>
    <n v="300"/>
  </r>
  <r>
    <x v="5"/>
    <x v="0"/>
    <s v="Frosta"/>
    <x v="4"/>
    <x v="5"/>
    <s v="stk"/>
    <m/>
  </r>
  <r>
    <x v="6"/>
    <x v="0"/>
    <s v="Frosta"/>
    <x v="4"/>
    <x v="5"/>
    <s v="stk"/>
    <m/>
  </r>
  <r>
    <x v="7"/>
    <x v="0"/>
    <s v="Frosta"/>
    <x v="4"/>
    <x v="5"/>
    <s v="stk"/>
    <m/>
  </r>
  <r>
    <x v="8"/>
    <x v="0"/>
    <s v="Frosta"/>
    <x v="4"/>
    <x v="5"/>
    <s v="stk"/>
    <m/>
  </r>
  <r>
    <x v="9"/>
    <x v="0"/>
    <s v="Frosta"/>
    <x v="4"/>
    <x v="5"/>
    <s v="stk"/>
    <m/>
  </r>
  <r>
    <x v="10"/>
    <x v="0"/>
    <s v="Frosta"/>
    <x v="4"/>
    <x v="5"/>
    <s v="stk"/>
    <m/>
  </r>
  <r>
    <x v="11"/>
    <x v="0"/>
    <s v="Frosta"/>
    <x v="4"/>
    <x v="5"/>
    <s v="stk"/>
    <m/>
  </r>
  <r>
    <x v="12"/>
    <x v="0"/>
    <s v="Frosta"/>
    <x v="4"/>
    <x v="5"/>
    <s v="stk"/>
    <m/>
  </r>
  <r>
    <x v="13"/>
    <x v="0"/>
    <s v="Frosta"/>
    <x v="4"/>
    <x v="5"/>
    <s v="stk"/>
    <n v="1650"/>
  </r>
  <r>
    <x v="14"/>
    <x v="0"/>
    <s v="Frosta"/>
    <x v="4"/>
    <x v="5"/>
    <s v="stk"/>
    <n v="2175"/>
  </r>
  <r>
    <x v="15"/>
    <x v="0"/>
    <s v="Frosta"/>
    <x v="4"/>
    <x v="5"/>
    <s v="stk"/>
    <n v="690"/>
  </r>
  <r>
    <x v="16"/>
    <x v="0"/>
    <s v="Frosta"/>
    <x v="4"/>
    <x v="5"/>
    <s v="stk"/>
    <m/>
  </r>
  <r>
    <x v="0"/>
    <x v="0"/>
    <s v="Levanger"/>
    <x v="5"/>
    <x v="5"/>
    <s v="stk"/>
    <n v="13215"/>
  </r>
  <r>
    <x v="1"/>
    <x v="0"/>
    <s v="Levanger"/>
    <x v="5"/>
    <x v="5"/>
    <s v="stk"/>
    <n v="6950"/>
  </r>
  <r>
    <x v="2"/>
    <x v="0"/>
    <s v="Levanger"/>
    <x v="5"/>
    <x v="5"/>
    <s v="stk"/>
    <n v="7745"/>
  </r>
  <r>
    <x v="3"/>
    <x v="0"/>
    <s v="Levanger"/>
    <x v="5"/>
    <x v="5"/>
    <s v="stk"/>
    <n v="2840"/>
  </r>
  <r>
    <x v="4"/>
    <x v="0"/>
    <s v="Levanger"/>
    <x v="5"/>
    <x v="5"/>
    <s v="stk"/>
    <n v="5290"/>
  </r>
  <r>
    <x v="5"/>
    <x v="0"/>
    <s v="Levanger"/>
    <x v="5"/>
    <x v="5"/>
    <s v="stk"/>
    <n v="5275"/>
  </r>
  <r>
    <x v="6"/>
    <x v="0"/>
    <s v="Levanger"/>
    <x v="5"/>
    <x v="5"/>
    <s v="stk"/>
    <n v="12060"/>
  </r>
  <r>
    <x v="7"/>
    <x v="0"/>
    <s v="Levanger"/>
    <x v="5"/>
    <x v="5"/>
    <s v="stk"/>
    <n v="3570"/>
  </r>
  <r>
    <x v="8"/>
    <x v="0"/>
    <s v="Levanger"/>
    <x v="5"/>
    <x v="5"/>
    <s v="stk"/>
    <n v="3250"/>
  </r>
  <r>
    <x v="9"/>
    <x v="0"/>
    <s v="Levanger"/>
    <x v="5"/>
    <x v="5"/>
    <s v="stk"/>
    <n v="2070"/>
  </r>
  <r>
    <x v="10"/>
    <x v="0"/>
    <s v="Levanger"/>
    <x v="5"/>
    <x v="5"/>
    <s v="stk"/>
    <n v="5533"/>
  </r>
  <r>
    <x v="11"/>
    <x v="0"/>
    <s v="Levanger"/>
    <x v="5"/>
    <x v="5"/>
    <s v="stk"/>
    <n v="3900"/>
  </r>
  <r>
    <x v="12"/>
    <x v="0"/>
    <s v="Levanger"/>
    <x v="5"/>
    <x v="5"/>
    <s v="stk"/>
    <n v="2100"/>
  </r>
  <r>
    <x v="13"/>
    <x v="0"/>
    <s v="Levanger"/>
    <x v="5"/>
    <x v="5"/>
    <s v="stk"/>
    <n v="2800"/>
  </r>
  <r>
    <x v="14"/>
    <x v="0"/>
    <s v="Levanger"/>
    <x v="5"/>
    <x v="5"/>
    <s v="stk"/>
    <n v="7690"/>
  </r>
  <r>
    <x v="15"/>
    <x v="0"/>
    <s v="Levanger"/>
    <x v="5"/>
    <x v="5"/>
    <s v="stk"/>
    <n v="9450"/>
  </r>
  <r>
    <x v="16"/>
    <x v="0"/>
    <s v="Levanger"/>
    <x v="5"/>
    <x v="5"/>
    <s v="stk"/>
    <n v="1950"/>
  </r>
  <r>
    <x v="0"/>
    <x v="0"/>
    <s v="Verdal"/>
    <x v="6"/>
    <x v="5"/>
    <s v="stk"/>
    <n v="13855"/>
  </r>
  <r>
    <x v="1"/>
    <x v="0"/>
    <s v="Verdal"/>
    <x v="6"/>
    <x v="5"/>
    <s v="stk"/>
    <n v="11175"/>
  </r>
  <r>
    <x v="2"/>
    <x v="0"/>
    <s v="Verdal"/>
    <x v="6"/>
    <x v="5"/>
    <s v="stk"/>
    <n v="5855"/>
  </r>
  <r>
    <x v="3"/>
    <x v="0"/>
    <s v="Verdal"/>
    <x v="6"/>
    <x v="5"/>
    <s v="stk"/>
    <n v="1750"/>
  </r>
  <r>
    <x v="4"/>
    <x v="0"/>
    <s v="Verdal"/>
    <x v="6"/>
    <x v="5"/>
    <s v="stk"/>
    <n v="1210"/>
  </r>
  <r>
    <x v="5"/>
    <x v="0"/>
    <s v="Verdal"/>
    <x v="6"/>
    <x v="5"/>
    <s v="stk"/>
    <n v="2575"/>
  </r>
  <r>
    <x v="6"/>
    <x v="0"/>
    <s v="Verdal"/>
    <x v="6"/>
    <x v="5"/>
    <s v="stk"/>
    <n v="500"/>
  </r>
  <r>
    <x v="7"/>
    <x v="0"/>
    <s v="Verdal"/>
    <x v="6"/>
    <x v="5"/>
    <s v="stk"/>
    <n v="300"/>
  </r>
  <r>
    <x v="8"/>
    <x v="0"/>
    <s v="Verdal"/>
    <x v="6"/>
    <x v="5"/>
    <s v="stk"/>
    <n v="1590"/>
  </r>
  <r>
    <x v="9"/>
    <x v="0"/>
    <s v="Verdal"/>
    <x v="6"/>
    <x v="5"/>
    <s v="stk"/>
    <n v="4000"/>
  </r>
  <r>
    <x v="10"/>
    <x v="0"/>
    <s v="Verdal"/>
    <x v="6"/>
    <x v="5"/>
    <s v="stk"/>
    <n v="3300"/>
  </r>
  <r>
    <x v="11"/>
    <x v="0"/>
    <s v="Verdal"/>
    <x v="6"/>
    <x v="5"/>
    <s v="stk"/>
    <n v="3200"/>
  </r>
  <r>
    <x v="12"/>
    <x v="0"/>
    <s v="Verdal"/>
    <x v="6"/>
    <x v="5"/>
    <s v="stk"/>
    <n v="700"/>
  </r>
  <r>
    <x v="13"/>
    <x v="0"/>
    <s v="Verdal"/>
    <x v="6"/>
    <x v="5"/>
    <s v="stk"/>
    <n v="1000"/>
  </r>
  <r>
    <x v="14"/>
    <x v="0"/>
    <s v="Verdal"/>
    <x v="6"/>
    <x v="5"/>
    <s v="stk"/>
    <n v="4900"/>
  </r>
  <r>
    <x v="15"/>
    <x v="0"/>
    <s v="Verdal"/>
    <x v="6"/>
    <x v="5"/>
    <s v="stk"/>
    <n v="6435"/>
  </r>
  <r>
    <x v="16"/>
    <x v="0"/>
    <s v="Verdal"/>
    <x v="6"/>
    <x v="5"/>
    <s v="stk"/>
    <n v="4140"/>
  </r>
  <r>
    <x v="0"/>
    <x v="1"/>
    <s v="Namsos"/>
    <x v="1"/>
    <x v="5"/>
    <s v="stk"/>
    <n v="11350"/>
  </r>
  <r>
    <x v="1"/>
    <x v="1"/>
    <s v="Namsos"/>
    <x v="1"/>
    <x v="5"/>
    <s v="stk"/>
    <n v="4140"/>
  </r>
  <r>
    <x v="2"/>
    <x v="1"/>
    <s v="Namsos"/>
    <x v="1"/>
    <x v="5"/>
    <s v="stk"/>
    <n v="5720"/>
  </r>
  <r>
    <x v="3"/>
    <x v="1"/>
    <s v="Namsos"/>
    <x v="1"/>
    <x v="5"/>
    <s v="stk"/>
    <n v="800"/>
  </r>
  <r>
    <x v="4"/>
    <x v="1"/>
    <s v="Namsos"/>
    <x v="1"/>
    <x v="5"/>
    <s v="stk"/>
    <n v="1500"/>
  </r>
  <r>
    <x v="5"/>
    <x v="1"/>
    <s v="Namsos"/>
    <x v="1"/>
    <x v="5"/>
    <s v="stk"/>
    <n v="750"/>
  </r>
  <r>
    <x v="6"/>
    <x v="1"/>
    <s v="Namsos"/>
    <x v="1"/>
    <x v="5"/>
    <s v="stk"/>
    <m/>
  </r>
  <r>
    <x v="7"/>
    <x v="1"/>
    <s v="Namsos"/>
    <x v="1"/>
    <x v="5"/>
    <s v="stk"/>
    <n v="300"/>
  </r>
  <r>
    <x v="8"/>
    <x v="1"/>
    <s v="Namsos"/>
    <x v="1"/>
    <x v="5"/>
    <s v="stk"/>
    <n v="800"/>
  </r>
  <r>
    <x v="9"/>
    <x v="1"/>
    <s v="Namsos"/>
    <x v="1"/>
    <x v="5"/>
    <s v="stk"/>
    <n v="200"/>
  </r>
  <r>
    <x v="10"/>
    <x v="1"/>
    <s v="Namsos"/>
    <x v="1"/>
    <x v="5"/>
    <s v="stk"/>
    <n v="2500"/>
  </r>
  <r>
    <x v="11"/>
    <x v="1"/>
    <s v="Namsos"/>
    <x v="1"/>
    <x v="5"/>
    <s v="stk"/>
    <n v="200"/>
  </r>
  <r>
    <x v="12"/>
    <x v="1"/>
    <s v="Namsos"/>
    <x v="1"/>
    <x v="5"/>
    <s v="stk"/>
    <n v="6700"/>
  </r>
  <r>
    <x v="13"/>
    <x v="1"/>
    <s v="Namsos"/>
    <x v="1"/>
    <x v="5"/>
    <s v="stk"/>
    <m/>
  </r>
  <r>
    <x v="14"/>
    <x v="1"/>
    <s v="Namsos"/>
    <x v="1"/>
    <x v="5"/>
    <s v="stk"/>
    <m/>
  </r>
  <r>
    <x v="15"/>
    <x v="1"/>
    <s v="Namsos"/>
    <x v="1"/>
    <x v="5"/>
    <s v="stk"/>
    <n v="20550"/>
  </r>
  <r>
    <x v="16"/>
    <x v="1"/>
    <s v="Namsos"/>
    <x v="1"/>
    <x v="5"/>
    <s v="stk"/>
    <n v="500"/>
  </r>
  <r>
    <x v="0"/>
    <x v="0"/>
    <s v="Snåsa"/>
    <x v="7"/>
    <x v="5"/>
    <s v="stk"/>
    <n v="13385"/>
  </r>
  <r>
    <x v="1"/>
    <x v="0"/>
    <s v="Snåsa"/>
    <x v="7"/>
    <x v="5"/>
    <s v="stk"/>
    <n v="9900"/>
  </r>
  <r>
    <x v="2"/>
    <x v="0"/>
    <s v="Snåsa"/>
    <x v="7"/>
    <x v="5"/>
    <s v="stk"/>
    <n v="5660"/>
  </r>
  <r>
    <x v="3"/>
    <x v="0"/>
    <s v="Snåsa"/>
    <x v="7"/>
    <x v="5"/>
    <s v="stk"/>
    <n v="5225"/>
  </r>
  <r>
    <x v="4"/>
    <x v="0"/>
    <s v="Snåsa"/>
    <x v="7"/>
    <x v="5"/>
    <s v="stk"/>
    <n v="6730"/>
  </r>
  <r>
    <x v="5"/>
    <x v="0"/>
    <s v="Snåsa"/>
    <x v="7"/>
    <x v="5"/>
    <s v="stk"/>
    <n v="5790"/>
  </r>
  <r>
    <x v="6"/>
    <x v="0"/>
    <s v="Snåsa"/>
    <x v="7"/>
    <x v="5"/>
    <s v="stk"/>
    <n v="14260"/>
  </r>
  <r>
    <x v="7"/>
    <x v="0"/>
    <s v="Snåsa"/>
    <x v="7"/>
    <x v="5"/>
    <s v="stk"/>
    <n v="4870"/>
  </r>
  <r>
    <x v="8"/>
    <x v="0"/>
    <s v="Snåsa"/>
    <x v="7"/>
    <x v="5"/>
    <s v="stk"/>
    <n v="29575"/>
  </r>
  <r>
    <x v="9"/>
    <x v="0"/>
    <s v="Snåsa"/>
    <x v="7"/>
    <x v="5"/>
    <s v="stk"/>
    <n v="3050"/>
  </r>
  <r>
    <x v="10"/>
    <x v="0"/>
    <s v="Snåsa"/>
    <x v="7"/>
    <x v="5"/>
    <s v="stk"/>
    <n v="3125"/>
  </r>
  <r>
    <x v="11"/>
    <x v="0"/>
    <s v="Snåsa"/>
    <x v="7"/>
    <x v="5"/>
    <s v="stk"/>
    <n v="9530"/>
  </r>
  <r>
    <x v="12"/>
    <x v="0"/>
    <s v="Snåsa"/>
    <x v="7"/>
    <x v="5"/>
    <s v="stk"/>
    <n v="14400"/>
  </r>
  <r>
    <x v="13"/>
    <x v="0"/>
    <s v="Snåsa"/>
    <x v="7"/>
    <x v="5"/>
    <s v="stk"/>
    <n v="6700"/>
  </r>
  <r>
    <x v="14"/>
    <x v="0"/>
    <s v="Snåsa"/>
    <x v="7"/>
    <x v="5"/>
    <s v="stk"/>
    <n v="3170"/>
  </r>
  <r>
    <x v="15"/>
    <x v="0"/>
    <s v="Snåsa"/>
    <x v="7"/>
    <x v="5"/>
    <s v="stk"/>
    <n v="10900"/>
  </r>
  <r>
    <x v="16"/>
    <x v="0"/>
    <s v="Snåsa"/>
    <x v="7"/>
    <x v="5"/>
    <s v="stk"/>
    <n v="4725"/>
  </r>
  <r>
    <x v="0"/>
    <x v="1"/>
    <s v="Lierne"/>
    <x v="8"/>
    <x v="5"/>
    <s v="stk"/>
    <n v="15800"/>
  </r>
  <r>
    <x v="1"/>
    <x v="1"/>
    <s v="Lierne"/>
    <x v="8"/>
    <x v="5"/>
    <s v="stk"/>
    <n v="6000"/>
  </r>
  <r>
    <x v="2"/>
    <x v="1"/>
    <s v="Lierne"/>
    <x v="8"/>
    <x v="5"/>
    <s v="stk"/>
    <n v="31050"/>
  </r>
  <r>
    <x v="3"/>
    <x v="1"/>
    <s v="Lierne"/>
    <x v="8"/>
    <x v="5"/>
    <s v="stk"/>
    <n v="8500"/>
  </r>
  <r>
    <x v="4"/>
    <x v="1"/>
    <s v="Lierne"/>
    <x v="8"/>
    <x v="5"/>
    <s v="stk"/>
    <n v="2525"/>
  </r>
  <r>
    <x v="5"/>
    <x v="1"/>
    <s v="Lierne"/>
    <x v="8"/>
    <x v="5"/>
    <s v="stk"/>
    <n v="2650"/>
  </r>
  <r>
    <x v="6"/>
    <x v="1"/>
    <s v="Lierne"/>
    <x v="8"/>
    <x v="5"/>
    <s v="stk"/>
    <n v="1525"/>
  </r>
  <r>
    <x v="7"/>
    <x v="1"/>
    <s v="Lierne"/>
    <x v="8"/>
    <x v="5"/>
    <s v="stk"/>
    <n v="6550"/>
  </r>
  <r>
    <x v="8"/>
    <x v="1"/>
    <s v="Lierne"/>
    <x v="8"/>
    <x v="5"/>
    <s v="stk"/>
    <n v="11900"/>
  </r>
  <r>
    <x v="9"/>
    <x v="1"/>
    <s v="Lierne"/>
    <x v="8"/>
    <x v="5"/>
    <s v="stk"/>
    <n v="11200"/>
  </r>
  <r>
    <x v="10"/>
    <x v="1"/>
    <s v="Lierne"/>
    <x v="8"/>
    <x v="5"/>
    <s v="stk"/>
    <n v="2463"/>
  </r>
  <r>
    <x v="11"/>
    <x v="1"/>
    <s v="Lierne"/>
    <x v="8"/>
    <x v="5"/>
    <s v="stk"/>
    <n v="8850"/>
  </r>
  <r>
    <x v="12"/>
    <x v="1"/>
    <s v="Lierne"/>
    <x v="8"/>
    <x v="5"/>
    <s v="stk"/>
    <n v="36000"/>
  </r>
  <r>
    <x v="13"/>
    <x v="1"/>
    <s v="Lierne"/>
    <x v="8"/>
    <x v="5"/>
    <s v="stk"/>
    <n v="16850"/>
  </r>
  <r>
    <x v="14"/>
    <x v="1"/>
    <s v="Lierne"/>
    <x v="8"/>
    <x v="5"/>
    <s v="stk"/>
    <n v="19125"/>
  </r>
  <r>
    <x v="15"/>
    <x v="1"/>
    <s v="Lierne"/>
    <x v="8"/>
    <x v="5"/>
    <s v="stk"/>
    <n v="19200"/>
  </r>
  <r>
    <x v="16"/>
    <x v="1"/>
    <s v="Lierne"/>
    <x v="8"/>
    <x v="5"/>
    <s v="stk"/>
    <n v="3500"/>
  </r>
  <r>
    <x v="0"/>
    <x v="1"/>
    <s v="Røyrvik"/>
    <x v="9"/>
    <x v="5"/>
    <s v="stk"/>
    <n v="5150"/>
  </r>
  <r>
    <x v="1"/>
    <x v="1"/>
    <s v="Røyrvik"/>
    <x v="9"/>
    <x v="5"/>
    <s v="stk"/>
    <n v="1660"/>
  </r>
  <r>
    <x v="2"/>
    <x v="1"/>
    <s v="Røyrvik"/>
    <x v="9"/>
    <x v="5"/>
    <s v="stk"/>
    <n v="2600"/>
  </r>
  <r>
    <x v="3"/>
    <x v="1"/>
    <s v="Røyrvik"/>
    <x v="9"/>
    <x v="5"/>
    <s v="stk"/>
    <n v="160"/>
  </r>
  <r>
    <x v="4"/>
    <x v="1"/>
    <s v="Røyrvik"/>
    <x v="9"/>
    <x v="5"/>
    <s v="stk"/>
    <n v="1000"/>
  </r>
  <r>
    <x v="5"/>
    <x v="1"/>
    <s v="Røyrvik"/>
    <x v="9"/>
    <x v="5"/>
    <s v="stk"/>
    <n v="800"/>
  </r>
  <r>
    <x v="6"/>
    <x v="1"/>
    <s v="Røyrvik"/>
    <x v="9"/>
    <x v="5"/>
    <s v="stk"/>
    <n v="1750"/>
  </r>
  <r>
    <x v="7"/>
    <x v="1"/>
    <s v="Røyrvik"/>
    <x v="9"/>
    <x v="5"/>
    <s v="stk"/>
    <n v="1500"/>
  </r>
  <r>
    <x v="8"/>
    <x v="1"/>
    <s v="Røyrvik"/>
    <x v="9"/>
    <x v="5"/>
    <s v="stk"/>
    <n v="1000"/>
  </r>
  <r>
    <x v="9"/>
    <x v="1"/>
    <s v="Røyrvik"/>
    <x v="9"/>
    <x v="5"/>
    <s v="stk"/>
    <m/>
  </r>
  <r>
    <x v="10"/>
    <x v="1"/>
    <s v="Røyrvik"/>
    <x v="9"/>
    <x v="5"/>
    <s v="stk"/>
    <n v="1500"/>
  </r>
  <r>
    <x v="11"/>
    <x v="1"/>
    <s v="Røyrvik"/>
    <x v="9"/>
    <x v="5"/>
    <s v="stk"/>
    <n v="4200"/>
  </r>
  <r>
    <x v="12"/>
    <x v="1"/>
    <s v="Røyrvik"/>
    <x v="9"/>
    <x v="5"/>
    <s v="stk"/>
    <n v="1000"/>
  </r>
  <r>
    <x v="13"/>
    <x v="1"/>
    <s v="Røyrvik"/>
    <x v="9"/>
    <x v="5"/>
    <s v="stk"/>
    <m/>
  </r>
  <r>
    <x v="14"/>
    <x v="1"/>
    <s v="Røyrvik"/>
    <x v="9"/>
    <x v="5"/>
    <s v="stk"/>
    <m/>
  </r>
  <r>
    <x v="15"/>
    <x v="1"/>
    <s v="Røyrvik"/>
    <x v="9"/>
    <x v="5"/>
    <s v="stk"/>
    <n v="500"/>
  </r>
  <r>
    <x v="16"/>
    <x v="1"/>
    <s v="Røyrvik"/>
    <x v="9"/>
    <x v="5"/>
    <s v="stk"/>
    <m/>
  </r>
  <r>
    <x v="0"/>
    <x v="1"/>
    <s v="Namsskogan"/>
    <x v="10"/>
    <x v="5"/>
    <s v="stk"/>
    <n v="4900"/>
  </r>
  <r>
    <x v="1"/>
    <x v="1"/>
    <s v="Namsskogan"/>
    <x v="10"/>
    <x v="5"/>
    <s v="stk"/>
    <n v="5900"/>
  </r>
  <r>
    <x v="2"/>
    <x v="1"/>
    <s v="Namsskogan"/>
    <x v="10"/>
    <x v="5"/>
    <s v="stk"/>
    <n v="4600"/>
  </r>
  <r>
    <x v="3"/>
    <x v="1"/>
    <s v="Namsskogan"/>
    <x v="10"/>
    <x v="5"/>
    <s v="stk"/>
    <n v="2100"/>
  </r>
  <r>
    <x v="4"/>
    <x v="1"/>
    <s v="Namsskogan"/>
    <x v="10"/>
    <x v="5"/>
    <s v="stk"/>
    <n v="600"/>
  </r>
  <r>
    <x v="5"/>
    <x v="1"/>
    <s v="Namsskogan"/>
    <x v="10"/>
    <x v="5"/>
    <s v="stk"/>
    <n v="400"/>
  </r>
  <r>
    <x v="6"/>
    <x v="1"/>
    <s v="Namsskogan"/>
    <x v="10"/>
    <x v="5"/>
    <s v="stk"/>
    <n v="2300"/>
  </r>
  <r>
    <x v="7"/>
    <x v="1"/>
    <s v="Namsskogan"/>
    <x v="10"/>
    <x v="5"/>
    <s v="stk"/>
    <n v="1100"/>
  </r>
  <r>
    <x v="8"/>
    <x v="1"/>
    <s v="Namsskogan"/>
    <x v="10"/>
    <x v="5"/>
    <s v="stk"/>
    <n v="825"/>
  </r>
  <r>
    <x v="9"/>
    <x v="1"/>
    <s v="Namsskogan"/>
    <x v="10"/>
    <x v="5"/>
    <s v="stk"/>
    <m/>
  </r>
  <r>
    <x v="10"/>
    <x v="1"/>
    <s v="Namsskogan"/>
    <x v="10"/>
    <x v="5"/>
    <s v="stk"/>
    <n v="8525"/>
  </r>
  <r>
    <x v="11"/>
    <x v="1"/>
    <s v="Namsskogan"/>
    <x v="10"/>
    <x v="5"/>
    <s v="stk"/>
    <n v="2000"/>
  </r>
  <r>
    <x v="12"/>
    <x v="1"/>
    <s v="Namsskogan"/>
    <x v="10"/>
    <x v="5"/>
    <s v="stk"/>
    <n v="200"/>
  </r>
  <r>
    <x v="13"/>
    <x v="1"/>
    <s v="Namsskogan"/>
    <x v="10"/>
    <x v="5"/>
    <s v="stk"/>
    <m/>
  </r>
  <r>
    <x v="14"/>
    <x v="1"/>
    <s v="Namsskogan"/>
    <x v="10"/>
    <x v="5"/>
    <s v="stk"/>
    <n v="1000"/>
  </r>
  <r>
    <x v="15"/>
    <x v="1"/>
    <s v="Namsskogan"/>
    <x v="10"/>
    <x v="5"/>
    <s v="stk"/>
    <n v="1000"/>
  </r>
  <r>
    <x v="16"/>
    <x v="1"/>
    <s v="Namsskogan"/>
    <x v="10"/>
    <x v="5"/>
    <s v="stk"/>
    <m/>
  </r>
  <r>
    <x v="0"/>
    <x v="1"/>
    <s v="Grong"/>
    <x v="11"/>
    <x v="5"/>
    <s v="stk"/>
    <n v="11550"/>
  </r>
  <r>
    <x v="1"/>
    <x v="1"/>
    <s v="Grong"/>
    <x v="11"/>
    <x v="5"/>
    <s v="stk"/>
    <n v="17500"/>
  </r>
  <r>
    <x v="2"/>
    <x v="1"/>
    <s v="Grong"/>
    <x v="11"/>
    <x v="5"/>
    <s v="stk"/>
    <n v="2750"/>
  </r>
  <r>
    <x v="3"/>
    <x v="1"/>
    <s v="Grong"/>
    <x v="11"/>
    <x v="5"/>
    <s v="stk"/>
    <n v="750"/>
  </r>
  <r>
    <x v="4"/>
    <x v="1"/>
    <s v="Grong"/>
    <x v="11"/>
    <x v="5"/>
    <s v="stk"/>
    <n v="1350"/>
  </r>
  <r>
    <x v="5"/>
    <x v="1"/>
    <s v="Grong"/>
    <x v="11"/>
    <x v="5"/>
    <s v="stk"/>
    <n v="15745"/>
  </r>
  <r>
    <x v="6"/>
    <x v="1"/>
    <s v="Grong"/>
    <x v="11"/>
    <x v="5"/>
    <s v="stk"/>
    <n v="7300"/>
  </r>
  <r>
    <x v="7"/>
    <x v="1"/>
    <s v="Grong"/>
    <x v="11"/>
    <x v="5"/>
    <s v="stk"/>
    <n v="4900"/>
  </r>
  <r>
    <x v="8"/>
    <x v="1"/>
    <s v="Grong"/>
    <x v="11"/>
    <x v="5"/>
    <s v="stk"/>
    <n v="27875"/>
  </r>
  <r>
    <x v="9"/>
    <x v="1"/>
    <s v="Grong"/>
    <x v="11"/>
    <x v="5"/>
    <s v="stk"/>
    <n v="4500"/>
  </r>
  <r>
    <x v="10"/>
    <x v="1"/>
    <s v="Grong"/>
    <x v="11"/>
    <x v="5"/>
    <s v="stk"/>
    <n v="30670"/>
  </r>
  <r>
    <x v="11"/>
    <x v="1"/>
    <s v="Grong"/>
    <x v="11"/>
    <x v="5"/>
    <s v="stk"/>
    <n v="8000"/>
  </r>
  <r>
    <x v="12"/>
    <x v="1"/>
    <s v="Grong"/>
    <x v="11"/>
    <x v="5"/>
    <s v="stk"/>
    <n v="25850"/>
  </r>
  <r>
    <x v="13"/>
    <x v="1"/>
    <s v="Grong"/>
    <x v="11"/>
    <x v="5"/>
    <s v="stk"/>
    <n v="3100"/>
  </r>
  <r>
    <x v="14"/>
    <x v="1"/>
    <s v="Grong"/>
    <x v="11"/>
    <x v="5"/>
    <s v="stk"/>
    <n v="3400"/>
  </r>
  <r>
    <x v="15"/>
    <x v="1"/>
    <s v="Grong"/>
    <x v="11"/>
    <x v="5"/>
    <s v="stk"/>
    <n v="2700"/>
  </r>
  <r>
    <x v="16"/>
    <x v="1"/>
    <s v="Grong"/>
    <x v="11"/>
    <x v="5"/>
    <s v="stk"/>
    <n v="9750"/>
  </r>
  <r>
    <x v="0"/>
    <x v="1"/>
    <s v="Høylandet"/>
    <x v="12"/>
    <x v="5"/>
    <s v="stk"/>
    <n v="6600"/>
  </r>
  <r>
    <x v="1"/>
    <x v="1"/>
    <s v="Høylandet"/>
    <x v="12"/>
    <x v="5"/>
    <s v="stk"/>
    <n v="4385"/>
  </r>
  <r>
    <x v="2"/>
    <x v="1"/>
    <s v="Høylandet"/>
    <x v="12"/>
    <x v="5"/>
    <s v="stk"/>
    <n v="4900"/>
  </r>
  <r>
    <x v="3"/>
    <x v="1"/>
    <s v="Høylandet"/>
    <x v="12"/>
    <x v="5"/>
    <s v="stk"/>
    <n v="1250"/>
  </r>
  <r>
    <x v="4"/>
    <x v="1"/>
    <s v="Høylandet"/>
    <x v="12"/>
    <x v="5"/>
    <s v="stk"/>
    <n v="3200"/>
  </r>
  <r>
    <x v="5"/>
    <x v="1"/>
    <s v="Høylandet"/>
    <x v="12"/>
    <x v="5"/>
    <s v="stk"/>
    <n v="1400"/>
  </r>
  <r>
    <x v="6"/>
    <x v="1"/>
    <s v="Høylandet"/>
    <x v="12"/>
    <x v="5"/>
    <s v="stk"/>
    <n v="5200"/>
  </r>
  <r>
    <x v="7"/>
    <x v="1"/>
    <s v="Høylandet"/>
    <x v="12"/>
    <x v="5"/>
    <s v="stk"/>
    <n v="1900"/>
  </r>
  <r>
    <x v="8"/>
    <x v="1"/>
    <s v="Høylandet"/>
    <x v="12"/>
    <x v="5"/>
    <s v="stk"/>
    <n v="5500"/>
  </r>
  <r>
    <x v="9"/>
    <x v="1"/>
    <s v="Høylandet"/>
    <x v="12"/>
    <x v="5"/>
    <s v="stk"/>
    <n v="18150"/>
  </r>
  <r>
    <x v="10"/>
    <x v="1"/>
    <s v="Høylandet"/>
    <x v="12"/>
    <x v="5"/>
    <s v="stk"/>
    <n v="3400"/>
  </r>
  <r>
    <x v="11"/>
    <x v="1"/>
    <s v="Høylandet"/>
    <x v="12"/>
    <x v="5"/>
    <s v="stk"/>
    <n v="4485"/>
  </r>
  <r>
    <x v="12"/>
    <x v="1"/>
    <s v="Høylandet"/>
    <x v="12"/>
    <x v="5"/>
    <s v="stk"/>
    <n v="5450"/>
  </r>
  <r>
    <x v="13"/>
    <x v="1"/>
    <s v="Høylandet"/>
    <x v="12"/>
    <x v="5"/>
    <s v="stk"/>
    <n v="4900"/>
  </r>
  <r>
    <x v="14"/>
    <x v="1"/>
    <s v="Høylandet"/>
    <x v="12"/>
    <x v="5"/>
    <s v="stk"/>
    <n v="5000"/>
  </r>
  <r>
    <x v="15"/>
    <x v="1"/>
    <s v="Høylandet"/>
    <x v="12"/>
    <x v="5"/>
    <s v="stk"/>
    <n v="4100"/>
  </r>
  <r>
    <x v="16"/>
    <x v="1"/>
    <s v="Høylandet"/>
    <x v="12"/>
    <x v="5"/>
    <s v="stk"/>
    <n v="2090"/>
  </r>
  <r>
    <x v="0"/>
    <x v="1"/>
    <s v="Overhalla"/>
    <x v="13"/>
    <x v="5"/>
    <s v="stk"/>
    <n v="5750"/>
  </r>
  <r>
    <x v="1"/>
    <x v="1"/>
    <s v="Overhalla"/>
    <x v="13"/>
    <x v="5"/>
    <s v="stk"/>
    <n v="6025"/>
  </r>
  <r>
    <x v="2"/>
    <x v="1"/>
    <s v="Overhalla"/>
    <x v="13"/>
    <x v="5"/>
    <s v="stk"/>
    <n v="4200"/>
  </r>
  <r>
    <x v="3"/>
    <x v="1"/>
    <s v="Overhalla"/>
    <x v="13"/>
    <x v="5"/>
    <s v="stk"/>
    <n v="250"/>
  </r>
  <r>
    <x v="4"/>
    <x v="1"/>
    <s v="Overhalla"/>
    <x v="13"/>
    <x v="5"/>
    <s v="stk"/>
    <n v="3875"/>
  </r>
  <r>
    <x v="5"/>
    <x v="1"/>
    <s v="Overhalla"/>
    <x v="13"/>
    <x v="5"/>
    <s v="stk"/>
    <n v="4500"/>
  </r>
  <r>
    <x v="6"/>
    <x v="1"/>
    <s v="Overhalla"/>
    <x v="13"/>
    <x v="5"/>
    <s v="stk"/>
    <n v="16400"/>
  </r>
  <r>
    <x v="7"/>
    <x v="1"/>
    <s v="Overhalla"/>
    <x v="13"/>
    <x v="5"/>
    <s v="stk"/>
    <m/>
  </r>
  <r>
    <x v="8"/>
    <x v="1"/>
    <s v="Overhalla"/>
    <x v="13"/>
    <x v="5"/>
    <s v="stk"/>
    <n v="600"/>
  </r>
  <r>
    <x v="9"/>
    <x v="1"/>
    <s v="Overhalla"/>
    <x v="13"/>
    <x v="5"/>
    <s v="stk"/>
    <n v="20400"/>
  </r>
  <r>
    <x v="10"/>
    <x v="1"/>
    <s v="Overhalla"/>
    <x v="13"/>
    <x v="5"/>
    <s v="stk"/>
    <n v="6500"/>
  </r>
  <r>
    <x v="11"/>
    <x v="1"/>
    <s v="Overhalla"/>
    <x v="13"/>
    <x v="5"/>
    <s v="stk"/>
    <m/>
  </r>
  <r>
    <x v="12"/>
    <x v="1"/>
    <s v="Overhalla"/>
    <x v="13"/>
    <x v="5"/>
    <s v="stk"/>
    <n v="5450"/>
  </r>
  <r>
    <x v="13"/>
    <x v="1"/>
    <s v="Overhalla"/>
    <x v="13"/>
    <x v="5"/>
    <s v="stk"/>
    <n v="500"/>
  </r>
  <r>
    <x v="14"/>
    <x v="1"/>
    <s v="Overhalla"/>
    <x v="13"/>
    <x v="5"/>
    <s v="stk"/>
    <n v="4950"/>
  </r>
  <r>
    <x v="15"/>
    <x v="1"/>
    <s v="Overhalla"/>
    <x v="13"/>
    <x v="5"/>
    <s v="stk"/>
    <n v="8890"/>
  </r>
  <r>
    <x v="16"/>
    <x v="1"/>
    <s v="Overhalla"/>
    <x v="13"/>
    <x v="5"/>
    <s v="stk"/>
    <n v="50"/>
  </r>
  <r>
    <x v="0"/>
    <x v="1"/>
    <s v="Namsos"/>
    <x v="1"/>
    <x v="5"/>
    <s v="stk"/>
    <n v="1450"/>
  </r>
  <r>
    <x v="1"/>
    <x v="1"/>
    <s v="Namsos"/>
    <x v="1"/>
    <x v="5"/>
    <s v="stk"/>
    <n v="14750"/>
  </r>
  <r>
    <x v="2"/>
    <x v="1"/>
    <s v="Namsos"/>
    <x v="1"/>
    <x v="5"/>
    <s v="stk"/>
    <m/>
  </r>
  <r>
    <x v="3"/>
    <x v="1"/>
    <s v="Namsos"/>
    <x v="1"/>
    <x v="5"/>
    <s v="stk"/>
    <m/>
  </r>
  <r>
    <x v="4"/>
    <x v="1"/>
    <s v="Namsos"/>
    <x v="1"/>
    <x v="5"/>
    <s v="stk"/>
    <m/>
  </r>
  <r>
    <x v="5"/>
    <x v="1"/>
    <s v="Namsos"/>
    <x v="1"/>
    <x v="5"/>
    <s v="stk"/>
    <m/>
  </r>
  <r>
    <x v="6"/>
    <x v="1"/>
    <s v="Namsos"/>
    <x v="1"/>
    <x v="5"/>
    <s v="stk"/>
    <m/>
  </r>
  <r>
    <x v="7"/>
    <x v="1"/>
    <s v="Namsos"/>
    <x v="1"/>
    <x v="5"/>
    <s v="stk"/>
    <m/>
  </r>
  <r>
    <x v="8"/>
    <x v="1"/>
    <s v="Namsos"/>
    <x v="1"/>
    <x v="5"/>
    <s v="stk"/>
    <n v="500"/>
  </r>
  <r>
    <x v="9"/>
    <x v="1"/>
    <s v="Namsos"/>
    <x v="1"/>
    <x v="5"/>
    <s v="stk"/>
    <n v="300"/>
  </r>
  <r>
    <x v="10"/>
    <x v="1"/>
    <s v="Namsos"/>
    <x v="1"/>
    <x v="5"/>
    <s v="stk"/>
    <m/>
  </r>
  <r>
    <x v="11"/>
    <x v="1"/>
    <s v="Namsos"/>
    <x v="1"/>
    <x v="5"/>
    <s v="stk"/>
    <m/>
  </r>
  <r>
    <x v="12"/>
    <x v="1"/>
    <s v="Namsos"/>
    <x v="1"/>
    <x v="5"/>
    <s v="stk"/>
    <m/>
  </r>
  <r>
    <x v="13"/>
    <x v="1"/>
    <s v="Namsos"/>
    <x v="1"/>
    <x v="5"/>
    <s v="stk"/>
    <m/>
  </r>
  <r>
    <x v="14"/>
    <x v="1"/>
    <s v="Namsos"/>
    <x v="1"/>
    <x v="5"/>
    <s v="stk"/>
    <m/>
  </r>
  <r>
    <x v="15"/>
    <x v="1"/>
    <s v="Namsos"/>
    <x v="1"/>
    <x v="5"/>
    <s v="stk"/>
    <n v="300"/>
  </r>
  <r>
    <x v="16"/>
    <x v="1"/>
    <s v="Namsos"/>
    <x v="1"/>
    <x v="5"/>
    <s v="stk"/>
    <m/>
  </r>
  <r>
    <x v="0"/>
    <x v="1"/>
    <s v="Flatanger"/>
    <x v="14"/>
    <x v="5"/>
    <s v="stk"/>
    <n v="600"/>
  </r>
  <r>
    <x v="1"/>
    <x v="1"/>
    <s v="Flatanger"/>
    <x v="14"/>
    <x v="5"/>
    <s v="stk"/>
    <n v="500"/>
  </r>
  <r>
    <x v="2"/>
    <x v="1"/>
    <s v="Flatanger"/>
    <x v="14"/>
    <x v="5"/>
    <s v="stk"/>
    <n v="450"/>
  </r>
  <r>
    <x v="3"/>
    <x v="1"/>
    <s v="Flatanger"/>
    <x v="14"/>
    <x v="5"/>
    <s v="stk"/>
    <m/>
  </r>
  <r>
    <x v="4"/>
    <x v="1"/>
    <s v="Flatanger"/>
    <x v="14"/>
    <x v="5"/>
    <s v="stk"/>
    <m/>
  </r>
  <r>
    <x v="5"/>
    <x v="1"/>
    <s v="Flatanger"/>
    <x v="14"/>
    <x v="5"/>
    <s v="stk"/>
    <m/>
  </r>
  <r>
    <x v="6"/>
    <x v="1"/>
    <s v="Flatanger"/>
    <x v="14"/>
    <x v="5"/>
    <s v="stk"/>
    <m/>
  </r>
  <r>
    <x v="7"/>
    <x v="1"/>
    <s v="Flatanger"/>
    <x v="14"/>
    <x v="5"/>
    <s v="stk"/>
    <m/>
  </r>
  <r>
    <x v="8"/>
    <x v="1"/>
    <s v="Flatanger"/>
    <x v="14"/>
    <x v="5"/>
    <s v="stk"/>
    <m/>
  </r>
  <r>
    <x v="9"/>
    <x v="1"/>
    <s v="Flatanger"/>
    <x v="14"/>
    <x v="5"/>
    <s v="stk"/>
    <m/>
  </r>
  <r>
    <x v="10"/>
    <x v="1"/>
    <s v="Flatanger"/>
    <x v="14"/>
    <x v="5"/>
    <s v="stk"/>
    <m/>
  </r>
  <r>
    <x v="11"/>
    <x v="1"/>
    <s v="Flatanger"/>
    <x v="14"/>
    <x v="5"/>
    <s v="stk"/>
    <m/>
  </r>
  <r>
    <x v="12"/>
    <x v="1"/>
    <s v="Flatanger"/>
    <x v="14"/>
    <x v="5"/>
    <s v="stk"/>
    <m/>
  </r>
  <r>
    <x v="13"/>
    <x v="1"/>
    <s v="Flatanger"/>
    <x v="14"/>
    <x v="5"/>
    <s v="stk"/>
    <m/>
  </r>
  <r>
    <x v="14"/>
    <x v="1"/>
    <s v="Flatanger"/>
    <x v="14"/>
    <x v="5"/>
    <s v="stk"/>
    <m/>
  </r>
  <r>
    <x v="15"/>
    <x v="1"/>
    <s v="Flatanger"/>
    <x v="14"/>
    <x v="5"/>
    <s v="stk"/>
    <m/>
  </r>
  <r>
    <x v="16"/>
    <x v="1"/>
    <s v="Flatanger"/>
    <x v="14"/>
    <x v="5"/>
    <s v="stk"/>
    <n v="50"/>
  </r>
  <r>
    <x v="0"/>
    <x v="1"/>
    <s v="Nærøysund"/>
    <x v="15"/>
    <x v="5"/>
    <s v="stk"/>
    <m/>
  </r>
  <r>
    <x v="1"/>
    <x v="1"/>
    <s v="Nærøysund"/>
    <x v="15"/>
    <x v="5"/>
    <s v="stk"/>
    <n v="430"/>
  </r>
  <r>
    <x v="2"/>
    <x v="1"/>
    <s v="Nærøysund"/>
    <x v="15"/>
    <x v="5"/>
    <s v="stk"/>
    <m/>
  </r>
  <r>
    <x v="3"/>
    <x v="1"/>
    <s v="Nærøysund"/>
    <x v="15"/>
    <x v="5"/>
    <s v="stk"/>
    <n v="500"/>
  </r>
  <r>
    <x v="4"/>
    <x v="1"/>
    <s v="Nærøysund"/>
    <x v="15"/>
    <x v="5"/>
    <s v="stk"/>
    <m/>
  </r>
  <r>
    <x v="5"/>
    <x v="1"/>
    <s v="Nærøysund"/>
    <x v="15"/>
    <x v="5"/>
    <s v="stk"/>
    <n v="500"/>
  </r>
  <r>
    <x v="6"/>
    <x v="1"/>
    <s v="Nærøysund"/>
    <x v="15"/>
    <x v="5"/>
    <s v="stk"/>
    <m/>
  </r>
  <r>
    <x v="7"/>
    <x v="1"/>
    <s v="Nærøysund"/>
    <x v="15"/>
    <x v="5"/>
    <s v="stk"/>
    <m/>
  </r>
  <r>
    <x v="8"/>
    <x v="1"/>
    <s v="Nærøysund"/>
    <x v="15"/>
    <x v="5"/>
    <s v="stk"/>
    <n v="450"/>
  </r>
  <r>
    <x v="9"/>
    <x v="1"/>
    <s v="Nærøysund"/>
    <x v="15"/>
    <x v="5"/>
    <s v="stk"/>
    <m/>
  </r>
  <r>
    <x v="10"/>
    <x v="1"/>
    <s v="Nærøysund"/>
    <x v="15"/>
    <x v="5"/>
    <s v="stk"/>
    <m/>
  </r>
  <r>
    <x v="11"/>
    <x v="1"/>
    <s v="Nærøysund"/>
    <x v="15"/>
    <x v="5"/>
    <s v="stk"/>
    <m/>
  </r>
  <r>
    <x v="12"/>
    <x v="1"/>
    <s v="Nærøysund"/>
    <x v="15"/>
    <x v="5"/>
    <s v="stk"/>
    <m/>
  </r>
  <r>
    <x v="13"/>
    <x v="1"/>
    <s v="Nærøysund"/>
    <x v="15"/>
    <x v="5"/>
    <s v="stk"/>
    <m/>
  </r>
  <r>
    <x v="14"/>
    <x v="1"/>
    <s v="Nærøysund"/>
    <x v="15"/>
    <x v="5"/>
    <s v="stk"/>
    <m/>
  </r>
  <r>
    <x v="15"/>
    <x v="1"/>
    <s v="Nærøysund"/>
    <x v="15"/>
    <x v="5"/>
    <s v="stk"/>
    <m/>
  </r>
  <r>
    <x v="16"/>
    <x v="1"/>
    <s v="Nærøysund"/>
    <x v="15"/>
    <x v="5"/>
    <s v="stk"/>
    <m/>
  </r>
  <r>
    <x v="0"/>
    <x v="1"/>
    <s v="Leka"/>
    <x v="16"/>
    <x v="5"/>
    <s v="stk"/>
    <m/>
  </r>
  <r>
    <x v="1"/>
    <x v="1"/>
    <s v="Leka"/>
    <x v="16"/>
    <x v="5"/>
    <s v="stk"/>
    <n v="1030"/>
  </r>
  <r>
    <x v="2"/>
    <x v="1"/>
    <s v="Leka"/>
    <x v="16"/>
    <x v="5"/>
    <s v="stk"/>
    <n v="300"/>
  </r>
  <r>
    <x v="3"/>
    <x v="1"/>
    <s v="Leka"/>
    <x v="16"/>
    <x v="5"/>
    <s v="stk"/>
    <m/>
  </r>
  <r>
    <x v="4"/>
    <x v="1"/>
    <s v="Leka"/>
    <x v="16"/>
    <x v="5"/>
    <s v="stk"/>
    <m/>
  </r>
  <r>
    <x v="5"/>
    <x v="1"/>
    <s v="Leka"/>
    <x v="16"/>
    <x v="5"/>
    <s v="stk"/>
    <m/>
  </r>
  <r>
    <x v="6"/>
    <x v="1"/>
    <s v="Leka"/>
    <x v="16"/>
    <x v="5"/>
    <s v="stk"/>
    <m/>
  </r>
  <r>
    <x v="7"/>
    <x v="1"/>
    <s v="Leka"/>
    <x v="16"/>
    <x v="5"/>
    <s v="stk"/>
    <m/>
  </r>
  <r>
    <x v="8"/>
    <x v="1"/>
    <s v="Leka"/>
    <x v="16"/>
    <x v="5"/>
    <s v="stk"/>
    <m/>
  </r>
  <r>
    <x v="9"/>
    <x v="1"/>
    <s v="Leka"/>
    <x v="16"/>
    <x v="5"/>
    <s v="stk"/>
    <m/>
  </r>
  <r>
    <x v="10"/>
    <x v="1"/>
    <s v="Leka"/>
    <x v="16"/>
    <x v="5"/>
    <s v="stk"/>
    <m/>
  </r>
  <r>
    <x v="11"/>
    <x v="1"/>
    <s v="Leka"/>
    <x v="16"/>
    <x v="5"/>
    <s v="stk"/>
    <m/>
  </r>
  <r>
    <x v="12"/>
    <x v="1"/>
    <s v="Leka"/>
    <x v="16"/>
    <x v="5"/>
    <s v="stk"/>
    <m/>
  </r>
  <r>
    <x v="13"/>
    <x v="1"/>
    <s v="Leka"/>
    <x v="16"/>
    <x v="5"/>
    <s v="stk"/>
    <m/>
  </r>
  <r>
    <x v="14"/>
    <x v="1"/>
    <s v="Leka"/>
    <x v="16"/>
    <x v="5"/>
    <s v="stk"/>
    <m/>
  </r>
  <r>
    <x v="15"/>
    <x v="1"/>
    <s v="Leka"/>
    <x v="16"/>
    <x v="5"/>
    <s v="stk"/>
    <m/>
  </r>
  <r>
    <x v="16"/>
    <x v="1"/>
    <s v="Leka"/>
    <x v="16"/>
    <x v="5"/>
    <s v="stk"/>
    <m/>
  </r>
  <r>
    <x v="0"/>
    <x v="0"/>
    <s v="Inderøy"/>
    <x v="17"/>
    <x v="5"/>
    <s v="stk"/>
    <n v="15465"/>
  </r>
  <r>
    <x v="1"/>
    <x v="0"/>
    <s v="Inderøy"/>
    <x v="17"/>
    <x v="5"/>
    <s v="stk"/>
    <n v="24075"/>
  </r>
  <r>
    <x v="2"/>
    <x v="0"/>
    <s v="Inderøy"/>
    <x v="17"/>
    <x v="5"/>
    <s v="stk"/>
    <n v="25250"/>
  </r>
  <r>
    <x v="3"/>
    <x v="0"/>
    <s v="Inderøy"/>
    <x v="17"/>
    <x v="5"/>
    <s v="stk"/>
    <n v="2700"/>
  </r>
  <r>
    <x v="4"/>
    <x v="0"/>
    <s v="Inderøy"/>
    <x v="17"/>
    <x v="5"/>
    <s v="stk"/>
    <n v="3000"/>
  </r>
  <r>
    <x v="5"/>
    <x v="0"/>
    <s v="Inderøy"/>
    <x v="17"/>
    <x v="5"/>
    <s v="stk"/>
    <n v="3300"/>
  </r>
  <r>
    <x v="6"/>
    <x v="0"/>
    <s v="Inderøy"/>
    <x v="17"/>
    <x v="5"/>
    <s v="stk"/>
    <n v="500"/>
  </r>
  <r>
    <x v="7"/>
    <x v="0"/>
    <s v="Inderøy"/>
    <x v="17"/>
    <x v="5"/>
    <s v="stk"/>
    <n v="300"/>
  </r>
  <r>
    <x v="8"/>
    <x v="0"/>
    <s v="Inderøy"/>
    <x v="17"/>
    <x v="5"/>
    <s v="stk"/>
    <m/>
  </r>
  <r>
    <x v="9"/>
    <x v="0"/>
    <s v="Inderøy"/>
    <x v="17"/>
    <x v="5"/>
    <s v="stk"/>
    <n v="10500"/>
  </r>
  <r>
    <x v="10"/>
    <x v="0"/>
    <s v="Inderøy"/>
    <x v="17"/>
    <x v="5"/>
    <s v="stk"/>
    <n v="850"/>
  </r>
  <r>
    <x v="11"/>
    <x v="0"/>
    <s v="Inderøy"/>
    <x v="17"/>
    <x v="5"/>
    <s v="stk"/>
    <n v="150"/>
  </r>
  <r>
    <x v="12"/>
    <x v="0"/>
    <s v="Inderøy"/>
    <x v="17"/>
    <x v="5"/>
    <s v="stk"/>
    <n v="500"/>
  </r>
  <r>
    <x v="13"/>
    <x v="0"/>
    <s v="Inderøy"/>
    <x v="17"/>
    <x v="5"/>
    <s v="stk"/>
    <n v="300"/>
  </r>
  <r>
    <x v="14"/>
    <x v="0"/>
    <s v="Inderøy"/>
    <x v="17"/>
    <x v="5"/>
    <s v="stk"/>
    <n v="800"/>
  </r>
  <r>
    <x v="15"/>
    <x v="0"/>
    <s v="Inderøy"/>
    <x v="17"/>
    <x v="5"/>
    <s v="stk"/>
    <n v="3300"/>
  </r>
  <r>
    <x v="16"/>
    <x v="0"/>
    <s v="Inderøy"/>
    <x v="17"/>
    <x v="5"/>
    <s v="stk"/>
    <n v="300"/>
  </r>
  <r>
    <x v="0"/>
    <x v="3"/>
    <s v="Indre Fosen"/>
    <x v="18"/>
    <x v="5"/>
    <s v="stk"/>
    <n v="5075"/>
  </r>
  <r>
    <x v="1"/>
    <x v="3"/>
    <s v="Indre Fosen"/>
    <x v="18"/>
    <x v="5"/>
    <s v="stk"/>
    <n v="7650"/>
  </r>
  <r>
    <x v="2"/>
    <x v="3"/>
    <s v="Indre Fosen"/>
    <x v="18"/>
    <x v="5"/>
    <s v="stk"/>
    <n v="6500"/>
  </r>
  <r>
    <x v="3"/>
    <x v="3"/>
    <s v="Indre Fosen"/>
    <x v="18"/>
    <x v="5"/>
    <s v="stk"/>
    <n v="1800"/>
  </r>
  <r>
    <x v="4"/>
    <x v="3"/>
    <s v="Indre Fosen"/>
    <x v="18"/>
    <x v="5"/>
    <s v="stk"/>
    <m/>
  </r>
  <r>
    <x v="5"/>
    <x v="3"/>
    <s v="Indre Fosen"/>
    <x v="18"/>
    <x v="5"/>
    <s v="stk"/>
    <n v="1500"/>
  </r>
  <r>
    <x v="6"/>
    <x v="3"/>
    <s v="Indre Fosen"/>
    <x v="18"/>
    <x v="5"/>
    <s v="stk"/>
    <n v="200"/>
  </r>
  <r>
    <x v="7"/>
    <x v="3"/>
    <s v="Indre Fosen"/>
    <x v="18"/>
    <x v="5"/>
    <s v="stk"/>
    <n v="1500"/>
  </r>
  <r>
    <x v="8"/>
    <x v="3"/>
    <s v="Indre Fosen"/>
    <x v="18"/>
    <x v="5"/>
    <s v="stk"/>
    <n v="400"/>
  </r>
  <r>
    <x v="9"/>
    <x v="3"/>
    <s v="Indre Fosen"/>
    <x v="18"/>
    <x v="5"/>
    <s v="stk"/>
    <n v="5475"/>
  </r>
  <r>
    <x v="10"/>
    <x v="3"/>
    <s v="Indre Fosen"/>
    <x v="18"/>
    <x v="5"/>
    <s v="stk"/>
    <n v="1483"/>
  </r>
  <r>
    <x v="11"/>
    <x v="3"/>
    <s v="Indre Fosen"/>
    <x v="18"/>
    <x v="5"/>
    <s v="stk"/>
    <m/>
  </r>
  <r>
    <x v="12"/>
    <x v="3"/>
    <s v="Indre Fosen"/>
    <x v="18"/>
    <x v="5"/>
    <s v="stk"/>
    <m/>
  </r>
  <r>
    <x v="13"/>
    <x v="3"/>
    <s v="Indre Fosen"/>
    <x v="18"/>
    <x v="5"/>
    <s v="stk"/>
    <m/>
  </r>
  <r>
    <x v="14"/>
    <x v="3"/>
    <s v="Indre Fosen"/>
    <x v="18"/>
    <x v="5"/>
    <s v="stk"/>
    <m/>
  </r>
  <r>
    <x v="15"/>
    <x v="3"/>
    <s v="Indre Fosen"/>
    <x v="18"/>
    <x v="5"/>
    <s v="stk"/>
    <m/>
  </r>
  <r>
    <x v="16"/>
    <x v="3"/>
    <s v="Indre Fosen"/>
    <x v="18"/>
    <x v="5"/>
    <s v="stk"/>
    <n v="300"/>
  </r>
  <r>
    <x v="0"/>
    <x v="2"/>
    <s v="Trondheim"/>
    <x v="19"/>
    <x v="5"/>
    <s v="stk"/>
    <n v="16480"/>
  </r>
  <r>
    <x v="1"/>
    <x v="2"/>
    <s v="Trondheim"/>
    <x v="19"/>
    <x v="5"/>
    <s v="stk"/>
    <n v="13975"/>
  </r>
  <r>
    <x v="2"/>
    <x v="2"/>
    <s v="Trondheim"/>
    <x v="19"/>
    <x v="5"/>
    <s v="stk"/>
    <n v="1750"/>
  </r>
  <r>
    <x v="3"/>
    <x v="2"/>
    <s v="Trondheim"/>
    <x v="19"/>
    <x v="5"/>
    <s v="stk"/>
    <n v="1100"/>
  </r>
  <r>
    <x v="4"/>
    <x v="2"/>
    <s v="Trondheim"/>
    <x v="19"/>
    <x v="5"/>
    <s v="stk"/>
    <n v="250"/>
  </r>
  <r>
    <x v="5"/>
    <x v="2"/>
    <s v="Trondheim"/>
    <x v="19"/>
    <x v="5"/>
    <s v="stk"/>
    <n v="200"/>
  </r>
  <r>
    <x v="6"/>
    <x v="2"/>
    <s v="Trondheim"/>
    <x v="19"/>
    <x v="5"/>
    <s v="stk"/>
    <n v="2450"/>
  </r>
  <r>
    <x v="7"/>
    <x v="2"/>
    <s v="Trondheim"/>
    <x v="19"/>
    <x v="5"/>
    <s v="stk"/>
    <n v="500"/>
  </r>
  <r>
    <x v="8"/>
    <x v="2"/>
    <s v="Trondheim"/>
    <x v="19"/>
    <x v="5"/>
    <s v="stk"/>
    <n v="1350"/>
  </r>
  <r>
    <x v="9"/>
    <x v="2"/>
    <s v="Trondheim"/>
    <x v="19"/>
    <x v="5"/>
    <s v="stk"/>
    <n v="600"/>
  </r>
  <r>
    <x v="10"/>
    <x v="2"/>
    <s v="Trondheim"/>
    <x v="19"/>
    <x v="5"/>
    <s v="stk"/>
    <n v="875"/>
  </r>
  <r>
    <x v="11"/>
    <x v="2"/>
    <s v="Trondheim"/>
    <x v="19"/>
    <x v="5"/>
    <s v="stk"/>
    <m/>
  </r>
  <r>
    <x v="12"/>
    <x v="2"/>
    <s v="Trondheim"/>
    <x v="19"/>
    <x v="5"/>
    <s v="stk"/>
    <n v="200"/>
  </r>
  <r>
    <x v="13"/>
    <x v="2"/>
    <s v="Trondheim"/>
    <x v="19"/>
    <x v="5"/>
    <s v="stk"/>
    <m/>
  </r>
  <r>
    <x v="14"/>
    <x v="2"/>
    <s v="Trondheim"/>
    <x v="19"/>
    <x v="5"/>
    <s v="stk"/>
    <n v="500"/>
  </r>
  <r>
    <x v="15"/>
    <x v="2"/>
    <s v="Trondheim"/>
    <x v="19"/>
    <x v="5"/>
    <s v="stk"/>
    <n v="12350"/>
  </r>
  <r>
    <x v="16"/>
    <x v="2"/>
    <s v="Trondheim"/>
    <x v="19"/>
    <x v="5"/>
    <s v="stk"/>
    <n v="26310"/>
  </r>
  <r>
    <x v="0"/>
    <x v="4"/>
    <s v="Heim"/>
    <x v="20"/>
    <x v="5"/>
    <s v="stk"/>
    <n v="3690"/>
  </r>
  <r>
    <x v="1"/>
    <x v="4"/>
    <s v="Heim"/>
    <x v="20"/>
    <x v="5"/>
    <s v="stk"/>
    <n v="1600"/>
  </r>
  <r>
    <x v="2"/>
    <x v="4"/>
    <s v="Heim"/>
    <x v="20"/>
    <x v="5"/>
    <s v="stk"/>
    <n v="2750"/>
  </r>
  <r>
    <x v="3"/>
    <x v="4"/>
    <s v="Heim"/>
    <x v="20"/>
    <x v="5"/>
    <s v="stk"/>
    <n v="100"/>
  </r>
  <r>
    <x v="4"/>
    <x v="4"/>
    <s v="Heim"/>
    <x v="20"/>
    <x v="5"/>
    <s v="stk"/>
    <n v="300"/>
  </r>
  <r>
    <x v="5"/>
    <x v="4"/>
    <s v="Heim"/>
    <x v="20"/>
    <x v="5"/>
    <s v="stk"/>
    <m/>
  </r>
  <r>
    <x v="6"/>
    <x v="4"/>
    <s v="Heim"/>
    <x v="20"/>
    <x v="5"/>
    <s v="stk"/>
    <m/>
  </r>
  <r>
    <x v="7"/>
    <x v="4"/>
    <s v="Heim"/>
    <x v="20"/>
    <x v="5"/>
    <s v="stk"/>
    <n v="5425"/>
  </r>
  <r>
    <x v="8"/>
    <x v="4"/>
    <s v="Heim"/>
    <x v="20"/>
    <x v="5"/>
    <s v="stk"/>
    <n v="2500"/>
  </r>
  <r>
    <x v="9"/>
    <x v="4"/>
    <s v="Heim"/>
    <x v="20"/>
    <x v="5"/>
    <s v="stk"/>
    <n v="850"/>
  </r>
  <r>
    <x v="10"/>
    <x v="4"/>
    <s v="Heim"/>
    <x v="20"/>
    <x v="5"/>
    <s v="stk"/>
    <n v="900"/>
  </r>
  <r>
    <x v="11"/>
    <x v="4"/>
    <s v="Heim"/>
    <x v="20"/>
    <x v="5"/>
    <s v="stk"/>
    <n v="350"/>
  </r>
  <r>
    <x v="12"/>
    <x v="4"/>
    <s v="Heim"/>
    <x v="20"/>
    <x v="5"/>
    <s v="stk"/>
    <n v="1600"/>
  </r>
  <r>
    <x v="13"/>
    <x v="4"/>
    <s v="Heim"/>
    <x v="20"/>
    <x v="5"/>
    <s v="stk"/>
    <n v="400"/>
  </r>
  <r>
    <x v="14"/>
    <x v="4"/>
    <s v="Heim"/>
    <x v="20"/>
    <x v="5"/>
    <s v="stk"/>
    <n v="10250"/>
  </r>
  <r>
    <x v="15"/>
    <x v="4"/>
    <s v="Heim"/>
    <x v="20"/>
    <x v="5"/>
    <s v="stk"/>
    <n v="5265"/>
  </r>
  <r>
    <x v="16"/>
    <x v="4"/>
    <s v="Heim"/>
    <x v="20"/>
    <x v="5"/>
    <s v="stk"/>
    <n v="900"/>
  </r>
  <r>
    <x v="0"/>
    <x v="4"/>
    <s v="Hitra"/>
    <x v="35"/>
    <x v="5"/>
    <s v="stk"/>
    <n v="60"/>
  </r>
  <r>
    <x v="1"/>
    <x v="4"/>
    <s v="Hitra"/>
    <x v="35"/>
    <x v="5"/>
    <s v="stk"/>
    <m/>
  </r>
  <r>
    <x v="2"/>
    <x v="4"/>
    <s v="Hitra"/>
    <x v="35"/>
    <x v="5"/>
    <s v="stk"/>
    <n v="1140"/>
  </r>
  <r>
    <x v="3"/>
    <x v="4"/>
    <s v="Hitra"/>
    <x v="35"/>
    <x v="5"/>
    <s v="stk"/>
    <n v="500"/>
  </r>
  <r>
    <x v="4"/>
    <x v="4"/>
    <s v="Hitra"/>
    <x v="35"/>
    <x v="5"/>
    <s v="stk"/>
    <m/>
  </r>
  <r>
    <x v="5"/>
    <x v="4"/>
    <s v="Hitra"/>
    <x v="35"/>
    <x v="5"/>
    <s v="stk"/>
    <m/>
  </r>
  <r>
    <x v="6"/>
    <x v="4"/>
    <s v="Hitra"/>
    <x v="35"/>
    <x v="5"/>
    <s v="stk"/>
    <m/>
  </r>
  <r>
    <x v="7"/>
    <x v="4"/>
    <s v="Hitra"/>
    <x v="35"/>
    <x v="5"/>
    <s v="stk"/>
    <m/>
  </r>
  <r>
    <x v="8"/>
    <x v="4"/>
    <s v="Hitra"/>
    <x v="35"/>
    <x v="5"/>
    <s v="stk"/>
    <m/>
  </r>
  <r>
    <x v="9"/>
    <x v="4"/>
    <s v="Hitra"/>
    <x v="35"/>
    <x v="5"/>
    <s v="stk"/>
    <n v="200"/>
  </r>
  <r>
    <x v="10"/>
    <x v="4"/>
    <s v="Hitra"/>
    <x v="35"/>
    <x v="5"/>
    <s v="stk"/>
    <m/>
  </r>
  <r>
    <x v="11"/>
    <x v="4"/>
    <s v="Hitra"/>
    <x v="35"/>
    <x v="5"/>
    <s v="stk"/>
    <m/>
  </r>
  <r>
    <x v="12"/>
    <x v="4"/>
    <s v="Hitra"/>
    <x v="35"/>
    <x v="5"/>
    <s v="stk"/>
    <n v="500"/>
  </r>
  <r>
    <x v="13"/>
    <x v="4"/>
    <s v="Hitra"/>
    <x v="35"/>
    <x v="5"/>
    <s v="stk"/>
    <n v="100"/>
  </r>
  <r>
    <x v="14"/>
    <x v="4"/>
    <s v="Hitra"/>
    <x v="35"/>
    <x v="5"/>
    <s v="stk"/>
    <m/>
  </r>
  <r>
    <x v="15"/>
    <x v="4"/>
    <s v="Hitra"/>
    <x v="35"/>
    <x v="5"/>
    <s v="stk"/>
    <m/>
  </r>
  <r>
    <x v="16"/>
    <x v="4"/>
    <s v="Hitra"/>
    <x v="35"/>
    <x v="5"/>
    <s v="stk"/>
    <m/>
  </r>
  <r>
    <x v="0"/>
    <x v="4"/>
    <s v="Orkland"/>
    <x v="22"/>
    <x v="5"/>
    <s v="stk"/>
    <n v="4775"/>
  </r>
  <r>
    <x v="1"/>
    <x v="4"/>
    <s v="Orkland"/>
    <x v="22"/>
    <x v="5"/>
    <s v="stk"/>
    <n v="11725"/>
  </r>
  <r>
    <x v="2"/>
    <x v="4"/>
    <s v="Orkland"/>
    <x v="22"/>
    <x v="5"/>
    <s v="stk"/>
    <n v="2275"/>
  </r>
  <r>
    <x v="3"/>
    <x v="4"/>
    <s v="Orkland"/>
    <x v="22"/>
    <x v="5"/>
    <s v="stk"/>
    <m/>
  </r>
  <r>
    <x v="4"/>
    <x v="4"/>
    <s v="Orkland"/>
    <x v="22"/>
    <x v="5"/>
    <s v="stk"/>
    <m/>
  </r>
  <r>
    <x v="5"/>
    <x v="4"/>
    <s v="Orkland"/>
    <x v="22"/>
    <x v="5"/>
    <s v="stk"/>
    <n v="2400"/>
  </r>
  <r>
    <x v="6"/>
    <x v="4"/>
    <s v="Orkland"/>
    <x v="22"/>
    <x v="5"/>
    <s v="stk"/>
    <n v="1250"/>
  </r>
  <r>
    <x v="7"/>
    <x v="4"/>
    <s v="Orkland"/>
    <x v="22"/>
    <x v="5"/>
    <s v="stk"/>
    <n v="300"/>
  </r>
  <r>
    <x v="8"/>
    <x v="4"/>
    <s v="Orkland"/>
    <x v="22"/>
    <x v="5"/>
    <s v="stk"/>
    <n v="1270"/>
  </r>
  <r>
    <x v="9"/>
    <x v="4"/>
    <s v="Orkland"/>
    <x v="22"/>
    <x v="5"/>
    <s v="stk"/>
    <n v="500"/>
  </r>
  <r>
    <x v="10"/>
    <x v="4"/>
    <s v="Orkland"/>
    <x v="22"/>
    <x v="5"/>
    <s v="stk"/>
    <m/>
  </r>
  <r>
    <x v="11"/>
    <x v="4"/>
    <s v="Orkland"/>
    <x v="22"/>
    <x v="5"/>
    <s v="stk"/>
    <n v="1100"/>
  </r>
  <r>
    <x v="12"/>
    <x v="4"/>
    <s v="Orkland"/>
    <x v="22"/>
    <x v="5"/>
    <s v="stk"/>
    <m/>
  </r>
  <r>
    <x v="13"/>
    <x v="4"/>
    <s v="Orkland"/>
    <x v="22"/>
    <x v="5"/>
    <s v="stk"/>
    <n v="800"/>
  </r>
  <r>
    <x v="14"/>
    <x v="4"/>
    <s v="Orkland"/>
    <x v="22"/>
    <x v="5"/>
    <s v="stk"/>
    <n v="500"/>
  </r>
  <r>
    <x v="15"/>
    <x v="4"/>
    <s v="Orkland"/>
    <x v="22"/>
    <x v="5"/>
    <s v="stk"/>
    <n v="2620"/>
  </r>
  <r>
    <x v="16"/>
    <x v="4"/>
    <s v="Orkland"/>
    <x v="22"/>
    <x v="5"/>
    <s v="stk"/>
    <m/>
  </r>
  <r>
    <x v="0"/>
    <x v="3"/>
    <s v="Ørland"/>
    <x v="21"/>
    <x v="5"/>
    <s v="stk"/>
    <n v="2340"/>
  </r>
  <r>
    <x v="1"/>
    <x v="3"/>
    <s v="Ørland"/>
    <x v="21"/>
    <x v="5"/>
    <s v="stk"/>
    <n v="2970"/>
  </r>
  <r>
    <x v="2"/>
    <x v="3"/>
    <s v="Ørland"/>
    <x v="21"/>
    <x v="5"/>
    <s v="stk"/>
    <n v="1410"/>
  </r>
  <r>
    <x v="3"/>
    <x v="3"/>
    <s v="Ørland"/>
    <x v="21"/>
    <x v="5"/>
    <s v="stk"/>
    <n v="600"/>
  </r>
  <r>
    <x v="4"/>
    <x v="3"/>
    <s v="Ørland"/>
    <x v="21"/>
    <x v="5"/>
    <s v="stk"/>
    <n v="600"/>
  </r>
  <r>
    <x v="5"/>
    <x v="3"/>
    <s v="Ørland"/>
    <x v="21"/>
    <x v="5"/>
    <s v="stk"/>
    <n v="300"/>
  </r>
  <r>
    <x v="6"/>
    <x v="3"/>
    <s v="Ørland"/>
    <x v="21"/>
    <x v="5"/>
    <s v="stk"/>
    <n v="420"/>
  </r>
  <r>
    <x v="7"/>
    <x v="3"/>
    <s v="Ørland"/>
    <x v="21"/>
    <x v="5"/>
    <s v="stk"/>
    <n v="200"/>
  </r>
  <r>
    <x v="8"/>
    <x v="3"/>
    <s v="Ørland"/>
    <x v="21"/>
    <x v="5"/>
    <s v="stk"/>
    <n v="1500"/>
  </r>
  <r>
    <x v="9"/>
    <x v="3"/>
    <s v="Ørland"/>
    <x v="21"/>
    <x v="5"/>
    <s v="stk"/>
    <n v="1350"/>
  </r>
  <r>
    <x v="10"/>
    <x v="3"/>
    <s v="Ørland"/>
    <x v="21"/>
    <x v="5"/>
    <s v="stk"/>
    <n v="2000"/>
  </r>
  <r>
    <x v="11"/>
    <x v="3"/>
    <s v="Ørland"/>
    <x v="21"/>
    <x v="5"/>
    <s v="stk"/>
    <n v="330"/>
  </r>
  <r>
    <x v="12"/>
    <x v="3"/>
    <s v="Ørland"/>
    <x v="21"/>
    <x v="5"/>
    <s v="stk"/>
    <n v="880"/>
  </r>
  <r>
    <x v="13"/>
    <x v="3"/>
    <s v="Ørland"/>
    <x v="21"/>
    <x v="5"/>
    <s v="stk"/>
    <n v="900"/>
  </r>
  <r>
    <x v="14"/>
    <x v="3"/>
    <s v="Ørland"/>
    <x v="21"/>
    <x v="5"/>
    <s v="stk"/>
    <n v="350"/>
  </r>
  <r>
    <x v="15"/>
    <x v="3"/>
    <s v="Ørland"/>
    <x v="21"/>
    <x v="5"/>
    <s v="stk"/>
    <n v="1000"/>
  </r>
  <r>
    <x v="16"/>
    <x v="3"/>
    <s v="Ørland"/>
    <x v="21"/>
    <x v="5"/>
    <s v="stk"/>
    <n v="350"/>
  </r>
  <r>
    <x v="0"/>
    <x v="3"/>
    <s v="Åfjord"/>
    <x v="23"/>
    <x v="5"/>
    <s v="stk"/>
    <n v="1540"/>
  </r>
  <r>
    <x v="1"/>
    <x v="3"/>
    <s v="Åfjord"/>
    <x v="23"/>
    <x v="5"/>
    <s v="stk"/>
    <n v="1155"/>
  </r>
  <r>
    <x v="2"/>
    <x v="3"/>
    <s v="Åfjord"/>
    <x v="23"/>
    <x v="5"/>
    <s v="stk"/>
    <n v="1410"/>
  </r>
  <r>
    <x v="3"/>
    <x v="3"/>
    <s v="Åfjord"/>
    <x v="23"/>
    <x v="5"/>
    <s v="stk"/>
    <m/>
  </r>
  <r>
    <x v="4"/>
    <x v="3"/>
    <s v="Åfjord"/>
    <x v="23"/>
    <x v="5"/>
    <s v="stk"/>
    <n v="1475"/>
  </r>
  <r>
    <x v="5"/>
    <x v="3"/>
    <s v="Åfjord"/>
    <x v="23"/>
    <x v="5"/>
    <s v="stk"/>
    <n v="95"/>
  </r>
  <r>
    <x v="6"/>
    <x v="3"/>
    <s v="Åfjord"/>
    <x v="23"/>
    <x v="5"/>
    <s v="stk"/>
    <m/>
  </r>
  <r>
    <x v="7"/>
    <x v="3"/>
    <s v="Åfjord"/>
    <x v="23"/>
    <x v="5"/>
    <s v="stk"/>
    <n v="120"/>
  </r>
  <r>
    <x v="8"/>
    <x v="3"/>
    <s v="Åfjord"/>
    <x v="23"/>
    <x v="5"/>
    <s v="stk"/>
    <m/>
  </r>
  <r>
    <x v="9"/>
    <x v="3"/>
    <s v="Åfjord"/>
    <x v="23"/>
    <x v="5"/>
    <s v="stk"/>
    <n v="500"/>
  </r>
  <r>
    <x v="10"/>
    <x v="3"/>
    <s v="Åfjord"/>
    <x v="23"/>
    <x v="5"/>
    <s v="stk"/>
    <m/>
  </r>
  <r>
    <x v="11"/>
    <x v="3"/>
    <s v="Åfjord"/>
    <x v="23"/>
    <x v="5"/>
    <s v="stk"/>
    <m/>
  </r>
  <r>
    <x v="12"/>
    <x v="3"/>
    <s v="Åfjord"/>
    <x v="23"/>
    <x v="5"/>
    <s v="stk"/>
    <n v="2535"/>
  </r>
  <r>
    <x v="13"/>
    <x v="3"/>
    <s v="Åfjord"/>
    <x v="23"/>
    <x v="5"/>
    <s v="stk"/>
    <m/>
  </r>
  <r>
    <x v="14"/>
    <x v="3"/>
    <s v="Åfjord"/>
    <x v="23"/>
    <x v="5"/>
    <s v="stk"/>
    <n v="12470"/>
  </r>
  <r>
    <x v="15"/>
    <x v="3"/>
    <s v="Åfjord"/>
    <x v="23"/>
    <x v="5"/>
    <s v="stk"/>
    <n v="11950"/>
  </r>
  <r>
    <x v="16"/>
    <x v="3"/>
    <s v="Åfjord"/>
    <x v="23"/>
    <x v="5"/>
    <s v="stk"/>
    <m/>
  </r>
  <r>
    <x v="0"/>
    <x v="3"/>
    <s v="Åfjord"/>
    <x v="23"/>
    <x v="5"/>
    <s v="stk"/>
    <m/>
  </r>
  <r>
    <x v="1"/>
    <x v="3"/>
    <s v="Åfjord"/>
    <x v="23"/>
    <x v="5"/>
    <s v="stk"/>
    <n v="1080"/>
  </r>
  <r>
    <x v="2"/>
    <x v="3"/>
    <s v="Åfjord"/>
    <x v="23"/>
    <x v="5"/>
    <s v="stk"/>
    <n v="150"/>
  </r>
  <r>
    <x v="3"/>
    <x v="3"/>
    <s v="Åfjord"/>
    <x v="23"/>
    <x v="5"/>
    <s v="stk"/>
    <n v="500"/>
  </r>
  <r>
    <x v="4"/>
    <x v="3"/>
    <s v="Åfjord"/>
    <x v="23"/>
    <x v="5"/>
    <s v="stk"/>
    <m/>
  </r>
  <r>
    <x v="5"/>
    <x v="3"/>
    <s v="Åfjord"/>
    <x v="23"/>
    <x v="5"/>
    <s v="stk"/>
    <m/>
  </r>
  <r>
    <x v="6"/>
    <x v="3"/>
    <s v="Åfjord"/>
    <x v="23"/>
    <x v="5"/>
    <s v="stk"/>
    <m/>
  </r>
  <r>
    <x v="7"/>
    <x v="3"/>
    <s v="Åfjord"/>
    <x v="23"/>
    <x v="5"/>
    <s v="stk"/>
    <m/>
  </r>
  <r>
    <x v="8"/>
    <x v="3"/>
    <s v="Åfjord"/>
    <x v="23"/>
    <x v="5"/>
    <s v="stk"/>
    <m/>
  </r>
  <r>
    <x v="9"/>
    <x v="3"/>
    <s v="Åfjord"/>
    <x v="23"/>
    <x v="5"/>
    <s v="stk"/>
    <m/>
  </r>
  <r>
    <x v="10"/>
    <x v="3"/>
    <s v="Åfjord"/>
    <x v="23"/>
    <x v="5"/>
    <s v="stk"/>
    <m/>
  </r>
  <r>
    <x v="11"/>
    <x v="3"/>
    <s v="Åfjord"/>
    <x v="23"/>
    <x v="5"/>
    <s v="stk"/>
    <m/>
  </r>
  <r>
    <x v="12"/>
    <x v="3"/>
    <s v="Åfjord"/>
    <x v="23"/>
    <x v="5"/>
    <s v="stk"/>
    <m/>
  </r>
  <r>
    <x v="13"/>
    <x v="3"/>
    <s v="Åfjord"/>
    <x v="23"/>
    <x v="5"/>
    <s v="stk"/>
    <m/>
  </r>
  <r>
    <x v="14"/>
    <x v="3"/>
    <s v="Åfjord"/>
    <x v="23"/>
    <x v="5"/>
    <s v="stk"/>
    <m/>
  </r>
  <r>
    <x v="15"/>
    <x v="3"/>
    <s v="Åfjord"/>
    <x v="23"/>
    <x v="5"/>
    <s v="stk"/>
    <m/>
  </r>
  <r>
    <x v="16"/>
    <x v="3"/>
    <s v="Åfjord"/>
    <x v="23"/>
    <x v="5"/>
    <s v="stk"/>
    <m/>
  </r>
  <r>
    <x v="0"/>
    <x v="3"/>
    <s v="Osen"/>
    <x v="24"/>
    <x v="5"/>
    <s v="stk"/>
    <n v="1150"/>
  </r>
  <r>
    <x v="1"/>
    <x v="3"/>
    <s v="Osen"/>
    <x v="24"/>
    <x v="5"/>
    <s v="stk"/>
    <n v="2850"/>
  </r>
  <r>
    <x v="2"/>
    <x v="3"/>
    <s v="Osen"/>
    <x v="24"/>
    <x v="5"/>
    <s v="stk"/>
    <n v="500"/>
  </r>
  <r>
    <x v="3"/>
    <x v="3"/>
    <s v="Osen"/>
    <x v="24"/>
    <x v="5"/>
    <s v="stk"/>
    <n v="1000"/>
  </r>
  <r>
    <x v="4"/>
    <x v="3"/>
    <s v="Osen"/>
    <x v="24"/>
    <x v="5"/>
    <s v="stk"/>
    <m/>
  </r>
  <r>
    <x v="5"/>
    <x v="3"/>
    <s v="Osen"/>
    <x v="24"/>
    <x v="5"/>
    <s v="stk"/>
    <n v="750"/>
  </r>
  <r>
    <x v="6"/>
    <x v="3"/>
    <s v="Osen"/>
    <x v="24"/>
    <x v="5"/>
    <s v="stk"/>
    <m/>
  </r>
  <r>
    <x v="7"/>
    <x v="3"/>
    <s v="Osen"/>
    <x v="24"/>
    <x v="5"/>
    <s v="stk"/>
    <m/>
  </r>
  <r>
    <x v="8"/>
    <x v="3"/>
    <s v="Osen"/>
    <x v="24"/>
    <x v="5"/>
    <s v="stk"/>
    <m/>
  </r>
  <r>
    <x v="9"/>
    <x v="3"/>
    <s v="Osen"/>
    <x v="24"/>
    <x v="5"/>
    <s v="stk"/>
    <m/>
  </r>
  <r>
    <x v="10"/>
    <x v="3"/>
    <s v="Osen"/>
    <x v="24"/>
    <x v="5"/>
    <s v="stk"/>
    <n v="300"/>
  </r>
  <r>
    <x v="11"/>
    <x v="3"/>
    <s v="Osen"/>
    <x v="24"/>
    <x v="5"/>
    <s v="stk"/>
    <n v="2100"/>
  </r>
  <r>
    <x v="12"/>
    <x v="3"/>
    <s v="Osen"/>
    <x v="24"/>
    <x v="5"/>
    <s v="stk"/>
    <m/>
  </r>
  <r>
    <x v="13"/>
    <x v="3"/>
    <s v="Osen"/>
    <x v="24"/>
    <x v="5"/>
    <s v="stk"/>
    <m/>
  </r>
  <r>
    <x v="14"/>
    <x v="3"/>
    <s v="Osen"/>
    <x v="24"/>
    <x v="5"/>
    <s v="stk"/>
    <m/>
  </r>
  <r>
    <x v="15"/>
    <x v="3"/>
    <s v="Osen"/>
    <x v="24"/>
    <x v="5"/>
    <s v="stk"/>
    <n v="7900"/>
  </r>
  <r>
    <x v="16"/>
    <x v="3"/>
    <s v="Osen"/>
    <x v="24"/>
    <x v="5"/>
    <s v="stk"/>
    <n v="700"/>
  </r>
  <r>
    <x v="0"/>
    <x v="5"/>
    <s v="Oppdal"/>
    <x v="25"/>
    <x v="5"/>
    <s v="stk"/>
    <n v="300"/>
  </r>
  <r>
    <x v="1"/>
    <x v="5"/>
    <s v="Oppdal"/>
    <x v="25"/>
    <x v="5"/>
    <s v="stk"/>
    <n v="2450"/>
  </r>
  <r>
    <x v="2"/>
    <x v="5"/>
    <s v="Oppdal"/>
    <x v="25"/>
    <x v="5"/>
    <s v="stk"/>
    <n v="200"/>
  </r>
  <r>
    <x v="3"/>
    <x v="5"/>
    <s v="Oppdal"/>
    <x v="25"/>
    <x v="5"/>
    <s v="stk"/>
    <n v="1650"/>
  </r>
  <r>
    <x v="4"/>
    <x v="5"/>
    <s v="Oppdal"/>
    <x v="25"/>
    <x v="5"/>
    <s v="stk"/>
    <m/>
  </r>
  <r>
    <x v="5"/>
    <x v="5"/>
    <s v="Oppdal"/>
    <x v="25"/>
    <x v="5"/>
    <s v="stk"/>
    <m/>
  </r>
  <r>
    <x v="6"/>
    <x v="5"/>
    <s v="Oppdal"/>
    <x v="25"/>
    <x v="5"/>
    <s v="stk"/>
    <n v="650"/>
  </r>
  <r>
    <x v="7"/>
    <x v="5"/>
    <s v="Oppdal"/>
    <x v="25"/>
    <x v="5"/>
    <s v="stk"/>
    <n v="1350"/>
  </r>
  <r>
    <x v="8"/>
    <x v="5"/>
    <s v="Oppdal"/>
    <x v="25"/>
    <x v="5"/>
    <s v="stk"/>
    <n v="200"/>
  </r>
  <r>
    <x v="9"/>
    <x v="5"/>
    <s v="Oppdal"/>
    <x v="25"/>
    <x v="5"/>
    <s v="stk"/>
    <m/>
  </r>
  <r>
    <x v="10"/>
    <x v="5"/>
    <s v="Oppdal"/>
    <x v="25"/>
    <x v="5"/>
    <s v="stk"/>
    <m/>
  </r>
  <r>
    <x v="11"/>
    <x v="5"/>
    <s v="Oppdal"/>
    <x v="25"/>
    <x v="5"/>
    <s v="stk"/>
    <n v="7225"/>
  </r>
  <r>
    <x v="12"/>
    <x v="5"/>
    <s v="Oppdal"/>
    <x v="25"/>
    <x v="5"/>
    <s v="stk"/>
    <m/>
  </r>
  <r>
    <x v="13"/>
    <x v="5"/>
    <s v="Oppdal"/>
    <x v="25"/>
    <x v="5"/>
    <s v="stk"/>
    <m/>
  </r>
  <r>
    <x v="14"/>
    <x v="5"/>
    <s v="Oppdal"/>
    <x v="25"/>
    <x v="5"/>
    <s v="stk"/>
    <m/>
  </r>
  <r>
    <x v="15"/>
    <x v="5"/>
    <s v="Oppdal"/>
    <x v="25"/>
    <x v="5"/>
    <s v="stk"/>
    <m/>
  </r>
  <r>
    <x v="16"/>
    <x v="5"/>
    <s v="Oppdal"/>
    <x v="25"/>
    <x v="5"/>
    <s v="stk"/>
    <n v="300"/>
  </r>
  <r>
    <x v="0"/>
    <x v="5"/>
    <s v="Rennebu"/>
    <x v="26"/>
    <x v="5"/>
    <s v="stk"/>
    <n v="3910"/>
  </r>
  <r>
    <x v="1"/>
    <x v="5"/>
    <s v="Rennebu"/>
    <x v="26"/>
    <x v="5"/>
    <s v="stk"/>
    <n v="4690"/>
  </r>
  <r>
    <x v="2"/>
    <x v="5"/>
    <s v="Rennebu"/>
    <x v="26"/>
    <x v="5"/>
    <s v="stk"/>
    <n v="2700"/>
  </r>
  <r>
    <x v="3"/>
    <x v="5"/>
    <s v="Rennebu"/>
    <x v="26"/>
    <x v="5"/>
    <s v="stk"/>
    <n v="700"/>
  </r>
  <r>
    <x v="4"/>
    <x v="5"/>
    <s v="Rennebu"/>
    <x v="26"/>
    <x v="5"/>
    <s v="stk"/>
    <m/>
  </r>
  <r>
    <x v="5"/>
    <x v="5"/>
    <s v="Rennebu"/>
    <x v="26"/>
    <x v="5"/>
    <s v="stk"/>
    <m/>
  </r>
  <r>
    <x v="6"/>
    <x v="5"/>
    <s v="Rennebu"/>
    <x v="26"/>
    <x v="5"/>
    <s v="stk"/>
    <n v="780"/>
  </r>
  <r>
    <x v="7"/>
    <x v="5"/>
    <s v="Rennebu"/>
    <x v="26"/>
    <x v="5"/>
    <s v="stk"/>
    <n v="100"/>
  </r>
  <r>
    <x v="8"/>
    <x v="5"/>
    <s v="Rennebu"/>
    <x v="26"/>
    <x v="5"/>
    <s v="stk"/>
    <n v="80"/>
  </r>
  <r>
    <x v="9"/>
    <x v="5"/>
    <s v="Rennebu"/>
    <x v="26"/>
    <x v="5"/>
    <s v="stk"/>
    <n v="2410"/>
  </r>
  <r>
    <x v="10"/>
    <x v="5"/>
    <s v="Rennebu"/>
    <x v="26"/>
    <x v="5"/>
    <s v="stk"/>
    <n v="690"/>
  </r>
  <r>
    <x v="11"/>
    <x v="5"/>
    <s v="Rennebu"/>
    <x v="26"/>
    <x v="5"/>
    <s v="stk"/>
    <n v="6200"/>
  </r>
  <r>
    <x v="12"/>
    <x v="5"/>
    <s v="Rennebu"/>
    <x v="26"/>
    <x v="5"/>
    <s v="stk"/>
    <n v="200"/>
  </r>
  <r>
    <x v="13"/>
    <x v="5"/>
    <s v="Rennebu"/>
    <x v="26"/>
    <x v="5"/>
    <s v="stk"/>
    <m/>
  </r>
  <r>
    <x v="14"/>
    <x v="5"/>
    <s v="Rennebu"/>
    <x v="26"/>
    <x v="5"/>
    <s v="stk"/>
    <n v="1950"/>
  </r>
  <r>
    <x v="15"/>
    <x v="5"/>
    <s v="Rennebu"/>
    <x v="26"/>
    <x v="5"/>
    <s v="stk"/>
    <n v="5900"/>
  </r>
  <r>
    <x v="16"/>
    <x v="5"/>
    <s v="Rennebu"/>
    <x v="26"/>
    <x v="5"/>
    <s v="stk"/>
    <n v="2250"/>
  </r>
  <r>
    <x v="0"/>
    <x v="4"/>
    <s v="Orkland"/>
    <x v="22"/>
    <x v="5"/>
    <s v="stk"/>
    <n v="2420"/>
  </r>
  <r>
    <x v="1"/>
    <x v="4"/>
    <s v="Orkland"/>
    <x v="22"/>
    <x v="5"/>
    <s v="stk"/>
    <n v="3220"/>
  </r>
  <r>
    <x v="2"/>
    <x v="4"/>
    <s v="Orkland"/>
    <x v="22"/>
    <x v="5"/>
    <s v="stk"/>
    <n v="12335"/>
  </r>
  <r>
    <x v="3"/>
    <x v="4"/>
    <s v="Orkland"/>
    <x v="22"/>
    <x v="5"/>
    <s v="stk"/>
    <n v="30"/>
  </r>
  <r>
    <x v="4"/>
    <x v="4"/>
    <s v="Orkland"/>
    <x v="22"/>
    <x v="5"/>
    <s v="stk"/>
    <m/>
  </r>
  <r>
    <x v="5"/>
    <x v="4"/>
    <s v="Orkland"/>
    <x v="22"/>
    <x v="5"/>
    <s v="stk"/>
    <n v="476"/>
  </r>
  <r>
    <x v="6"/>
    <x v="4"/>
    <s v="Orkland"/>
    <x v="22"/>
    <x v="5"/>
    <s v="stk"/>
    <n v="300"/>
  </r>
  <r>
    <x v="7"/>
    <x v="4"/>
    <s v="Orkland"/>
    <x v="22"/>
    <x v="5"/>
    <s v="stk"/>
    <n v="1600"/>
  </r>
  <r>
    <x v="8"/>
    <x v="4"/>
    <s v="Orkland"/>
    <x v="22"/>
    <x v="5"/>
    <s v="stk"/>
    <n v="1850"/>
  </r>
  <r>
    <x v="9"/>
    <x v="4"/>
    <s v="Orkland"/>
    <x v="22"/>
    <x v="5"/>
    <s v="stk"/>
    <n v="2825"/>
  </r>
  <r>
    <x v="10"/>
    <x v="4"/>
    <s v="Orkland"/>
    <x v="22"/>
    <x v="5"/>
    <s v="stk"/>
    <n v="750"/>
  </r>
  <r>
    <x v="11"/>
    <x v="4"/>
    <s v="Orkland"/>
    <x v="22"/>
    <x v="5"/>
    <s v="stk"/>
    <n v="2800"/>
  </r>
  <r>
    <x v="12"/>
    <x v="4"/>
    <s v="Orkland"/>
    <x v="22"/>
    <x v="5"/>
    <s v="stk"/>
    <n v="600"/>
  </r>
  <r>
    <x v="13"/>
    <x v="4"/>
    <s v="Orkland"/>
    <x v="22"/>
    <x v="5"/>
    <s v="stk"/>
    <n v="2000"/>
  </r>
  <r>
    <x v="14"/>
    <x v="4"/>
    <s v="Orkland"/>
    <x v="22"/>
    <x v="5"/>
    <s v="stk"/>
    <n v="1000"/>
  </r>
  <r>
    <x v="15"/>
    <x v="4"/>
    <s v="Orkland"/>
    <x v="22"/>
    <x v="5"/>
    <s v="stk"/>
    <n v="600"/>
  </r>
  <r>
    <x v="16"/>
    <x v="4"/>
    <s v="Orkland"/>
    <x v="22"/>
    <x v="5"/>
    <s v="stk"/>
    <n v="5530"/>
  </r>
  <r>
    <x v="0"/>
    <x v="4"/>
    <s v="Orkland"/>
    <x v="22"/>
    <x v="5"/>
    <s v="stk"/>
    <n v="10055"/>
  </r>
  <r>
    <x v="1"/>
    <x v="4"/>
    <s v="Orkland"/>
    <x v="22"/>
    <x v="5"/>
    <s v="stk"/>
    <n v="5990"/>
  </r>
  <r>
    <x v="2"/>
    <x v="4"/>
    <s v="Orkland"/>
    <x v="22"/>
    <x v="5"/>
    <s v="stk"/>
    <n v="2065"/>
  </r>
  <r>
    <x v="3"/>
    <x v="4"/>
    <s v="Orkland"/>
    <x v="22"/>
    <x v="5"/>
    <s v="stk"/>
    <n v="800"/>
  </r>
  <r>
    <x v="4"/>
    <x v="4"/>
    <s v="Orkland"/>
    <x v="22"/>
    <x v="5"/>
    <s v="stk"/>
    <n v="1085"/>
  </r>
  <r>
    <x v="5"/>
    <x v="4"/>
    <s v="Orkland"/>
    <x v="22"/>
    <x v="5"/>
    <s v="stk"/>
    <n v="100"/>
  </r>
  <r>
    <x v="6"/>
    <x v="4"/>
    <s v="Orkland"/>
    <x v="22"/>
    <x v="5"/>
    <s v="stk"/>
    <n v="180"/>
  </r>
  <r>
    <x v="7"/>
    <x v="4"/>
    <s v="Orkland"/>
    <x v="22"/>
    <x v="5"/>
    <s v="stk"/>
    <n v="685"/>
  </r>
  <r>
    <x v="8"/>
    <x v="4"/>
    <s v="Orkland"/>
    <x v="22"/>
    <x v="5"/>
    <s v="stk"/>
    <n v="2875"/>
  </r>
  <r>
    <x v="9"/>
    <x v="4"/>
    <s v="Orkland"/>
    <x v="22"/>
    <x v="5"/>
    <s v="stk"/>
    <n v="2100"/>
  </r>
  <r>
    <x v="10"/>
    <x v="4"/>
    <s v="Orkland"/>
    <x v="22"/>
    <x v="5"/>
    <s v="stk"/>
    <n v="710"/>
  </r>
  <r>
    <x v="11"/>
    <x v="4"/>
    <s v="Orkland"/>
    <x v="22"/>
    <x v="5"/>
    <s v="stk"/>
    <n v="730"/>
  </r>
  <r>
    <x v="12"/>
    <x v="4"/>
    <s v="Orkland"/>
    <x v="22"/>
    <x v="5"/>
    <s v="stk"/>
    <m/>
  </r>
  <r>
    <x v="13"/>
    <x v="4"/>
    <s v="Orkland"/>
    <x v="22"/>
    <x v="5"/>
    <s v="stk"/>
    <n v="500"/>
  </r>
  <r>
    <x v="14"/>
    <x v="4"/>
    <s v="Orkland"/>
    <x v="22"/>
    <x v="5"/>
    <s v="stk"/>
    <n v="50"/>
  </r>
  <r>
    <x v="15"/>
    <x v="4"/>
    <s v="Orkland"/>
    <x v="22"/>
    <x v="5"/>
    <s v="stk"/>
    <n v="900"/>
  </r>
  <r>
    <x v="16"/>
    <x v="4"/>
    <s v="Orkland"/>
    <x v="22"/>
    <x v="5"/>
    <s v="stk"/>
    <n v="90"/>
  </r>
  <r>
    <x v="0"/>
    <x v="5"/>
    <s v="Røros"/>
    <x v="27"/>
    <x v="5"/>
    <s v="stk"/>
    <n v="425"/>
  </r>
  <r>
    <x v="1"/>
    <x v="5"/>
    <s v="Røros"/>
    <x v="27"/>
    <x v="5"/>
    <s v="stk"/>
    <m/>
  </r>
  <r>
    <x v="2"/>
    <x v="5"/>
    <s v="Røros"/>
    <x v="27"/>
    <x v="5"/>
    <s v="stk"/>
    <m/>
  </r>
  <r>
    <x v="3"/>
    <x v="5"/>
    <s v="Røros"/>
    <x v="27"/>
    <x v="5"/>
    <s v="stk"/>
    <m/>
  </r>
  <r>
    <x v="4"/>
    <x v="5"/>
    <s v="Røros"/>
    <x v="27"/>
    <x v="5"/>
    <s v="stk"/>
    <m/>
  </r>
  <r>
    <x v="5"/>
    <x v="5"/>
    <s v="Røros"/>
    <x v="27"/>
    <x v="5"/>
    <s v="stk"/>
    <n v="300"/>
  </r>
  <r>
    <x v="6"/>
    <x v="5"/>
    <s v="Røros"/>
    <x v="27"/>
    <x v="5"/>
    <s v="stk"/>
    <m/>
  </r>
  <r>
    <x v="7"/>
    <x v="5"/>
    <s v="Røros"/>
    <x v="27"/>
    <x v="5"/>
    <s v="stk"/>
    <m/>
  </r>
  <r>
    <x v="8"/>
    <x v="5"/>
    <s v="Røros"/>
    <x v="27"/>
    <x v="5"/>
    <s v="stk"/>
    <m/>
  </r>
  <r>
    <x v="9"/>
    <x v="5"/>
    <s v="Røros"/>
    <x v="27"/>
    <x v="5"/>
    <s v="stk"/>
    <m/>
  </r>
  <r>
    <x v="10"/>
    <x v="5"/>
    <s v="Røros"/>
    <x v="27"/>
    <x v="5"/>
    <s v="stk"/>
    <n v="1000"/>
  </r>
  <r>
    <x v="11"/>
    <x v="5"/>
    <s v="Røros"/>
    <x v="27"/>
    <x v="5"/>
    <s v="stk"/>
    <m/>
  </r>
  <r>
    <x v="12"/>
    <x v="5"/>
    <s v="Røros"/>
    <x v="27"/>
    <x v="5"/>
    <s v="stk"/>
    <m/>
  </r>
  <r>
    <x v="13"/>
    <x v="5"/>
    <s v="Røros"/>
    <x v="27"/>
    <x v="5"/>
    <s v="stk"/>
    <m/>
  </r>
  <r>
    <x v="14"/>
    <x v="5"/>
    <s v="Røros"/>
    <x v="27"/>
    <x v="5"/>
    <s v="stk"/>
    <m/>
  </r>
  <r>
    <x v="15"/>
    <x v="5"/>
    <s v="Røros"/>
    <x v="27"/>
    <x v="5"/>
    <s v="stk"/>
    <m/>
  </r>
  <r>
    <x v="16"/>
    <x v="5"/>
    <s v="Røros"/>
    <x v="27"/>
    <x v="5"/>
    <s v="stk"/>
    <m/>
  </r>
  <r>
    <x v="0"/>
    <x v="5"/>
    <s v="Holtålen"/>
    <x v="28"/>
    <x v="5"/>
    <s v="stk"/>
    <n v="60"/>
  </r>
  <r>
    <x v="1"/>
    <x v="5"/>
    <s v="Holtålen"/>
    <x v="28"/>
    <x v="5"/>
    <s v="stk"/>
    <m/>
  </r>
  <r>
    <x v="2"/>
    <x v="5"/>
    <s v="Holtålen"/>
    <x v="28"/>
    <x v="5"/>
    <s v="stk"/>
    <n v="1140"/>
  </r>
  <r>
    <x v="3"/>
    <x v="5"/>
    <s v="Holtålen"/>
    <x v="28"/>
    <x v="5"/>
    <s v="stk"/>
    <n v="500"/>
  </r>
  <r>
    <x v="4"/>
    <x v="5"/>
    <s v="Holtålen"/>
    <x v="28"/>
    <x v="5"/>
    <s v="stk"/>
    <m/>
  </r>
  <r>
    <x v="5"/>
    <x v="5"/>
    <s v="Holtålen"/>
    <x v="28"/>
    <x v="5"/>
    <s v="stk"/>
    <m/>
  </r>
  <r>
    <x v="6"/>
    <x v="5"/>
    <s v="Holtålen"/>
    <x v="28"/>
    <x v="5"/>
    <s v="stk"/>
    <m/>
  </r>
  <r>
    <x v="7"/>
    <x v="5"/>
    <s v="Holtålen"/>
    <x v="28"/>
    <x v="5"/>
    <s v="stk"/>
    <m/>
  </r>
  <r>
    <x v="8"/>
    <x v="5"/>
    <s v="Holtålen"/>
    <x v="28"/>
    <x v="5"/>
    <s v="stk"/>
    <m/>
  </r>
  <r>
    <x v="9"/>
    <x v="5"/>
    <s v="Holtålen"/>
    <x v="28"/>
    <x v="5"/>
    <s v="stk"/>
    <n v="200"/>
  </r>
  <r>
    <x v="10"/>
    <x v="5"/>
    <s v="Holtålen"/>
    <x v="28"/>
    <x v="5"/>
    <s v="stk"/>
    <m/>
  </r>
  <r>
    <x v="11"/>
    <x v="5"/>
    <s v="Holtålen"/>
    <x v="28"/>
    <x v="5"/>
    <s v="stk"/>
    <m/>
  </r>
  <r>
    <x v="12"/>
    <x v="5"/>
    <s v="Holtålen"/>
    <x v="28"/>
    <x v="5"/>
    <s v="stk"/>
    <n v="500"/>
  </r>
  <r>
    <x v="13"/>
    <x v="5"/>
    <s v="Holtålen"/>
    <x v="28"/>
    <x v="5"/>
    <s v="stk"/>
    <n v="100"/>
  </r>
  <r>
    <x v="14"/>
    <x v="5"/>
    <s v="Holtålen"/>
    <x v="28"/>
    <x v="5"/>
    <s v="stk"/>
    <m/>
  </r>
  <r>
    <x v="15"/>
    <x v="5"/>
    <s v="Holtålen"/>
    <x v="28"/>
    <x v="5"/>
    <s v="stk"/>
    <m/>
  </r>
  <r>
    <x v="16"/>
    <x v="5"/>
    <s v="Holtålen"/>
    <x v="28"/>
    <x v="5"/>
    <s v="stk"/>
    <m/>
  </r>
  <r>
    <x v="0"/>
    <x v="5"/>
    <s v="Midtre-Gauldal"/>
    <x v="29"/>
    <x v="5"/>
    <s v="stk"/>
    <n v="11125"/>
  </r>
  <r>
    <x v="1"/>
    <x v="5"/>
    <s v="Midtre-Gauldal"/>
    <x v="29"/>
    <x v="5"/>
    <s v="stk"/>
    <n v="7531"/>
  </r>
  <r>
    <x v="2"/>
    <x v="5"/>
    <s v="Midtre-Gauldal"/>
    <x v="29"/>
    <x v="5"/>
    <s v="stk"/>
    <n v="3530"/>
  </r>
  <r>
    <x v="3"/>
    <x v="5"/>
    <s v="Midtre-Gauldal"/>
    <x v="29"/>
    <x v="5"/>
    <s v="stk"/>
    <n v="500"/>
  </r>
  <r>
    <x v="4"/>
    <x v="5"/>
    <s v="Midtre-Gauldal"/>
    <x v="29"/>
    <x v="5"/>
    <s v="stk"/>
    <n v="2700"/>
  </r>
  <r>
    <x v="5"/>
    <x v="5"/>
    <s v="Midtre-Gauldal"/>
    <x v="29"/>
    <x v="5"/>
    <s v="stk"/>
    <n v="1125"/>
  </r>
  <r>
    <x v="6"/>
    <x v="5"/>
    <s v="Midtre-Gauldal"/>
    <x v="29"/>
    <x v="5"/>
    <s v="stk"/>
    <m/>
  </r>
  <r>
    <x v="7"/>
    <x v="5"/>
    <s v="Midtre-Gauldal"/>
    <x v="29"/>
    <x v="5"/>
    <s v="stk"/>
    <m/>
  </r>
  <r>
    <x v="8"/>
    <x v="5"/>
    <s v="Midtre-Gauldal"/>
    <x v="29"/>
    <x v="5"/>
    <s v="stk"/>
    <n v="12430"/>
  </r>
  <r>
    <x v="9"/>
    <x v="5"/>
    <s v="Midtre-Gauldal"/>
    <x v="29"/>
    <x v="5"/>
    <s v="stk"/>
    <n v="2000"/>
  </r>
  <r>
    <x v="10"/>
    <x v="5"/>
    <s v="Midtre-Gauldal"/>
    <x v="29"/>
    <x v="5"/>
    <s v="stk"/>
    <m/>
  </r>
  <r>
    <x v="11"/>
    <x v="5"/>
    <s v="Midtre-Gauldal"/>
    <x v="29"/>
    <x v="5"/>
    <s v="stk"/>
    <n v="2030"/>
  </r>
  <r>
    <x v="12"/>
    <x v="5"/>
    <s v="Midtre-Gauldal"/>
    <x v="29"/>
    <x v="5"/>
    <s v="stk"/>
    <n v="1000"/>
  </r>
  <r>
    <x v="13"/>
    <x v="5"/>
    <s v="Midtre-Gauldal"/>
    <x v="29"/>
    <x v="5"/>
    <s v="stk"/>
    <n v="700"/>
  </r>
  <r>
    <x v="14"/>
    <x v="5"/>
    <s v="Midtre-Gauldal"/>
    <x v="29"/>
    <x v="5"/>
    <s v="stk"/>
    <n v="5325"/>
  </r>
  <r>
    <x v="15"/>
    <x v="5"/>
    <s v="Midtre-Gauldal"/>
    <x v="29"/>
    <x v="5"/>
    <s v="stk"/>
    <n v="4550"/>
  </r>
  <r>
    <x v="16"/>
    <x v="5"/>
    <s v="Midtre-Gauldal"/>
    <x v="29"/>
    <x v="5"/>
    <s v="stk"/>
    <n v="8000"/>
  </r>
  <r>
    <x v="0"/>
    <x v="5"/>
    <s v="Melhus"/>
    <x v="30"/>
    <x v="5"/>
    <s v="stk"/>
    <n v="8295"/>
  </r>
  <r>
    <x v="1"/>
    <x v="5"/>
    <s v="Melhus"/>
    <x v="30"/>
    <x v="5"/>
    <s v="stk"/>
    <n v="9940"/>
  </r>
  <r>
    <x v="2"/>
    <x v="5"/>
    <s v="Melhus"/>
    <x v="30"/>
    <x v="5"/>
    <s v="stk"/>
    <n v="2090"/>
  </r>
  <r>
    <x v="3"/>
    <x v="5"/>
    <s v="Melhus"/>
    <x v="30"/>
    <x v="5"/>
    <s v="stk"/>
    <n v="416"/>
  </r>
  <r>
    <x v="4"/>
    <x v="5"/>
    <s v="Melhus"/>
    <x v="30"/>
    <x v="5"/>
    <s v="stk"/>
    <n v="1300"/>
  </r>
  <r>
    <x v="5"/>
    <x v="5"/>
    <s v="Melhus"/>
    <x v="30"/>
    <x v="5"/>
    <s v="stk"/>
    <n v="90"/>
  </r>
  <r>
    <x v="6"/>
    <x v="5"/>
    <s v="Melhus"/>
    <x v="30"/>
    <x v="5"/>
    <s v="stk"/>
    <n v="6120"/>
  </r>
  <r>
    <x v="7"/>
    <x v="5"/>
    <s v="Melhus"/>
    <x v="30"/>
    <x v="5"/>
    <s v="stk"/>
    <n v="1660"/>
  </r>
  <r>
    <x v="8"/>
    <x v="5"/>
    <s v="Melhus"/>
    <x v="30"/>
    <x v="5"/>
    <s v="stk"/>
    <n v="3085"/>
  </r>
  <r>
    <x v="9"/>
    <x v="5"/>
    <s v="Melhus"/>
    <x v="30"/>
    <x v="5"/>
    <s v="stk"/>
    <m/>
  </r>
  <r>
    <x v="10"/>
    <x v="5"/>
    <s v="Melhus"/>
    <x v="30"/>
    <x v="5"/>
    <s v="stk"/>
    <n v="2150"/>
  </r>
  <r>
    <x v="11"/>
    <x v="5"/>
    <s v="Melhus"/>
    <x v="30"/>
    <x v="5"/>
    <s v="stk"/>
    <n v="3515"/>
  </r>
  <r>
    <x v="12"/>
    <x v="5"/>
    <s v="Melhus"/>
    <x v="30"/>
    <x v="5"/>
    <s v="stk"/>
    <n v="1100"/>
  </r>
  <r>
    <x v="13"/>
    <x v="5"/>
    <s v="Melhus"/>
    <x v="30"/>
    <x v="5"/>
    <s v="stk"/>
    <n v="7650"/>
  </r>
  <r>
    <x v="14"/>
    <x v="5"/>
    <s v="Melhus"/>
    <x v="30"/>
    <x v="5"/>
    <s v="stk"/>
    <n v="2000"/>
  </r>
  <r>
    <x v="15"/>
    <x v="5"/>
    <s v="Melhus"/>
    <x v="30"/>
    <x v="5"/>
    <s v="stk"/>
    <n v="9000"/>
  </r>
  <r>
    <x v="16"/>
    <x v="5"/>
    <s v="Melhus"/>
    <x v="30"/>
    <x v="5"/>
    <s v="stk"/>
    <n v="800"/>
  </r>
  <r>
    <x v="0"/>
    <x v="4"/>
    <s v="Skaun"/>
    <x v="31"/>
    <x v="5"/>
    <s v="stk"/>
    <n v="800"/>
  </r>
  <r>
    <x v="1"/>
    <x v="4"/>
    <s v="Skaun"/>
    <x v="31"/>
    <x v="5"/>
    <s v="stk"/>
    <n v="1570"/>
  </r>
  <r>
    <x v="2"/>
    <x v="4"/>
    <s v="Skaun"/>
    <x v="31"/>
    <x v="5"/>
    <s v="stk"/>
    <n v="5075"/>
  </r>
  <r>
    <x v="3"/>
    <x v="4"/>
    <s v="Skaun"/>
    <x v="31"/>
    <x v="5"/>
    <s v="stk"/>
    <m/>
  </r>
  <r>
    <x v="4"/>
    <x v="4"/>
    <s v="Skaun"/>
    <x v="31"/>
    <x v="5"/>
    <s v="stk"/>
    <m/>
  </r>
  <r>
    <x v="5"/>
    <x v="4"/>
    <s v="Skaun"/>
    <x v="31"/>
    <x v="5"/>
    <s v="stk"/>
    <m/>
  </r>
  <r>
    <x v="6"/>
    <x v="4"/>
    <s v="Skaun"/>
    <x v="31"/>
    <x v="5"/>
    <s v="stk"/>
    <m/>
  </r>
  <r>
    <x v="7"/>
    <x v="4"/>
    <s v="Skaun"/>
    <x v="31"/>
    <x v="5"/>
    <s v="stk"/>
    <n v="400"/>
  </r>
  <r>
    <x v="8"/>
    <x v="4"/>
    <s v="Skaun"/>
    <x v="31"/>
    <x v="5"/>
    <s v="stk"/>
    <m/>
  </r>
  <r>
    <x v="9"/>
    <x v="4"/>
    <s v="Skaun"/>
    <x v="31"/>
    <x v="5"/>
    <s v="stk"/>
    <n v="1600"/>
  </r>
  <r>
    <x v="10"/>
    <x v="4"/>
    <s v="Skaun"/>
    <x v="31"/>
    <x v="5"/>
    <s v="stk"/>
    <n v="4300"/>
  </r>
  <r>
    <x v="11"/>
    <x v="4"/>
    <s v="Skaun"/>
    <x v="31"/>
    <x v="5"/>
    <s v="stk"/>
    <n v="1400"/>
  </r>
  <r>
    <x v="12"/>
    <x v="4"/>
    <s v="Skaun"/>
    <x v="31"/>
    <x v="5"/>
    <s v="stk"/>
    <n v="4100"/>
  </r>
  <r>
    <x v="13"/>
    <x v="4"/>
    <s v="Skaun"/>
    <x v="31"/>
    <x v="5"/>
    <s v="stk"/>
    <n v="750"/>
  </r>
  <r>
    <x v="14"/>
    <x v="4"/>
    <s v="Skaun"/>
    <x v="31"/>
    <x v="5"/>
    <s v="stk"/>
    <n v="6540"/>
  </r>
  <r>
    <x v="15"/>
    <x v="4"/>
    <s v="Skaun"/>
    <x v="31"/>
    <x v="5"/>
    <s v="stk"/>
    <n v="2915"/>
  </r>
  <r>
    <x v="16"/>
    <x v="4"/>
    <s v="Skaun"/>
    <x v="31"/>
    <x v="5"/>
    <s v="stk"/>
    <n v="48930"/>
  </r>
  <r>
    <x v="0"/>
    <x v="2"/>
    <s v="Trondheim"/>
    <x v="19"/>
    <x v="5"/>
    <s v="stk"/>
    <n v="450"/>
  </r>
  <r>
    <x v="1"/>
    <x v="2"/>
    <s v="Trondheim"/>
    <x v="19"/>
    <x v="5"/>
    <s v="stk"/>
    <n v="1270"/>
  </r>
  <r>
    <x v="2"/>
    <x v="2"/>
    <s v="Trondheim"/>
    <x v="19"/>
    <x v="5"/>
    <s v="stk"/>
    <n v="1925"/>
  </r>
  <r>
    <x v="3"/>
    <x v="2"/>
    <s v="Trondheim"/>
    <x v="19"/>
    <x v="5"/>
    <s v="stk"/>
    <n v="1450"/>
  </r>
  <r>
    <x v="4"/>
    <x v="2"/>
    <s v="Trondheim"/>
    <x v="19"/>
    <x v="5"/>
    <s v="stk"/>
    <m/>
  </r>
  <r>
    <x v="5"/>
    <x v="2"/>
    <s v="Trondheim"/>
    <x v="19"/>
    <x v="5"/>
    <s v="stk"/>
    <n v="420"/>
  </r>
  <r>
    <x v="6"/>
    <x v="2"/>
    <s v="Trondheim"/>
    <x v="19"/>
    <x v="5"/>
    <s v="stk"/>
    <m/>
  </r>
  <r>
    <x v="7"/>
    <x v="2"/>
    <s v="Trondheim"/>
    <x v="19"/>
    <x v="5"/>
    <s v="stk"/>
    <m/>
  </r>
  <r>
    <x v="8"/>
    <x v="2"/>
    <s v="Trondheim"/>
    <x v="19"/>
    <x v="5"/>
    <s v="stk"/>
    <n v="750"/>
  </r>
  <r>
    <x v="9"/>
    <x v="2"/>
    <s v="Trondheim"/>
    <x v="19"/>
    <x v="5"/>
    <s v="stk"/>
    <n v="250"/>
  </r>
  <r>
    <x v="10"/>
    <x v="2"/>
    <s v="Trondheim"/>
    <x v="19"/>
    <x v="5"/>
    <s v="stk"/>
    <n v="650"/>
  </r>
  <r>
    <x v="11"/>
    <x v="2"/>
    <s v="Trondheim"/>
    <x v="19"/>
    <x v="5"/>
    <s v="stk"/>
    <m/>
  </r>
  <r>
    <x v="12"/>
    <x v="2"/>
    <s v="Trondheim"/>
    <x v="19"/>
    <x v="5"/>
    <s v="stk"/>
    <n v="650"/>
  </r>
  <r>
    <x v="13"/>
    <x v="2"/>
    <s v="Trondheim"/>
    <x v="19"/>
    <x v="5"/>
    <s v="stk"/>
    <m/>
  </r>
  <r>
    <x v="14"/>
    <x v="2"/>
    <s v="Trondheim"/>
    <x v="19"/>
    <x v="5"/>
    <s v="stk"/>
    <m/>
  </r>
  <r>
    <x v="15"/>
    <x v="2"/>
    <s v="Trondheim"/>
    <x v="19"/>
    <x v="5"/>
    <s v="stk"/>
    <m/>
  </r>
  <r>
    <x v="16"/>
    <x v="2"/>
    <s v="Trondheim"/>
    <x v="19"/>
    <x v="5"/>
    <s v="stk"/>
    <n v="1300"/>
  </r>
  <r>
    <x v="0"/>
    <x v="2"/>
    <s v="Malvik"/>
    <x v="32"/>
    <x v="5"/>
    <s v="stk"/>
    <n v="8960"/>
  </r>
  <r>
    <x v="1"/>
    <x v="2"/>
    <s v="Malvik"/>
    <x v="32"/>
    <x v="5"/>
    <s v="stk"/>
    <n v="4750"/>
  </r>
  <r>
    <x v="2"/>
    <x v="2"/>
    <s v="Malvik"/>
    <x v="32"/>
    <x v="5"/>
    <s v="stk"/>
    <n v="1100"/>
  </r>
  <r>
    <x v="3"/>
    <x v="2"/>
    <s v="Malvik"/>
    <x v="32"/>
    <x v="5"/>
    <s v="stk"/>
    <m/>
  </r>
  <r>
    <x v="4"/>
    <x v="2"/>
    <s v="Malvik"/>
    <x v="32"/>
    <x v="5"/>
    <s v="stk"/>
    <n v="100"/>
  </r>
  <r>
    <x v="5"/>
    <x v="2"/>
    <s v="Malvik"/>
    <x v="32"/>
    <x v="5"/>
    <s v="stk"/>
    <m/>
  </r>
  <r>
    <x v="6"/>
    <x v="2"/>
    <s v="Malvik"/>
    <x v="32"/>
    <x v="5"/>
    <s v="stk"/>
    <m/>
  </r>
  <r>
    <x v="7"/>
    <x v="2"/>
    <s v="Malvik"/>
    <x v="32"/>
    <x v="5"/>
    <s v="stk"/>
    <n v="150"/>
  </r>
  <r>
    <x v="8"/>
    <x v="2"/>
    <s v="Malvik"/>
    <x v="32"/>
    <x v="5"/>
    <s v="stk"/>
    <n v="800"/>
  </r>
  <r>
    <x v="9"/>
    <x v="2"/>
    <s v="Malvik"/>
    <x v="32"/>
    <x v="5"/>
    <s v="stk"/>
    <m/>
  </r>
  <r>
    <x v="10"/>
    <x v="2"/>
    <s v="Malvik"/>
    <x v="32"/>
    <x v="5"/>
    <s v="stk"/>
    <n v="3085"/>
  </r>
  <r>
    <x v="11"/>
    <x v="2"/>
    <s v="Malvik"/>
    <x v="32"/>
    <x v="5"/>
    <s v="stk"/>
    <m/>
  </r>
  <r>
    <x v="12"/>
    <x v="2"/>
    <s v="Malvik"/>
    <x v="32"/>
    <x v="5"/>
    <s v="stk"/>
    <m/>
  </r>
  <r>
    <x v="13"/>
    <x v="2"/>
    <s v="Malvik"/>
    <x v="32"/>
    <x v="5"/>
    <s v="stk"/>
    <n v="695"/>
  </r>
  <r>
    <x v="14"/>
    <x v="2"/>
    <s v="Malvik"/>
    <x v="32"/>
    <x v="5"/>
    <s v="stk"/>
    <n v="3960"/>
  </r>
  <r>
    <x v="15"/>
    <x v="2"/>
    <s v="Malvik"/>
    <x v="32"/>
    <x v="5"/>
    <s v="stk"/>
    <n v="5575"/>
  </r>
  <r>
    <x v="16"/>
    <x v="2"/>
    <s v="Malvik"/>
    <x v="32"/>
    <x v="5"/>
    <s v="stk"/>
    <n v="19100"/>
  </r>
  <r>
    <x v="0"/>
    <x v="2"/>
    <s v="Selbu"/>
    <x v="33"/>
    <x v="5"/>
    <s v="stk"/>
    <n v="11630"/>
  </r>
  <r>
    <x v="1"/>
    <x v="2"/>
    <s v="Selbu"/>
    <x v="33"/>
    <x v="5"/>
    <s v="stk"/>
    <n v="10760"/>
  </r>
  <r>
    <x v="2"/>
    <x v="2"/>
    <s v="Selbu"/>
    <x v="33"/>
    <x v="5"/>
    <s v="stk"/>
    <n v="5100"/>
  </r>
  <r>
    <x v="3"/>
    <x v="2"/>
    <s v="Selbu"/>
    <x v="33"/>
    <x v="5"/>
    <s v="stk"/>
    <n v="1470"/>
  </r>
  <r>
    <x v="4"/>
    <x v="2"/>
    <s v="Selbu"/>
    <x v="33"/>
    <x v="5"/>
    <s v="stk"/>
    <n v="2320"/>
  </r>
  <r>
    <x v="5"/>
    <x v="2"/>
    <s v="Selbu"/>
    <x v="33"/>
    <x v="5"/>
    <s v="stk"/>
    <n v="4990"/>
  </r>
  <r>
    <x v="6"/>
    <x v="2"/>
    <s v="Selbu"/>
    <x v="33"/>
    <x v="5"/>
    <s v="stk"/>
    <n v="1600"/>
  </r>
  <r>
    <x v="7"/>
    <x v="2"/>
    <s v="Selbu"/>
    <x v="33"/>
    <x v="5"/>
    <s v="stk"/>
    <n v="7100"/>
  </r>
  <r>
    <x v="8"/>
    <x v="2"/>
    <s v="Selbu"/>
    <x v="33"/>
    <x v="5"/>
    <s v="stk"/>
    <n v="4500"/>
  </r>
  <r>
    <x v="9"/>
    <x v="2"/>
    <s v="Selbu"/>
    <x v="33"/>
    <x v="5"/>
    <s v="stk"/>
    <n v="4950"/>
  </r>
  <r>
    <x v="10"/>
    <x v="2"/>
    <s v="Selbu"/>
    <x v="33"/>
    <x v="5"/>
    <s v="stk"/>
    <n v="8500"/>
  </r>
  <r>
    <x v="11"/>
    <x v="2"/>
    <s v="Selbu"/>
    <x v="33"/>
    <x v="5"/>
    <s v="stk"/>
    <n v="2450"/>
  </r>
  <r>
    <x v="12"/>
    <x v="2"/>
    <s v="Selbu"/>
    <x v="33"/>
    <x v="5"/>
    <s v="stk"/>
    <n v="1200"/>
  </r>
  <r>
    <x v="13"/>
    <x v="2"/>
    <s v="Selbu"/>
    <x v="33"/>
    <x v="5"/>
    <s v="stk"/>
    <n v="1000"/>
  </r>
  <r>
    <x v="14"/>
    <x v="2"/>
    <s v="Selbu"/>
    <x v="33"/>
    <x v="5"/>
    <s v="stk"/>
    <n v="3500"/>
  </r>
  <r>
    <x v="15"/>
    <x v="2"/>
    <s v="Selbu"/>
    <x v="33"/>
    <x v="5"/>
    <s v="stk"/>
    <n v="3000"/>
  </r>
  <r>
    <x v="16"/>
    <x v="2"/>
    <s v="Selbu"/>
    <x v="33"/>
    <x v="5"/>
    <s v="stk"/>
    <n v="14950"/>
  </r>
  <r>
    <x v="0"/>
    <x v="2"/>
    <s v="Tydal"/>
    <x v="34"/>
    <x v="5"/>
    <s v="stk"/>
    <m/>
  </r>
  <r>
    <x v="1"/>
    <x v="2"/>
    <s v="Tydal"/>
    <x v="34"/>
    <x v="5"/>
    <s v="stk"/>
    <m/>
  </r>
  <r>
    <x v="2"/>
    <x v="2"/>
    <s v="Tydal"/>
    <x v="34"/>
    <x v="5"/>
    <s v="stk"/>
    <n v="900"/>
  </r>
  <r>
    <x v="3"/>
    <x v="2"/>
    <s v="Tydal"/>
    <x v="34"/>
    <x v="5"/>
    <s v="stk"/>
    <n v="200"/>
  </r>
  <r>
    <x v="4"/>
    <x v="2"/>
    <s v="Tydal"/>
    <x v="34"/>
    <x v="5"/>
    <s v="stk"/>
    <n v="100"/>
  </r>
  <r>
    <x v="5"/>
    <x v="2"/>
    <s v="Tydal"/>
    <x v="34"/>
    <x v="5"/>
    <s v="stk"/>
    <n v="2950"/>
  </r>
  <r>
    <x v="6"/>
    <x v="2"/>
    <s v="Tydal"/>
    <x v="34"/>
    <x v="5"/>
    <s v="stk"/>
    <n v="1200"/>
  </r>
  <r>
    <x v="7"/>
    <x v="2"/>
    <s v="Tydal"/>
    <x v="34"/>
    <x v="5"/>
    <s v="stk"/>
    <n v="780"/>
  </r>
  <r>
    <x v="8"/>
    <x v="2"/>
    <s v="Tydal"/>
    <x v="34"/>
    <x v="5"/>
    <s v="stk"/>
    <n v="500"/>
  </r>
  <r>
    <x v="9"/>
    <x v="2"/>
    <s v="Tydal"/>
    <x v="34"/>
    <x v="5"/>
    <s v="stk"/>
    <n v="4300"/>
  </r>
  <r>
    <x v="10"/>
    <x v="2"/>
    <s v="Tydal"/>
    <x v="34"/>
    <x v="5"/>
    <s v="stk"/>
    <n v="900"/>
  </r>
  <r>
    <x v="11"/>
    <x v="2"/>
    <s v="Tydal"/>
    <x v="34"/>
    <x v="5"/>
    <s v="stk"/>
    <n v="1550"/>
  </r>
  <r>
    <x v="12"/>
    <x v="2"/>
    <s v="Tydal"/>
    <x v="34"/>
    <x v="5"/>
    <s v="stk"/>
    <n v="5430"/>
  </r>
  <r>
    <x v="13"/>
    <x v="2"/>
    <s v="Tydal"/>
    <x v="34"/>
    <x v="5"/>
    <s v="stk"/>
    <n v="3900"/>
  </r>
  <r>
    <x v="14"/>
    <x v="2"/>
    <s v="Tydal"/>
    <x v="34"/>
    <x v="5"/>
    <s v="stk"/>
    <n v="1440"/>
  </r>
  <r>
    <x v="15"/>
    <x v="2"/>
    <s v="Tydal"/>
    <x v="34"/>
    <x v="5"/>
    <s v="stk"/>
    <n v="1900"/>
  </r>
  <r>
    <x v="16"/>
    <x v="2"/>
    <s v="Tydal"/>
    <x v="34"/>
    <x v="5"/>
    <s v="stk"/>
    <n v="33035"/>
  </r>
  <r>
    <x v="0"/>
    <x v="3"/>
    <s v="Indre Fosen"/>
    <x v="18"/>
    <x v="5"/>
    <s v="stk"/>
    <n v="8305"/>
  </r>
  <r>
    <x v="1"/>
    <x v="3"/>
    <s v="Indre Fosen"/>
    <x v="18"/>
    <x v="5"/>
    <s v="stk"/>
    <n v="8435"/>
  </r>
  <r>
    <x v="2"/>
    <x v="3"/>
    <s v="Indre Fosen"/>
    <x v="18"/>
    <x v="5"/>
    <s v="stk"/>
    <n v="5015"/>
  </r>
  <r>
    <x v="3"/>
    <x v="3"/>
    <s v="Indre Fosen"/>
    <x v="18"/>
    <x v="5"/>
    <s v="stk"/>
    <m/>
  </r>
  <r>
    <x v="4"/>
    <x v="3"/>
    <s v="Indre Fosen"/>
    <x v="18"/>
    <x v="5"/>
    <s v="stk"/>
    <n v="1190"/>
  </r>
  <r>
    <x v="5"/>
    <x v="3"/>
    <s v="Indre Fosen"/>
    <x v="18"/>
    <x v="5"/>
    <s v="stk"/>
    <m/>
  </r>
  <r>
    <x v="6"/>
    <x v="3"/>
    <s v="Indre Fosen"/>
    <x v="18"/>
    <x v="5"/>
    <s v="stk"/>
    <n v="260"/>
  </r>
  <r>
    <x v="7"/>
    <x v="3"/>
    <s v="Indre Fosen"/>
    <x v="18"/>
    <x v="5"/>
    <s v="stk"/>
    <n v="850"/>
  </r>
  <r>
    <x v="8"/>
    <x v="3"/>
    <s v="Indre Fosen"/>
    <x v="18"/>
    <x v="5"/>
    <s v="stk"/>
    <n v="1210"/>
  </r>
  <r>
    <x v="9"/>
    <x v="3"/>
    <s v="Indre Fosen"/>
    <x v="18"/>
    <x v="5"/>
    <s v="stk"/>
    <n v="2800"/>
  </r>
  <r>
    <x v="10"/>
    <x v="3"/>
    <s v="Indre Fosen"/>
    <x v="18"/>
    <x v="5"/>
    <s v="stk"/>
    <n v="800"/>
  </r>
  <r>
    <x v="11"/>
    <x v="3"/>
    <s v="Indre Fosen"/>
    <x v="18"/>
    <x v="5"/>
    <s v="stk"/>
    <n v="3420"/>
  </r>
  <r>
    <x v="12"/>
    <x v="3"/>
    <s v="Indre Fosen"/>
    <x v="18"/>
    <x v="5"/>
    <s v="stk"/>
    <m/>
  </r>
  <r>
    <x v="13"/>
    <x v="3"/>
    <s v="Indre Fosen"/>
    <x v="18"/>
    <x v="5"/>
    <s v="stk"/>
    <n v="95"/>
  </r>
  <r>
    <x v="14"/>
    <x v="3"/>
    <s v="Indre Fosen"/>
    <x v="18"/>
    <x v="5"/>
    <s v="stk"/>
    <m/>
  </r>
  <r>
    <x v="15"/>
    <x v="3"/>
    <s v="Indre Fosen"/>
    <x v="18"/>
    <x v="5"/>
    <s v="stk"/>
    <m/>
  </r>
  <r>
    <x v="16"/>
    <x v="3"/>
    <s v="Indre Fosen"/>
    <x v="18"/>
    <x v="5"/>
    <s v="stk"/>
    <n v="1000"/>
  </r>
  <r>
    <x v="0"/>
    <x v="3"/>
    <s v="Ørland"/>
    <x v="21"/>
    <x v="5"/>
    <s v="stk"/>
    <n v="510"/>
  </r>
  <r>
    <x v="1"/>
    <x v="3"/>
    <s v="Ørland"/>
    <x v="21"/>
    <x v="5"/>
    <s v="stk"/>
    <n v="350"/>
  </r>
  <r>
    <x v="2"/>
    <x v="3"/>
    <s v="Ørland"/>
    <x v="21"/>
    <x v="5"/>
    <s v="stk"/>
    <m/>
  </r>
  <r>
    <x v="7"/>
    <x v="3"/>
    <s v="Ørland"/>
    <x v="21"/>
    <x v="5"/>
    <s v="stk"/>
    <m/>
  </r>
  <r>
    <x v="0"/>
    <x v="4"/>
    <s v="Hitra"/>
    <x v="35"/>
    <x v="0"/>
    <s v="Dekar"/>
    <n v="10"/>
  </r>
  <r>
    <x v="1"/>
    <x v="4"/>
    <s v="Hitra"/>
    <x v="35"/>
    <x v="0"/>
    <s v="Dekar"/>
    <n v="21"/>
  </r>
  <r>
    <x v="9"/>
    <x v="4"/>
    <s v="Hitra"/>
    <x v="35"/>
    <x v="0"/>
    <s v="Dekar"/>
    <n v="15"/>
  </r>
  <r>
    <x v="0"/>
    <x v="0"/>
    <s v="Steinkjer"/>
    <x v="0"/>
    <x v="6"/>
    <s v="Dekar"/>
    <n v="169"/>
  </r>
  <r>
    <x v="1"/>
    <x v="0"/>
    <s v="Steinkjer"/>
    <x v="0"/>
    <x v="6"/>
    <s v="Dekar"/>
    <n v="155"/>
  </r>
  <r>
    <x v="2"/>
    <x v="0"/>
    <s v="Steinkjer"/>
    <x v="0"/>
    <x v="6"/>
    <s v="Dekar"/>
    <n v="216"/>
  </r>
  <r>
    <x v="3"/>
    <x v="0"/>
    <s v="Steinkjer"/>
    <x v="0"/>
    <x v="6"/>
    <s v="Dekar"/>
    <n v="16"/>
  </r>
  <r>
    <x v="4"/>
    <x v="0"/>
    <s v="Steinkjer"/>
    <x v="0"/>
    <x v="6"/>
    <s v="Dekar"/>
    <n v="20"/>
  </r>
  <r>
    <x v="5"/>
    <x v="0"/>
    <s v="Steinkjer"/>
    <x v="0"/>
    <x v="6"/>
    <s v="Dekar"/>
    <n v="52"/>
  </r>
  <r>
    <x v="6"/>
    <x v="0"/>
    <s v="Steinkjer"/>
    <x v="0"/>
    <x v="6"/>
    <s v="Dekar"/>
    <n v="67"/>
  </r>
  <r>
    <x v="7"/>
    <x v="0"/>
    <s v="Steinkjer"/>
    <x v="0"/>
    <x v="6"/>
    <s v="Dekar"/>
    <n v="115"/>
  </r>
  <r>
    <x v="8"/>
    <x v="0"/>
    <s v="Steinkjer"/>
    <x v="0"/>
    <x v="6"/>
    <s v="Dekar"/>
    <n v="119"/>
  </r>
  <r>
    <x v="9"/>
    <x v="0"/>
    <s v="Steinkjer"/>
    <x v="0"/>
    <x v="6"/>
    <s v="Dekar"/>
    <n v="53"/>
  </r>
  <r>
    <x v="10"/>
    <x v="0"/>
    <s v="Steinkjer"/>
    <x v="0"/>
    <x v="6"/>
    <s v="Dekar"/>
    <n v="55"/>
  </r>
  <r>
    <x v="11"/>
    <x v="0"/>
    <s v="Steinkjer"/>
    <x v="0"/>
    <x v="6"/>
    <s v="Dekar"/>
    <n v="78"/>
  </r>
  <r>
    <x v="12"/>
    <x v="0"/>
    <s v="Steinkjer"/>
    <x v="0"/>
    <x v="6"/>
    <s v="Dekar"/>
    <n v="55"/>
  </r>
  <r>
    <x v="13"/>
    <x v="0"/>
    <s v="Steinkjer"/>
    <x v="0"/>
    <x v="6"/>
    <s v="Dekar"/>
    <n v="35"/>
  </r>
  <r>
    <x v="14"/>
    <x v="0"/>
    <s v="Steinkjer"/>
    <x v="0"/>
    <x v="6"/>
    <s v="Dekar"/>
    <n v="23"/>
  </r>
  <r>
    <x v="15"/>
    <x v="0"/>
    <s v="Steinkjer"/>
    <x v="0"/>
    <x v="6"/>
    <s v="Dekar"/>
    <n v="20"/>
  </r>
  <r>
    <x v="16"/>
    <x v="0"/>
    <s v="Steinkjer"/>
    <x v="0"/>
    <x v="6"/>
    <s v="Dekar"/>
    <n v="6"/>
  </r>
  <r>
    <x v="0"/>
    <x v="1"/>
    <s v="Namsos"/>
    <x v="1"/>
    <x v="6"/>
    <s v="Dekar"/>
    <n v="14"/>
  </r>
  <r>
    <x v="1"/>
    <x v="1"/>
    <s v="Namsos"/>
    <x v="1"/>
    <x v="6"/>
    <s v="Dekar"/>
    <n v="22"/>
  </r>
  <r>
    <x v="2"/>
    <x v="1"/>
    <s v="Namsos"/>
    <x v="1"/>
    <x v="6"/>
    <s v="Dekar"/>
    <n v="8"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n v="13"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n v="10"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n v="7"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2"/>
    <s v="Meråker"/>
    <x v="2"/>
    <x v="6"/>
    <s v="Dekar"/>
    <n v="306"/>
  </r>
  <r>
    <x v="1"/>
    <x v="2"/>
    <s v="Meråker"/>
    <x v="2"/>
    <x v="6"/>
    <s v="Dekar"/>
    <n v="547"/>
  </r>
  <r>
    <x v="2"/>
    <x v="2"/>
    <s v="Meråker"/>
    <x v="2"/>
    <x v="6"/>
    <s v="Dekar"/>
    <n v="9"/>
  </r>
  <r>
    <x v="3"/>
    <x v="2"/>
    <s v="Meråker"/>
    <x v="2"/>
    <x v="6"/>
    <s v="Dekar"/>
    <n v="25"/>
  </r>
  <r>
    <x v="4"/>
    <x v="2"/>
    <s v="Meråker"/>
    <x v="2"/>
    <x v="6"/>
    <s v="Dekar"/>
    <n v="397"/>
  </r>
  <r>
    <x v="5"/>
    <x v="2"/>
    <s v="Meråker"/>
    <x v="2"/>
    <x v="6"/>
    <s v="Dekar"/>
    <n v="376"/>
  </r>
  <r>
    <x v="6"/>
    <x v="2"/>
    <s v="Meråker"/>
    <x v="2"/>
    <x v="6"/>
    <s v="Dekar"/>
    <m/>
  </r>
  <r>
    <x v="7"/>
    <x v="2"/>
    <s v="Meråker"/>
    <x v="2"/>
    <x v="6"/>
    <s v="Dekar"/>
    <m/>
  </r>
  <r>
    <x v="8"/>
    <x v="2"/>
    <s v="Meråker"/>
    <x v="2"/>
    <x v="6"/>
    <s v="Dekar"/>
    <n v="188"/>
  </r>
  <r>
    <x v="9"/>
    <x v="2"/>
    <s v="Meråker"/>
    <x v="2"/>
    <x v="6"/>
    <s v="Dekar"/>
    <m/>
  </r>
  <r>
    <x v="10"/>
    <x v="2"/>
    <s v="Meråker"/>
    <x v="2"/>
    <x v="6"/>
    <s v="Dekar"/>
    <n v="168"/>
  </r>
  <r>
    <x v="11"/>
    <x v="2"/>
    <s v="Meråker"/>
    <x v="2"/>
    <x v="6"/>
    <s v="Dekar"/>
    <n v="18"/>
  </r>
  <r>
    <x v="12"/>
    <x v="2"/>
    <s v="Meråker"/>
    <x v="2"/>
    <x v="6"/>
    <s v="Dekar"/>
    <m/>
  </r>
  <r>
    <x v="13"/>
    <x v="2"/>
    <s v="Meråker"/>
    <x v="2"/>
    <x v="6"/>
    <s v="Dekar"/>
    <m/>
  </r>
  <r>
    <x v="14"/>
    <x v="2"/>
    <s v="Meråker"/>
    <x v="2"/>
    <x v="6"/>
    <s v="Dekar"/>
    <m/>
  </r>
  <r>
    <x v="15"/>
    <x v="2"/>
    <s v="Meråker"/>
    <x v="2"/>
    <x v="6"/>
    <s v="Dekar"/>
    <m/>
  </r>
  <r>
    <x v="16"/>
    <x v="2"/>
    <s v="Meråker"/>
    <x v="2"/>
    <x v="6"/>
    <s v="Dekar"/>
    <m/>
  </r>
  <r>
    <x v="0"/>
    <x v="2"/>
    <s v="Stjørdal"/>
    <x v="3"/>
    <x v="6"/>
    <s v="Dekar"/>
    <n v="71"/>
  </r>
  <r>
    <x v="1"/>
    <x v="2"/>
    <s v="Stjørdal"/>
    <x v="3"/>
    <x v="6"/>
    <s v="Dekar"/>
    <n v="336"/>
  </r>
  <r>
    <x v="2"/>
    <x v="2"/>
    <s v="Stjørdal"/>
    <x v="3"/>
    <x v="6"/>
    <s v="Dekar"/>
    <n v="40"/>
  </r>
  <r>
    <x v="3"/>
    <x v="2"/>
    <s v="Stjørdal"/>
    <x v="3"/>
    <x v="6"/>
    <s v="Dekar"/>
    <n v="78"/>
  </r>
  <r>
    <x v="4"/>
    <x v="2"/>
    <s v="Stjørdal"/>
    <x v="3"/>
    <x v="6"/>
    <s v="Dekar"/>
    <m/>
  </r>
  <r>
    <x v="5"/>
    <x v="2"/>
    <s v="Stjørdal"/>
    <x v="3"/>
    <x v="6"/>
    <s v="Dekar"/>
    <m/>
  </r>
  <r>
    <x v="6"/>
    <x v="2"/>
    <s v="Stjørdal"/>
    <x v="3"/>
    <x v="6"/>
    <s v="Dekar"/>
    <n v="341"/>
  </r>
  <r>
    <x v="7"/>
    <x v="2"/>
    <s v="Stjørdal"/>
    <x v="3"/>
    <x v="6"/>
    <s v="Dekar"/>
    <n v="95"/>
  </r>
  <r>
    <x v="8"/>
    <x v="2"/>
    <s v="Stjørdal"/>
    <x v="3"/>
    <x v="6"/>
    <s v="Dekar"/>
    <n v="12"/>
  </r>
  <r>
    <x v="9"/>
    <x v="2"/>
    <s v="Stjørdal"/>
    <x v="3"/>
    <x v="6"/>
    <s v="Dekar"/>
    <n v="16"/>
  </r>
  <r>
    <x v="10"/>
    <x v="2"/>
    <s v="Stjørdal"/>
    <x v="3"/>
    <x v="6"/>
    <s v="Dekar"/>
    <n v="10"/>
  </r>
  <r>
    <x v="11"/>
    <x v="2"/>
    <s v="Stjørdal"/>
    <x v="3"/>
    <x v="6"/>
    <s v="Dekar"/>
    <m/>
  </r>
  <r>
    <x v="12"/>
    <x v="2"/>
    <s v="Stjørdal"/>
    <x v="3"/>
    <x v="6"/>
    <s v="Dekar"/>
    <n v="25"/>
  </r>
  <r>
    <x v="13"/>
    <x v="2"/>
    <s v="Stjørdal"/>
    <x v="3"/>
    <x v="6"/>
    <s v="Dekar"/>
    <n v="15"/>
  </r>
  <r>
    <x v="14"/>
    <x v="2"/>
    <s v="Stjørdal"/>
    <x v="3"/>
    <x v="6"/>
    <s v="Dekar"/>
    <n v="12"/>
  </r>
  <r>
    <x v="15"/>
    <x v="2"/>
    <s v="Stjørdal"/>
    <x v="3"/>
    <x v="6"/>
    <s v="Dekar"/>
    <n v="28"/>
  </r>
  <r>
    <x v="16"/>
    <x v="2"/>
    <s v="Stjørdal"/>
    <x v="3"/>
    <x v="6"/>
    <s v="Dekar"/>
    <n v="15"/>
  </r>
  <r>
    <x v="0"/>
    <x v="0"/>
    <s v="Frosta"/>
    <x v="4"/>
    <x v="6"/>
    <s v="Dekar"/>
    <m/>
  </r>
  <r>
    <x v="1"/>
    <x v="0"/>
    <s v="Frosta"/>
    <x v="4"/>
    <x v="6"/>
    <s v="Dekar"/>
    <m/>
  </r>
  <r>
    <x v="2"/>
    <x v="0"/>
    <s v="Frosta"/>
    <x v="4"/>
    <x v="6"/>
    <s v="Dekar"/>
    <m/>
  </r>
  <r>
    <x v="3"/>
    <x v="0"/>
    <s v="Frosta"/>
    <x v="4"/>
    <x v="6"/>
    <s v="Dekar"/>
    <n v="68"/>
  </r>
  <r>
    <x v="4"/>
    <x v="0"/>
    <s v="Frosta"/>
    <x v="4"/>
    <x v="6"/>
    <s v="Dekar"/>
    <m/>
  </r>
  <r>
    <x v="5"/>
    <x v="0"/>
    <s v="Frosta"/>
    <x v="4"/>
    <x v="6"/>
    <s v="Dekar"/>
    <m/>
  </r>
  <r>
    <x v="6"/>
    <x v="0"/>
    <s v="Frosta"/>
    <x v="4"/>
    <x v="6"/>
    <s v="Dekar"/>
    <m/>
  </r>
  <r>
    <x v="7"/>
    <x v="0"/>
    <s v="Frosta"/>
    <x v="4"/>
    <x v="6"/>
    <s v="Dekar"/>
    <m/>
  </r>
  <r>
    <x v="8"/>
    <x v="0"/>
    <s v="Frosta"/>
    <x v="4"/>
    <x v="6"/>
    <s v="Dekar"/>
    <m/>
  </r>
  <r>
    <x v="9"/>
    <x v="0"/>
    <s v="Frosta"/>
    <x v="4"/>
    <x v="6"/>
    <s v="Dekar"/>
    <m/>
  </r>
  <r>
    <x v="10"/>
    <x v="0"/>
    <s v="Frosta"/>
    <x v="4"/>
    <x v="6"/>
    <s v="Dekar"/>
    <m/>
  </r>
  <r>
    <x v="11"/>
    <x v="0"/>
    <s v="Frosta"/>
    <x v="4"/>
    <x v="6"/>
    <s v="Dekar"/>
    <m/>
  </r>
  <r>
    <x v="12"/>
    <x v="0"/>
    <s v="Frosta"/>
    <x v="4"/>
    <x v="6"/>
    <s v="Dekar"/>
    <m/>
  </r>
  <r>
    <x v="13"/>
    <x v="0"/>
    <s v="Frosta"/>
    <x v="4"/>
    <x v="6"/>
    <s v="Dekar"/>
    <m/>
  </r>
  <r>
    <x v="14"/>
    <x v="0"/>
    <s v="Frosta"/>
    <x v="4"/>
    <x v="6"/>
    <s v="Dekar"/>
    <m/>
  </r>
  <r>
    <x v="15"/>
    <x v="0"/>
    <s v="Frosta"/>
    <x v="4"/>
    <x v="6"/>
    <s v="Dekar"/>
    <m/>
  </r>
  <r>
    <x v="16"/>
    <x v="0"/>
    <s v="Frosta"/>
    <x v="4"/>
    <x v="6"/>
    <s v="Dekar"/>
    <m/>
  </r>
  <r>
    <x v="0"/>
    <x v="0"/>
    <s v="Levanger"/>
    <x v="5"/>
    <x v="6"/>
    <s v="Dekar"/>
    <m/>
  </r>
  <r>
    <x v="1"/>
    <x v="0"/>
    <s v="Levanger"/>
    <x v="5"/>
    <x v="6"/>
    <s v="Dekar"/>
    <n v="231"/>
  </r>
  <r>
    <x v="2"/>
    <x v="0"/>
    <s v="Levanger"/>
    <x v="5"/>
    <x v="6"/>
    <s v="Dekar"/>
    <n v="23"/>
  </r>
  <r>
    <x v="3"/>
    <x v="0"/>
    <s v="Levanger"/>
    <x v="5"/>
    <x v="6"/>
    <s v="Dekar"/>
    <n v="415"/>
  </r>
  <r>
    <x v="4"/>
    <x v="0"/>
    <s v="Levanger"/>
    <x v="5"/>
    <x v="6"/>
    <s v="Dekar"/>
    <n v="100"/>
  </r>
  <r>
    <x v="5"/>
    <x v="0"/>
    <s v="Levanger"/>
    <x v="5"/>
    <x v="6"/>
    <s v="Dekar"/>
    <n v="38"/>
  </r>
  <r>
    <x v="6"/>
    <x v="0"/>
    <s v="Levanger"/>
    <x v="5"/>
    <x v="6"/>
    <s v="Dekar"/>
    <m/>
  </r>
  <r>
    <x v="7"/>
    <x v="0"/>
    <s v="Levanger"/>
    <x v="5"/>
    <x v="6"/>
    <s v="Dekar"/>
    <n v="51"/>
  </r>
  <r>
    <x v="8"/>
    <x v="0"/>
    <s v="Levanger"/>
    <x v="5"/>
    <x v="6"/>
    <s v="Dekar"/>
    <n v="116"/>
  </r>
  <r>
    <x v="9"/>
    <x v="0"/>
    <s v="Levanger"/>
    <x v="5"/>
    <x v="6"/>
    <s v="Dekar"/>
    <n v="410"/>
  </r>
  <r>
    <x v="10"/>
    <x v="0"/>
    <s v="Levanger"/>
    <x v="5"/>
    <x v="6"/>
    <s v="Dekar"/>
    <n v="190"/>
  </r>
  <r>
    <x v="11"/>
    <x v="0"/>
    <s v="Levanger"/>
    <x v="5"/>
    <x v="6"/>
    <s v="Dekar"/>
    <m/>
  </r>
  <r>
    <x v="12"/>
    <x v="0"/>
    <s v="Levanger"/>
    <x v="5"/>
    <x v="6"/>
    <s v="Dekar"/>
    <m/>
  </r>
  <r>
    <x v="13"/>
    <x v="0"/>
    <s v="Levanger"/>
    <x v="5"/>
    <x v="6"/>
    <s v="Dekar"/>
    <n v="16"/>
  </r>
  <r>
    <x v="14"/>
    <x v="0"/>
    <s v="Levanger"/>
    <x v="5"/>
    <x v="6"/>
    <s v="Dekar"/>
    <n v="41"/>
  </r>
  <r>
    <x v="15"/>
    <x v="0"/>
    <s v="Levanger"/>
    <x v="5"/>
    <x v="6"/>
    <s v="Dekar"/>
    <m/>
  </r>
  <r>
    <x v="16"/>
    <x v="0"/>
    <s v="Levanger"/>
    <x v="5"/>
    <x v="6"/>
    <s v="Dekar"/>
    <n v="35"/>
  </r>
  <r>
    <x v="0"/>
    <x v="0"/>
    <s v="Verdal"/>
    <x v="6"/>
    <x v="6"/>
    <s v="Dekar"/>
    <m/>
  </r>
  <r>
    <x v="1"/>
    <x v="0"/>
    <s v="Verdal"/>
    <x v="6"/>
    <x v="6"/>
    <s v="Dekar"/>
    <m/>
  </r>
  <r>
    <x v="2"/>
    <x v="0"/>
    <s v="Verdal"/>
    <x v="6"/>
    <x v="6"/>
    <s v="Dekar"/>
    <n v="5"/>
  </r>
  <r>
    <x v="3"/>
    <x v="0"/>
    <s v="Verdal"/>
    <x v="6"/>
    <x v="6"/>
    <s v="Dekar"/>
    <n v="67"/>
  </r>
  <r>
    <x v="4"/>
    <x v="0"/>
    <s v="Verdal"/>
    <x v="6"/>
    <x v="6"/>
    <s v="Dekar"/>
    <n v="35"/>
  </r>
  <r>
    <x v="5"/>
    <x v="0"/>
    <s v="Verdal"/>
    <x v="6"/>
    <x v="6"/>
    <s v="Dekar"/>
    <m/>
  </r>
  <r>
    <x v="6"/>
    <x v="0"/>
    <s v="Verdal"/>
    <x v="6"/>
    <x v="6"/>
    <s v="Dekar"/>
    <m/>
  </r>
  <r>
    <x v="7"/>
    <x v="0"/>
    <s v="Verdal"/>
    <x v="6"/>
    <x v="6"/>
    <s v="Dekar"/>
    <m/>
  </r>
  <r>
    <x v="8"/>
    <x v="0"/>
    <s v="Verdal"/>
    <x v="6"/>
    <x v="6"/>
    <s v="Dekar"/>
    <m/>
  </r>
  <r>
    <x v="9"/>
    <x v="0"/>
    <s v="Verdal"/>
    <x v="6"/>
    <x v="6"/>
    <s v="Dekar"/>
    <m/>
  </r>
  <r>
    <x v="10"/>
    <x v="0"/>
    <s v="Verdal"/>
    <x v="6"/>
    <x v="6"/>
    <s v="Dekar"/>
    <m/>
  </r>
  <r>
    <x v="11"/>
    <x v="0"/>
    <s v="Verdal"/>
    <x v="6"/>
    <x v="6"/>
    <s v="Dekar"/>
    <m/>
  </r>
  <r>
    <x v="12"/>
    <x v="0"/>
    <s v="Verdal"/>
    <x v="6"/>
    <x v="6"/>
    <s v="Dekar"/>
    <m/>
  </r>
  <r>
    <x v="13"/>
    <x v="0"/>
    <s v="Verdal"/>
    <x v="6"/>
    <x v="6"/>
    <s v="Dekar"/>
    <m/>
  </r>
  <r>
    <x v="14"/>
    <x v="0"/>
    <s v="Verdal"/>
    <x v="6"/>
    <x v="6"/>
    <s v="Dekar"/>
    <m/>
  </r>
  <r>
    <x v="15"/>
    <x v="0"/>
    <s v="Verdal"/>
    <x v="6"/>
    <x v="6"/>
    <s v="Dekar"/>
    <m/>
  </r>
  <r>
    <x v="16"/>
    <x v="0"/>
    <s v="Verdal"/>
    <x v="6"/>
    <x v="6"/>
    <s v="Dekar"/>
    <m/>
  </r>
  <r>
    <x v="0"/>
    <x v="1"/>
    <s v="Namsos"/>
    <x v="1"/>
    <x v="6"/>
    <s v="Dekar"/>
    <m/>
  </r>
  <r>
    <x v="1"/>
    <x v="1"/>
    <s v="Namsos"/>
    <x v="1"/>
    <x v="6"/>
    <s v="Dekar"/>
    <n v="33"/>
  </r>
  <r>
    <x v="2"/>
    <x v="1"/>
    <s v="Namsos"/>
    <x v="1"/>
    <x v="6"/>
    <s v="Dekar"/>
    <n v="50"/>
  </r>
  <r>
    <x v="3"/>
    <x v="1"/>
    <s v="Namsos"/>
    <x v="1"/>
    <x v="6"/>
    <s v="Dekar"/>
    <n v="4"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m/>
  </r>
  <r>
    <x v="8"/>
    <x v="1"/>
    <s v="Namsos"/>
    <x v="1"/>
    <x v="6"/>
    <s v="Dekar"/>
    <m/>
  </r>
  <r>
    <x v="9"/>
    <x v="1"/>
    <s v="Namsos"/>
    <x v="1"/>
    <x v="6"/>
    <s v="Dekar"/>
    <n v="29"/>
  </r>
  <r>
    <x v="10"/>
    <x v="1"/>
    <s v="Namsos"/>
    <x v="1"/>
    <x v="6"/>
    <s v="Dekar"/>
    <m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m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0"/>
    <s v="Snåsa"/>
    <x v="7"/>
    <x v="6"/>
    <s v="Dekar"/>
    <n v="49"/>
  </r>
  <r>
    <x v="1"/>
    <x v="0"/>
    <s v="Snåsa"/>
    <x v="7"/>
    <x v="6"/>
    <s v="Dekar"/>
    <n v="124"/>
  </r>
  <r>
    <x v="2"/>
    <x v="0"/>
    <s v="Snåsa"/>
    <x v="7"/>
    <x v="6"/>
    <s v="Dekar"/>
    <n v="80"/>
  </r>
  <r>
    <x v="3"/>
    <x v="0"/>
    <s v="Snåsa"/>
    <x v="7"/>
    <x v="6"/>
    <s v="Dekar"/>
    <n v="98"/>
  </r>
  <r>
    <x v="4"/>
    <x v="0"/>
    <s v="Snåsa"/>
    <x v="7"/>
    <x v="6"/>
    <s v="Dekar"/>
    <n v="81"/>
  </r>
  <r>
    <x v="5"/>
    <x v="0"/>
    <s v="Snåsa"/>
    <x v="7"/>
    <x v="6"/>
    <s v="Dekar"/>
    <n v="8"/>
  </r>
  <r>
    <x v="6"/>
    <x v="0"/>
    <s v="Snåsa"/>
    <x v="7"/>
    <x v="6"/>
    <s v="Dekar"/>
    <n v="37"/>
  </r>
  <r>
    <x v="7"/>
    <x v="0"/>
    <s v="Snåsa"/>
    <x v="7"/>
    <x v="6"/>
    <s v="Dekar"/>
    <n v="51"/>
  </r>
  <r>
    <x v="8"/>
    <x v="0"/>
    <s v="Snåsa"/>
    <x v="7"/>
    <x v="6"/>
    <s v="Dekar"/>
    <n v="80"/>
  </r>
  <r>
    <x v="9"/>
    <x v="0"/>
    <s v="Snåsa"/>
    <x v="7"/>
    <x v="6"/>
    <s v="Dekar"/>
    <n v="40"/>
  </r>
  <r>
    <x v="10"/>
    <x v="0"/>
    <s v="Snåsa"/>
    <x v="7"/>
    <x v="6"/>
    <s v="Dekar"/>
    <n v="5"/>
  </r>
  <r>
    <x v="11"/>
    <x v="0"/>
    <s v="Snåsa"/>
    <x v="7"/>
    <x v="6"/>
    <s v="Dekar"/>
    <n v="15"/>
  </r>
  <r>
    <x v="12"/>
    <x v="0"/>
    <s v="Snåsa"/>
    <x v="7"/>
    <x v="6"/>
    <s v="Dekar"/>
    <n v="165"/>
  </r>
  <r>
    <x v="13"/>
    <x v="0"/>
    <s v="Snåsa"/>
    <x v="7"/>
    <x v="6"/>
    <s v="Dekar"/>
    <n v="112"/>
  </r>
  <r>
    <x v="14"/>
    <x v="0"/>
    <s v="Snåsa"/>
    <x v="7"/>
    <x v="6"/>
    <s v="Dekar"/>
    <m/>
  </r>
  <r>
    <x v="15"/>
    <x v="0"/>
    <s v="Snåsa"/>
    <x v="7"/>
    <x v="6"/>
    <s v="Dekar"/>
    <m/>
  </r>
  <r>
    <x v="16"/>
    <x v="0"/>
    <s v="Snåsa"/>
    <x v="7"/>
    <x v="6"/>
    <s v="Dekar"/>
    <n v="205"/>
  </r>
  <r>
    <x v="0"/>
    <x v="1"/>
    <s v="Lierne"/>
    <x v="8"/>
    <x v="6"/>
    <s v="Dekar"/>
    <n v="48"/>
  </r>
  <r>
    <x v="1"/>
    <x v="1"/>
    <s v="Lierne"/>
    <x v="8"/>
    <x v="6"/>
    <s v="Dekar"/>
    <n v="281"/>
  </r>
  <r>
    <x v="2"/>
    <x v="1"/>
    <s v="Lierne"/>
    <x v="8"/>
    <x v="6"/>
    <s v="Dekar"/>
    <n v="298"/>
  </r>
  <r>
    <x v="3"/>
    <x v="1"/>
    <s v="Lierne"/>
    <x v="8"/>
    <x v="6"/>
    <s v="Dekar"/>
    <m/>
  </r>
  <r>
    <x v="4"/>
    <x v="1"/>
    <s v="Lierne"/>
    <x v="8"/>
    <x v="6"/>
    <s v="Dekar"/>
    <n v="127"/>
  </r>
  <r>
    <x v="5"/>
    <x v="1"/>
    <s v="Lierne"/>
    <x v="8"/>
    <x v="6"/>
    <s v="Dekar"/>
    <n v="3"/>
  </r>
  <r>
    <x v="6"/>
    <x v="1"/>
    <s v="Lierne"/>
    <x v="8"/>
    <x v="6"/>
    <s v="Dekar"/>
    <m/>
  </r>
  <r>
    <x v="7"/>
    <x v="1"/>
    <s v="Lierne"/>
    <x v="8"/>
    <x v="6"/>
    <s v="Dekar"/>
    <n v="55"/>
  </r>
  <r>
    <x v="8"/>
    <x v="1"/>
    <s v="Lierne"/>
    <x v="8"/>
    <x v="6"/>
    <s v="Dekar"/>
    <m/>
  </r>
  <r>
    <x v="9"/>
    <x v="1"/>
    <s v="Lierne"/>
    <x v="8"/>
    <x v="6"/>
    <s v="Dekar"/>
    <n v="45"/>
  </r>
  <r>
    <x v="10"/>
    <x v="1"/>
    <s v="Lierne"/>
    <x v="8"/>
    <x v="6"/>
    <s v="Dekar"/>
    <n v="10"/>
  </r>
  <r>
    <x v="11"/>
    <x v="1"/>
    <s v="Lierne"/>
    <x v="8"/>
    <x v="6"/>
    <s v="Dekar"/>
    <m/>
  </r>
  <r>
    <x v="12"/>
    <x v="1"/>
    <s v="Lierne"/>
    <x v="8"/>
    <x v="6"/>
    <s v="Dekar"/>
    <m/>
  </r>
  <r>
    <x v="13"/>
    <x v="1"/>
    <s v="Lierne"/>
    <x v="8"/>
    <x v="6"/>
    <s v="Dekar"/>
    <m/>
  </r>
  <r>
    <x v="14"/>
    <x v="1"/>
    <s v="Lierne"/>
    <x v="8"/>
    <x v="6"/>
    <s v="Dekar"/>
    <n v="66"/>
  </r>
  <r>
    <x v="15"/>
    <x v="1"/>
    <s v="Lierne"/>
    <x v="8"/>
    <x v="6"/>
    <s v="Dekar"/>
    <m/>
  </r>
  <r>
    <x v="16"/>
    <x v="1"/>
    <s v="Lierne"/>
    <x v="8"/>
    <x v="6"/>
    <s v="Dekar"/>
    <m/>
  </r>
  <r>
    <x v="0"/>
    <x v="1"/>
    <s v="Røyrvik"/>
    <x v="9"/>
    <x v="6"/>
    <s v="Dekar"/>
    <n v="229"/>
  </r>
  <r>
    <x v="1"/>
    <x v="1"/>
    <s v="Røyrvik"/>
    <x v="9"/>
    <x v="6"/>
    <s v="Dekar"/>
    <n v="91"/>
  </r>
  <r>
    <x v="2"/>
    <x v="1"/>
    <s v="Røyrvik"/>
    <x v="9"/>
    <x v="6"/>
    <s v="Dekar"/>
    <n v="212"/>
  </r>
  <r>
    <x v="3"/>
    <x v="1"/>
    <s v="Røyrvik"/>
    <x v="9"/>
    <x v="6"/>
    <s v="Dekar"/>
    <n v="38"/>
  </r>
  <r>
    <x v="4"/>
    <x v="1"/>
    <s v="Røyrvik"/>
    <x v="9"/>
    <x v="6"/>
    <s v="Dekar"/>
    <n v="8"/>
  </r>
  <r>
    <x v="5"/>
    <x v="1"/>
    <s v="Røyrvik"/>
    <x v="9"/>
    <x v="6"/>
    <s v="Dekar"/>
    <n v="18"/>
  </r>
  <r>
    <x v="6"/>
    <x v="1"/>
    <s v="Røyrvik"/>
    <x v="9"/>
    <x v="6"/>
    <s v="Dekar"/>
    <n v="4"/>
  </r>
  <r>
    <x v="7"/>
    <x v="1"/>
    <s v="Røyrvik"/>
    <x v="9"/>
    <x v="6"/>
    <s v="Dekar"/>
    <n v="40"/>
  </r>
  <r>
    <x v="8"/>
    <x v="1"/>
    <s v="Røyrvik"/>
    <x v="9"/>
    <x v="6"/>
    <s v="Dekar"/>
    <m/>
  </r>
  <r>
    <x v="9"/>
    <x v="1"/>
    <s v="Røyrvik"/>
    <x v="9"/>
    <x v="6"/>
    <s v="Dekar"/>
    <m/>
  </r>
  <r>
    <x v="10"/>
    <x v="1"/>
    <s v="Røyrvik"/>
    <x v="9"/>
    <x v="6"/>
    <s v="Dekar"/>
    <n v="15"/>
  </r>
  <r>
    <x v="11"/>
    <x v="1"/>
    <s v="Røyrvik"/>
    <x v="9"/>
    <x v="6"/>
    <s v="Dekar"/>
    <m/>
  </r>
  <r>
    <x v="12"/>
    <x v="1"/>
    <s v="Røyrvik"/>
    <x v="9"/>
    <x v="6"/>
    <s v="Dekar"/>
    <m/>
  </r>
  <r>
    <x v="13"/>
    <x v="1"/>
    <s v="Røyrvik"/>
    <x v="9"/>
    <x v="6"/>
    <s v="Dekar"/>
    <m/>
  </r>
  <r>
    <x v="14"/>
    <x v="1"/>
    <s v="Røyrvik"/>
    <x v="9"/>
    <x v="6"/>
    <s v="Dekar"/>
    <m/>
  </r>
  <r>
    <x v="15"/>
    <x v="1"/>
    <s v="Røyrvik"/>
    <x v="9"/>
    <x v="6"/>
    <s v="Dekar"/>
    <n v="25"/>
  </r>
  <r>
    <x v="16"/>
    <x v="1"/>
    <s v="Røyrvik"/>
    <x v="9"/>
    <x v="6"/>
    <s v="Dekar"/>
    <n v="43"/>
  </r>
  <r>
    <x v="0"/>
    <x v="1"/>
    <s v="Namsskogan"/>
    <x v="10"/>
    <x v="6"/>
    <s v="Dekar"/>
    <n v="615"/>
  </r>
  <r>
    <x v="1"/>
    <x v="1"/>
    <s v="Namsskogan"/>
    <x v="10"/>
    <x v="6"/>
    <s v="Dekar"/>
    <n v="528"/>
  </r>
  <r>
    <x v="2"/>
    <x v="1"/>
    <s v="Namsskogan"/>
    <x v="10"/>
    <x v="6"/>
    <s v="Dekar"/>
    <n v="344"/>
  </r>
  <r>
    <x v="3"/>
    <x v="1"/>
    <s v="Namsskogan"/>
    <x v="10"/>
    <x v="6"/>
    <s v="Dekar"/>
    <n v="23"/>
  </r>
  <r>
    <x v="4"/>
    <x v="1"/>
    <s v="Namsskogan"/>
    <x v="10"/>
    <x v="6"/>
    <s v="Dekar"/>
    <n v="75"/>
  </r>
  <r>
    <x v="5"/>
    <x v="1"/>
    <s v="Namsskogan"/>
    <x v="10"/>
    <x v="6"/>
    <s v="Dekar"/>
    <n v="354"/>
  </r>
  <r>
    <x v="6"/>
    <x v="1"/>
    <s v="Namsskogan"/>
    <x v="10"/>
    <x v="6"/>
    <s v="Dekar"/>
    <n v="39"/>
  </r>
  <r>
    <x v="7"/>
    <x v="1"/>
    <s v="Namsskogan"/>
    <x v="10"/>
    <x v="6"/>
    <s v="Dekar"/>
    <n v="673"/>
  </r>
  <r>
    <x v="8"/>
    <x v="1"/>
    <s v="Namsskogan"/>
    <x v="10"/>
    <x v="6"/>
    <s v="Dekar"/>
    <n v="148"/>
  </r>
  <r>
    <x v="9"/>
    <x v="1"/>
    <s v="Namsskogan"/>
    <x v="10"/>
    <x v="6"/>
    <s v="Dekar"/>
    <n v="894"/>
  </r>
  <r>
    <x v="10"/>
    <x v="1"/>
    <s v="Namsskogan"/>
    <x v="10"/>
    <x v="6"/>
    <s v="Dekar"/>
    <n v="102"/>
  </r>
  <r>
    <x v="11"/>
    <x v="1"/>
    <s v="Namsskogan"/>
    <x v="10"/>
    <x v="6"/>
    <s v="Dekar"/>
    <n v="289"/>
  </r>
  <r>
    <x v="12"/>
    <x v="1"/>
    <s v="Namsskogan"/>
    <x v="10"/>
    <x v="6"/>
    <s v="Dekar"/>
    <n v="52"/>
  </r>
  <r>
    <x v="13"/>
    <x v="1"/>
    <s v="Namsskogan"/>
    <x v="10"/>
    <x v="6"/>
    <s v="Dekar"/>
    <n v="91"/>
  </r>
  <r>
    <x v="14"/>
    <x v="1"/>
    <s v="Namsskogan"/>
    <x v="10"/>
    <x v="6"/>
    <s v="Dekar"/>
    <n v="394"/>
  </r>
  <r>
    <x v="15"/>
    <x v="1"/>
    <s v="Namsskogan"/>
    <x v="10"/>
    <x v="6"/>
    <s v="Dekar"/>
    <n v="649"/>
  </r>
  <r>
    <x v="16"/>
    <x v="1"/>
    <s v="Namsskogan"/>
    <x v="10"/>
    <x v="6"/>
    <s v="Dekar"/>
    <n v="284"/>
  </r>
  <r>
    <x v="0"/>
    <x v="1"/>
    <s v="Grong"/>
    <x v="11"/>
    <x v="6"/>
    <s v="Dekar"/>
    <n v="169"/>
  </r>
  <r>
    <x v="1"/>
    <x v="1"/>
    <s v="Grong"/>
    <x v="11"/>
    <x v="6"/>
    <s v="Dekar"/>
    <n v="417"/>
  </r>
  <r>
    <x v="2"/>
    <x v="1"/>
    <s v="Grong"/>
    <x v="11"/>
    <x v="6"/>
    <s v="Dekar"/>
    <n v="467"/>
  </r>
  <r>
    <x v="3"/>
    <x v="1"/>
    <s v="Grong"/>
    <x v="11"/>
    <x v="6"/>
    <s v="Dekar"/>
    <n v="71"/>
  </r>
  <r>
    <x v="4"/>
    <x v="1"/>
    <s v="Grong"/>
    <x v="11"/>
    <x v="6"/>
    <s v="Dekar"/>
    <n v="176"/>
  </r>
  <r>
    <x v="5"/>
    <x v="1"/>
    <s v="Grong"/>
    <x v="11"/>
    <x v="6"/>
    <s v="Dekar"/>
    <n v="290"/>
  </r>
  <r>
    <x v="6"/>
    <x v="1"/>
    <s v="Grong"/>
    <x v="11"/>
    <x v="6"/>
    <s v="Dekar"/>
    <n v="65"/>
  </r>
  <r>
    <x v="7"/>
    <x v="1"/>
    <s v="Grong"/>
    <x v="11"/>
    <x v="6"/>
    <s v="Dekar"/>
    <n v="303"/>
  </r>
  <r>
    <x v="8"/>
    <x v="1"/>
    <s v="Grong"/>
    <x v="11"/>
    <x v="6"/>
    <s v="Dekar"/>
    <n v="337"/>
  </r>
  <r>
    <x v="9"/>
    <x v="1"/>
    <s v="Grong"/>
    <x v="11"/>
    <x v="6"/>
    <s v="Dekar"/>
    <n v="169"/>
  </r>
  <r>
    <x v="10"/>
    <x v="1"/>
    <s v="Grong"/>
    <x v="11"/>
    <x v="6"/>
    <s v="Dekar"/>
    <n v="104"/>
  </r>
  <r>
    <x v="11"/>
    <x v="1"/>
    <s v="Grong"/>
    <x v="11"/>
    <x v="6"/>
    <s v="Dekar"/>
    <n v="89"/>
  </r>
  <r>
    <x v="12"/>
    <x v="1"/>
    <s v="Grong"/>
    <x v="11"/>
    <x v="6"/>
    <s v="Dekar"/>
    <n v="33"/>
  </r>
  <r>
    <x v="13"/>
    <x v="1"/>
    <s v="Grong"/>
    <x v="11"/>
    <x v="6"/>
    <s v="Dekar"/>
    <n v="178"/>
  </r>
  <r>
    <x v="14"/>
    <x v="1"/>
    <s v="Grong"/>
    <x v="11"/>
    <x v="6"/>
    <s v="Dekar"/>
    <n v="98"/>
  </r>
  <r>
    <x v="15"/>
    <x v="1"/>
    <s v="Grong"/>
    <x v="11"/>
    <x v="6"/>
    <s v="Dekar"/>
    <n v="78"/>
  </r>
  <r>
    <x v="16"/>
    <x v="1"/>
    <s v="Grong"/>
    <x v="11"/>
    <x v="6"/>
    <s v="Dekar"/>
    <n v="228"/>
  </r>
  <r>
    <x v="0"/>
    <x v="1"/>
    <s v="Høylandet"/>
    <x v="12"/>
    <x v="6"/>
    <s v="Dekar"/>
    <m/>
  </r>
  <r>
    <x v="1"/>
    <x v="1"/>
    <s v="Høylandet"/>
    <x v="12"/>
    <x v="6"/>
    <s v="Dekar"/>
    <m/>
  </r>
  <r>
    <x v="2"/>
    <x v="1"/>
    <s v="Høylandet"/>
    <x v="12"/>
    <x v="6"/>
    <s v="Dekar"/>
    <m/>
  </r>
  <r>
    <x v="3"/>
    <x v="1"/>
    <s v="Høylandet"/>
    <x v="12"/>
    <x v="6"/>
    <s v="Dekar"/>
    <m/>
  </r>
  <r>
    <x v="4"/>
    <x v="1"/>
    <s v="Høylandet"/>
    <x v="12"/>
    <x v="6"/>
    <s v="Dekar"/>
    <m/>
  </r>
  <r>
    <x v="5"/>
    <x v="1"/>
    <s v="Høylandet"/>
    <x v="12"/>
    <x v="6"/>
    <s v="Dekar"/>
    <m/>
  </r>
  <r>
    <x v="6"/>
    <x v="1"/>
    <s v="Høylandet"/>
    <x v="12"/>
    <x v="6"/>
    <s v="Dekar"/>
    <m/>
  </r>
  <r>
    <x v="7"/>
    <x v="1"/>
    <s v="Høylandet"/>
    <x v="12"/>
    <x v="6"/>
    <s v="Dekar"/>
    <m/>
  </r>
  <r>
    <x v="8"/>
    <x v="1"/>
    <s v="Høylandet"/>
    <x v="12"/>
    <x v="6"/>
    <s v="Dekar"/>
    <m/>
  </r>
  <r>
    <x v="9"/>
    <x v="1"/>
    <s v="Høylandet"/>
    <x v="12"/>
    <x v="6"/>
    <s v="Dekar"/>
    <n v="50"/>
  </r>
  <r>
    <x v="10"/>
    <x v="1"/>
    <s v="Høylandet"/>
    <x v="12"/>
    <x v="6"/>
    <s v="Dekar"/>
    <m/>
  </r>
  <r>
    <x v="11"/>
    <x v="1"/>
    <s v="Høylandet"/>
    <x v="12"/>
    <x v="6"/>
    <s v="Dekar"/>
    <n v="3"/>
  </r>
  <r>
    <x v="12"/>
    <x v="1"/>
    <s v="Høylandet"/>
    <x v="12"/>
    <x v="6"/>
    <s v="Dekar"/>
    <m/>
  </r>
  <r>
    <x v="13"/>
    <x v="1"/>
    <s v="Høylandet"/>
    <x v="12"/>
    <x v="6"/>
    <s v="Dekar"/>
    <n v="5"/>
  </r>
  <r>
    <x v="14"/>
    <x v="1"/>
    <s v="Høylandet"/>
    <x v="12"/>
    <x v="6"/>
    <s v="Dekar"/>
    <m/>
  </r>
  <r>
    <x v="15"/>
    <x v="1"/>
    <s v="Høylandet"/>
    <x v="12"/>
    <x v="6"/>
    <s v="Dekar"/>
    <m/>
  </r>
  <r>
    <x v="16"/>
    <x v="1"/>
    <s v="Høylandet"/>
    <x v="12"/>
    <x v="6"/>
    <s v="Dekar"/>
    <m/>
  </r>
  <r>
    <x v="0"/>
    <x v="1"/>
    <s v="Overhalla"/>
    <x v="13"/>
    <x v="6"/>
    <s v="Dekar"/>
    <n v="66"/>
  </r>
  <r>
    <x v="1"/>
    <x v="1"/>
    <s v="Overhalla"/>
    <x v="13"/>
    <x v="6"/>
    <s v="Dekar"/>
    <n v="70"/>
  </r>
  <r>
    <x v="2"/>
    <x v="1"/>
    <s v="Overhalla"/>
    <x v="13"/>
    <x v="6"/>
    <s v="Dekar"/>
    <n v="60"/>
  </r>
  <r>
    <x v="3"/>
    <x v="1"/>
    <s v="Overhalla"/>
    <x v="13"/>
    <x v="6"/>
    <s v="Dekar"/>
    <m/>
  </r>
  <r>
    <x v="4"/>
    <x v="1"/>
    <s v="Overhalla"/>
    <x v="13"/>
    <x v="6"/>
    <s v="Dekar"/>
    <m/>
  </r>
  <r>
    <x v="5"/>
    <x v="1"/>
    <s v="Overhalla"/>
    <x v="13"/>
    <x v="6"/>
    <s v="Dekar"/>
    <m/>
  </r>
  <r>
    <x v="6"/>
    <x v="1"/>
    <s v="Overhalla"/>
    <x v="13"/>
    <x v="6"/>
    <s v="Dekar"/>
    <m/>
  </r>
  <r>
    <x v="7"/>
    <x v="1"/>
    <s v="Overhalla"/>
    <x v="13"/>
    <x v="6"/>
    <s v="Dekar"/>
    <m/>
  </r>
  <r>
    <x v="8"/>
    <x v="1"/>
    <s v="Overhalla"/>
    <x v="13"/>
    <x v="6"/>
    <s v="Dekar"/>
    <m/>
  </r>
  <r>
    <x v="9"/>
    <x v="1"/>
    <s v="Overhalla"/>
    <x v="13"/>
    <x v="6"/>
    <s v="Dekar"/>
    <n v="108"/>
  </r>
  <r>
    <x v="10"/>
    <x v="1"/>
    <s v="Overhalla"/>
    <x v="13"/>
    <x v="6"/>
    <s v="Dekar"/>
    <n v="115"/>
  </r>
  <r>
    <x v="11"/>
    <x v="1"/>
    <s v="Overhalla"/>
    <x v="13"/>
    <x v="6"/>
    <s v="Dekar"/>
    <n v="80"/>
  </r>
  <r>
    <x v="12"/>
    <x v="1"/>
    <s v="Overhalla"/>
    <x v="13"/>
    <x v="6"/>
    <s v="Dekar"/>
    <m/>
  </r>
  <r>
    <x v="13"/>
    <x v="1"/>
    <s v="Overhalla"/>
    <x v="13"/>
    <x v="6"/>
    <s v="Dekar"/>
    <m/>
  </r>
  <r>
    <x v="14"/>
    <x v="1"/>
    <s v="Overhalla"/>
    <x v="13"/>
    <x v="6"/>
    <s v="Dekar"/>
    <n v="3"/>
  </r>
  <r>
    <x v="15"/>
    <x v="1"/>
    <s v="Overhalla"/>
    <x v="13"/>
    <x v="6"/>
    <s v="Dekar"/>
    <m/>
  </r>
  <r>
    <x v="16"/>
    <x v="1"/>
    <s v="Overhalla"/>
    <x v="13"/>
    <x v="6"/>
    <s v="Dekar"/>
    <m/>
  </r>
  <r>
    <x v="0"/>
    <x v="1"/>
    <s v="Namsos"/>
    <x v="1"/>
    <x v="6"/>
    <s v="Dekar"/>
    <m/>
  </r>
  <r>
    <x v="1"/>
    <x v="1"/>
    <s v="Namsos"/>
    <x v="1"/>
    <x v="6"/>
    <s v="Dekar"/>
    <m/>
  </r>
  <r>
    <x v="2"/>
    <x v="1"/>
    <s v="Namsos"/>
    <x v="1"/>
    <x v="6"/>
    <s v="Dekar"/>
    <m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m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m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m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1"/>
    <s v="Flatanger"/>
    <x v="14"/>
    <x v="6"/>
    <s v="Dekar"/>
    <m/>
  </r>
  <r>
    <x v="1"/>
    <x v="1"/>
    <s v="Flatanger"/>
    <x v="14"/>
    <x v="6"/>
    <s v="Dekar"/>
    <m/>
  </r>
  <r>
    <x v="2"/>
    <x v="1"/>
    <s v="Flatanger"/>
    <x v="14"/>
    <x v="6"/>
    <s v="Dekar"/>
    <n v="2"/>
  </r>
  <r>
    <x v="3"/>
    <x v="1"/>
    <s v="Flatanger"/>
    <x v="14"/>
    <x v="6"/>
    <s v="Dekar"/>
    <m/>
  </r>
  <r>
    <x v="4"/>
    <x v="1"/>
    <s v="Flatanger"/>
    <x v="14"/>
    <x v="6"/>
    <s v="Dekar"/>
    <m/>
  </r>
  <r>
    <x v="5"/>
    <x v="1"/>
    <s v="Flatanger"/>
    <x v="14"/>
    <x v="6"/>
    <s v="Dekar"/>
    <m/>
  </r>
  <r>
    <x v="6"/>
    <x v="1"/>
    <s v="Flatanger"/>
    <x v="14"/>
    <x v="6"/>
    <s v="Dekar"/>
    <m/>
  </r>
  <r>
    <x v="7"/>
    <x v="1"/>
    <s v="Flatanger"/>
    <x v="14"/>
    <x v="6"/>
    <s v="Dekar"/>
    <m/>
  </r>
  <r>
    <x v="8"/>
    <x v="1"/>
    <s v="Flatanger"/>
    <x v="14"/>
    <x v="6"/>
    <s v="Dekar"/>
    <m/>
  </r>
  <r>
    <x v="9"/>
    <x v="1"/>
    <s v="Flatanger"/>
    <x v="14"/>
    <x v="6"/>
    <s v="Dekar"/>
    <m/>
  </r>
  <r>
    <x v="10"/>
    <x v="1"/>
    <s v="Flatanger"/>
    <x v="14"/>
    <x v="6"/>
    <s v="Dekar"/>
    <m/>
  </r>
  <r>
    <x v="11"/>
    <x v="1"/>
    <s v="Flatanger"/>
    <x v="14"/>
    <x v="6"/>
    <s v="Dekar"/>
    <m/>
  </r>
  <r>
    <x v="12"/>
    <x v="1"/>
    <s v="Flatanger"/>
    <x v="14"/>
    <x v="6"/>
    <s v="Dekar"/>
    <m/>
  </r>
  <r>
    <x v="13"/>
    <x v="1"/>
    <s v="Flatanger"/>
    <x v="14"/>
    <x v="6"/>
    <s v="Dekar"/>
    <m/>
  </r>
  <r>
    <x v="14"/>
    <x v="1"/>
    <s v="Flatanger"/>
    <x v="14"/>
    <x v="6"/>
    <s v="Dekar"/>
    <m/>
  </r>
  <r>
    <x v="15"/>
    <x v="1"/>
    <s v="Flatanger"/>
    <x v="14"/>
    <x v="6"/>
    <s v="Dekar"/>
    <m/>
  </r>
  <r>
    <x v="16"/>
    <x v="1"/>
    <s v="Flatanger"/>
    <x v="14"/>
    <x v="6"/>
    <s v="Dekar"/>
    <m/>
  </r>
  <r>
    <x v="0"/>
    <x v="1"/>
    <s v="Nærøysund"/>
    <x v="15"/>
    <x v="6"/>
    <s v="Dekar"/>
    <m/>
  </r>
  <r>
    <x v="1"/>
    <x v="1"/>
    <s v="Nærøysund"/>
    <x v="15"/>
    <x v="6"/>
    <s v="Dekar"/>
    <m/>
  </r>
  <r>
    <x v="2"/>
    <x v="1"/>
    <s v="Nærøysund"/>
    <x v="15"/>
    <x v="6"/>
    <s v="Dekar"/>
    <n v="3"/>
  </r>
  <r>
    <x v="3"/>
    <x v="1"/>
    <s v="Nærøysund"/>
    <x v="15"/>
    <x v="6"/>
    <s v="Dekar"/>
    <m/>
  </r>
  <r>
    <x v="4"/>
    <x v="1"/>
    <s v="Nærøysund"/>
    <x v="15"/>
    <x v="6"/>
    <s v="Dekar"/>
    <m/>
  </r>
  <r>
    <x v="5"/>
    <x v="1"/>
    <s v="Nærøysund"/>
    <x v="15"/>
    <x v="6"/>
    <s v="Dekar"/>
    <m/>
  </r>
  <r>
    <x v="6"/>
    <x v="1"/>
    <s v="Nærøysund"/>
    <x v="15"/>
    <x v="6"/>
    <s v="Dekar"/>
    <m/>
  </r>
  <r>
    <x v="7"/>
    <x v="1"/>
    <s v="Nærøysund"/>
    <x v="15"/>
    <x v="6"/>
    <s v="Dekar"/>
    <m/>
  </r>
  <r>
    <x v="8"/>
    <x v="1"/>
    <s v="Nærøysund"/>
    <x v="15"/>
    <x v="6"/>
    <s v="Dekar"/>
    <m/>
  </r>
  <r>
    <x v="9"/>
    <x v="1"/>
    <s v="Nærøysund"/>
    <x v="15"/>
    <x v="6"/>
    <s v="Dekar"/>
    <m/>
  </r>
  <r>
    <x v="10"/>
    <x v="1"/>
    <s v="Nærøysund"/>
    <x v="15"/>
    <x v="6"/>
    <s v="Dekar"/>
    <m/>
  </r>
  <r>
    <x v="11"/>
    <x v="1"/>
    <s v="Nærøysund"/>
    <x v="15"/>
    <x v="6"/>
    <s v="Dekar"/>
    <m/>
  </r>
  <r>
    <x v="12"/>
    <x v="1"/>
    <s v="Nærøysund"/>
    <x v="15"/>
    <x v="6"/>
    <s v="Dekar"/>
    <m/>
  </r>
  <r>
    <x v="13"/>
    <x v="1"/>
    <s v="Nærøysund"/>
    <x v="15"/>
    <x v="6"/>
    <s v="Dekar"/>
    <m/>
  </r>
  <r>
    <x v="14"/>
    <x v="1"/>
    <s v="Nærøysund"/>
    <x v="15"/>
    <x v="6"/>
    <s v="Dekar"/>
    <m/>
  </r>
  <r>
    <x v="15"/>
    <x v="1"/>
    <s v="Nærøysund"/>
    <x v="15"/>
    <x v="6"/>
    <s v="Dekar"/>
    <m/>
  </r>
  <r>
    <x v="16"/>
    <x v="1"/>
    <s v="Nærøysund"/>
    <x v="15"/>
    <x v="6"/>
    <s v="Dekar"/>
    <m/>
  </r>
  <r>
    <x v="0"/>
    <x v="1"/>
    <s v="Leka"/>
    <x v="16"/>
    <x v="6"/>
    <s v="Dekar"/>
    <m/>
  </r>
  <r>
    <x v="1"/>
    <x v="1"/>
    <s v="Leka"/>
    <x v="16"/>
    <x v="6"/>
    <s v="Dekar"/>
    <m/>
  </r>
  <r>
    <x v="2"/>
    <x v="1"/>
    <s v="Leka"/>
    <x v="16"/>
    <x v="6"/>
    <s v="Dekar"/>
    <m/>
  </r>
  <r>
    <x v="3"/>
    <x v="1"/>
    <s v="Leka"/>
    <x v="16"/>
    <x v="6"/>
    <s v="Dekar"/>
    <m/>
  </r>
  <r>
    <x v="4"/>
    <x v="1"/>
    <s v="Leka"/>
    <x v="16"/>
    <x v="6"/>
    <s v="Dekar"/>
    <m/>
  </r>
  <r>
    <x v="5"/>
    <x v="1"/>
    <s v="Leka"/>
    <x v="16"/>
    <x v="6"/>
    <s v="Dekar"/>
    <m/>
  </r>
  <r>
    <x v="6"/>
    <x v="1"/>
    <s v="Leka"/>
    <x v="16"/>
    <x v="6"/>
    <s v="Dekar"/>
    <m/>
  </r>
  <r>
    <x v="7"/>
    <x v="1"/>
    <s v="Leka"/>
    <x v="16"/>
    <x v="6"/>
    <s v="Dekar"/>
    <m/>
  </r>
  <r>
    <x v="8"/>
    <x v="1"/>
    <s v="Leka"/>
    <x v="16"/>
    <x v="6"/>
    <s v="Dekar"/>
    <m/>
  </r>
  <r>
    <x v="9"/>
    <x v="1"/>
    <s v="Leka"/>
    <x v="16"/>
    <x v="6"/>
    <s v="Dekar"/>
    <m/>
  </r>
  <r>
    <x v="10"/>
    <x v="1"/>
    <s v="Leka"/>
    <x v="16"/>
    <x v="6"/>
    <s v="Dekar"/>
    <m/>
  </r>
  <r>
    <x v="11"/>
    <x v="1"/>
    <s v="Leka"/>
    <x v="16"/>
    <x v="6"/>
    <s v="Dekar"/>
    <m/>
  </r>
  <r>
    <x v="12"/>
    <x v="1"/>
    <s v="Leka"/>
    <x v="16"/>
    <x v="6"/>
    <s v="Dekar"/>
    <m/>
  </r>
  <r>
    <x v="13"/>
    <x v="1"/>
    <s v="Leka"/>
    <x v="16"/>
    <x v="6"/>
    <s v="Dekar"/>
    <m/>
  </r>
  <r>
    <x v="14"/>
    <x v="1"/>
    <s v="Leka"/>
    <x v="16"/>
    <x v="6"/>
    <s v="Dekar"/>
    <m/>
  </r>
  <r>
    <x v="15"/>
    <x v="1"/>
    <s v="Leka"/>
    <x v="16"/>
    <x v="6"/>
    <s v="Dekar"/>
    <m/>
  </r>
  <r>
    <x v="16"/>
    <x v="1"/>
    <s v="Leka"/>
    <x v="16"/>
    <x v="6"/>
    <s v="Dekar"/>
    <m/>
  </r>
  <r>
    <x v="0"/>
    <x v="0"/>
    <s v="Inderøy"/>
    <x v="17"/>
    <x v="6"/>
    <s v="Dekar"/>
    <n v="10"/>
  </r>
  <r>
    <x v="1"/>
    <x v="0"/>
    <s v="Inderøy"/>
    <x v="17"/>
    <x v="6"/>
    <s v="Dekar"/>
    <n v="34"/>
  </r>
  <r>
    <x v="2"/>
    <x v="0"/>
    <s v="Inderøy"/>
    <x v="17"/>
    <x v="6"/>
    <s v="Dekar"/>
    <n v="5"/>
  </r>
  <r>
    <x v="3"/>
    <x v="0"/>
    <s v="Inderøy"/>
    <x v="17"/>
    <x v="6"/>
    <s v="Dekar"/>
    <n v="24"/>
  </r>
  <r>
    <x v="4"/>
    <x v="0"/>
    <s v="Inderøy"/>
    <x v="17"/>
    <x v="6"/>
    <s v="Dekar"/>
    <n v="259"/>
  </r>
  <r>
    <x v="5"/>
    <x v="0"/>
    <s v="Inderøy"/>
    <x v="17"/>
    <x v="6"/>
    <s v="Dekar"/>
    <n v="191"/>
  </r>
  <r>
    <x v="6"/>
    <x v="0"/>
    <s v="Inderøy"/>
    <x v="17"/>
    <x v="6"/>
    <s v="Dekar"/>
    <n v="69"/>
  </r>
  <r>
    <x v="7"/>
    <x v="0"/>
    <s v="Inderøy"/>
    <x v="17"/>
    <x v="6"/>
    <s v="Dekar"/>
    <n v="219"/>
  </r>
  <r>
    <x v="8"/>
    <x v="0"/>
    <s v="Inderøy"/>
    <x v="17"/>
    <x v="6"/>
    <s v="Dekar"/>
    <n v="398"/>
  </r>
  <r>
    <x v="9"/>
    <x v="0"/>
    <s v="Inderøy"/>
    <x v="17"/>
    <x v="6"/>
    <s v="Dekar"/>
    <n v="216"/>
  </r>
  <r>
    <x v="10"/>
    <x v="0"/>
    <s v="Inderøy"/>
    <x v="17"/>
    <x v="6"/>
    <s v="Dekar"/>
    <m/>
  </r>
  <r>
    <x v="11"/>
    <x v="0"/>
    <s v="Inderøy"/>
    <x v="17"/>
    <x v="6"/>
    <s v="Dekar"/>
    <m/>
  </r>
  <r>
    <x v="12"/>
    <x v="0"/>
    <s v="Inderøy"/>
    <x v="17"/>
    <x v="6"/>
    <s v="Dekar"/>
    <n v="119"/>
  </r>
  <r>
    <x v="13"/>
    <x v="0"/>
    <s v="Inderøy"/>
    <x v="17"/>
    <x v="6"/>
    <s v="Dekar"/>
    <m/>
  </r>
  <r>
    <x v="14"/>
    <x v="0"/>
    <s v="Inderøy"/>
    <x v="17"/>
    <x v="6"/>
    <s v="Dekar"/>
    <m/>
  </r>
  <r>
    <x v="15"/>
    <x v="0"/>
    <s v="Inderøy"/>
    <x v="17"/>
    <x v="6"/>
    <s v="Dekar"/>
    <n v="25"/>
  </r>
  <r>
    <x v="16"/>
    <x v="0"/>
    <s v="Inderøy"/>
    <x v="17"/>
    <x v="6"/>
    <s v="Dekar"/>
    <n v="40"/>
  </r>
  <r>
    <x v="0"/>
    <x v="3"/>
    <s v="Indre Fosen"/>
    <x v="18"/>
    <x v="6"/>
    <s v="Dekar"/>
    <n v="28"/>
  </r>
  <r>
    <x v="1"/>
    <x v="3"/>
    <s v="Indre Fosen"/>
    <x v="18"/>
    <x v="6"/>
    <s v="Dekar"/>
    <n v="10"/>
  </r>
  <r>
    <x v="2"/>
    <x v="3"/>
    <s v="Indre Fosen"/>
    <x v="18"/>
    <x v="6"/>
    <s v="Dekar"/>
    <m/>
  </r>
  <r>
    <x v="3"/>
    <x v="3"/>
    <s v="Indre Fosen"/>
    <x v="18"/>
    <x v="6"/>
    <s v="Dekar"/>
    <n v="161"/>
  </r>
  <r>
    <x v="4"/>
    <x v="3"/>
    <s v="Indre Fosen"/>
    <x v="18"/>
    <x v="6"/>
    <s v="Dekar"/>
    <n v="369"/>
  </r>
  <r>
    <x v="5"/>
    <x v="3"/>
    <s v="Indre Fosen"/>
    <x v="18"/>
    <x v="6"/>
    <s v="Dekar"/>
    <n v="437"/>
  </r>
  <r>
    <x v="6"/>
    <x v="3"/>
    <s v="Indre Fosen"/>
    <x v="18"/>
    <x v="6"/>
    <s v="Dekar"/>
    <n v="166"/>
  </r>
  <r>
    <x v="7"/>
    <x v="3"/>
    <s v="Indre Fosen"/>
    <x v="18"/>
    <x v="6"/>
    <s v="Dekar"/>
    <n v="375"/>
  </r>
  <r>
    <x v="8"/>
    <x v="3"/>
    <s v="Indre Fosen"/>
    <x v="18"/>
    <x v="6"/>
    <s v="Dekar"/>
    <n v="540"/>
  </r>
  <r>
    <x v="9"/>
    <x v="3"/>
    <s v="Indre Fosen"/>
    <x v="18"/>
    <x v="6"/>
    <s v="Dekar"/>
    <n v="153"/>
  </r>
  <r>
    <x v="10"/>
    <x v="3"/>
    <s v="Indre Fosen"/>
    <x v="18"/>
    <x v="6"/>
    <s v="Dekar"/>
    <n v="224"/>
  </r>
  <r>
    <x v="11"/>
    <x v="3"/>
    <s v="Indre Fosen"/>
    <x v="18"/>
    <x v="6"/>
    <s v="Dekar"/>
    <n v="329"/>
  </r>
  <r>
    <x v="12"/>
    <x v="3"/>
    <s v="Indre Fosen"/>
    <x v="18"/>
    <x v="6"/>
    <s v="Dekar"/>
    <m/>
  </r>
  <r>
    <x v="13"/>
    <x v="3"/>
    <s v="Indre Fosen"/>
    <x v="18"/>
    <x v="6"/>
    <s v="Dekar"/>
    <n v="60"/>
  </r>
  <r>
    <x v="14"/>
    <x v="3"/>
    <s v="Indre Fosen"/>
    <x v="18"/>
    <x v="6"/>
    <s v="Dekar"/>
    <n v="3"/>
  </r>
  <r>
    <x v="15"/>
    <x v="3"/>
    <s v="Indre Fosen"/>
    <x v="18"/>
    <x v="6"/>
    <s v="Dekar"/>
    <m/>
  </r>
  <r>
    <x v="16"/>
    <x v="3"/>
    <s v="Indre Fosen"/>
    <x v="18"/>
    <x v="6"/>
    <s v="Dekar"/>
    <m/>
  </r>
  <r>
    <x v="0"/>
    <x v="2"/>
    <s v="Trondheim"/>
    <x v="19"/>
    <x v="6"/>
    <s v="Dekar"/>
    <n v="181"/>
  </r>
  <r>
    <x v="1"/>
    <x v="2"/>
    <s v="Trondheim"/>
    <x v="19"/>
    <x v="6"/>
    <s v="Dekar"/>
    <n v="126"/>
  </r>
  <r>
    <x v="2"/>
    <x v="2"/>
    <s v="Trondheim"/>
    <x v="19"/>
    <x v="6"/>
    <s v="Dekar"/>
    <n v="256"/>
  </r>
  <r>
    <x v="3"/>
    <x v="2"/>
    <s v="Trondheim"/>
    <x v="19"/>
    <x v="6"/>
    <s v="Dekar"/>
    <n v="189"/>
  </r>
  <r>
    <x v="4"/>
    <x v="2"/>
    <s v="Trondheim"/>
    <x v="19"/>
    <x v="6"/>
    <s v="Dekar"/>
    <n v="227"/>
  </r>
  <r>
    <x v="5"/>
    <x v="2"/>
    <s v="Trondheim"/>
    <x v="19"/>
    <x v="6"/>
    <s v="Dekar"/>
    <n v="317"/>
  </r>
  <r>
    <x v="6"/>
    <x v="2"/>
    <s v="Trondheim"/>
    <x v="19"/>
    <x v="6"/>
    <s v="Dekar"/>
    <n v="105"/>
  </r>
  <r>
    <x v="7"/>
    <x v="2"/>
    <s v="Trondheim"/>
    <x v="19"/>
    <x v="6"/>
    <s v="Dekar"/>
    <n v="351"/>
  </r>
  <r>
    <x v="8"/>
    <x v="2"/>
    <s v="Trondheim"/>
    <x v="19"/>
    <x v="6"/>
    <s v="Dekar"/>
    <n v="15"/>
  </r>
  <r>
    <x v="9"/>
    <x v="2"/>
    <s v="Trondheim"/>
    <x v="19"/>
    <x v="6"/>
    <s v="Dekar"/>
    <m/>
  </r>
  <r>
    <x v="10"/>
    <x v="2"/>
    <s v="Trondheim"/>
    <x v="19"/>
    <x v="6"/>
    <s v="Dekar"/>
    <n v="23"/>
  </r>
  <r>
    <x v="11"/>
    <x v="2"/>
    <s v="Trondheim"/>
    <x v="19"/>
    <x v="6"/>
    <s v="Dekar"/>
    <m/>
  </r>
  <r>
    <x v="12"/>
    <x v="2"/>
    <s v="Trondheim"/>
    <x v="19"/>
    <x v="6"/>
    <s v="Dekar"/>
    <m/>
  </r>
  <r>
    <x v="13"/>
    <x v="2"/>
    <s v="Trondheim"/>
    <x v="19"/>
    <x v="6"/>
    <s v="Dekar"/>
    <m/>
  </r>
  <r>
    <x v="14"/>
    <x v="2"/>
    <s v="Trondheim"/>
    <x v="19"/>
    <x v="6"/>
    <s v="Dekar"/>
    <n v="11"/>
  </r>
  <r>
    <x v="15"/>
    <x v="2"/>
    <s v="Trondheim"/>
    <x v="19"/>
    <x v="6"/>
    <s v="Dekar"/>
    <m/>
  </r>
  <r>
    <x v="16"/>
    <x v="2"/>
    <s v="Trondheim"/>
    <x v="19"/>
    <x v="6"/>
    <s v="Dekar"/>
    <n v="38"/>
  </r>
  <r>
    <x v="0"/>
    <x v="4"/>
    <s v="Heim"/>
    <x v="20"/>
    <x v="6"/>
    <s v="Dekar"/>
    <n v="36"/>
  </r>
  <r>
    <x v="1"/>
    <x v="4"/>
    <s v="Heim"/>
    <x v="20"/>
    <x v="6"/>
    <s v="Dekar"/>
    <n v="70"/>
  </r>
  <r>
    <x v="2"/>
    <x v="4"/>
    <s v="Heim"/>
    <x v="20"/>
    <x v="6"/>
    <s v="Dekar"/>
    <n v="46"/>
  </r>
  <r>
    <x v="3"/>
    <x v="4"/>
    <s v="Heim"/>
    <x v="20"/>
    <x v="6"/>
    <s v="Dekar"/>
    <n v="42"/>
  </r>
  <r>
    <x v="4"/>
    <x v="4"/>
    <s v="Heim"/>
    <x v="20"/>
    <x v="6"/>
    <s v="Dekar"/>
    <n v="214"/>
  </r>
  <r>
    <x v="5"/>
    <x v="4"/>
    <s v="Heim"/>
    <x v="20"/>
    <x v="6"/>
    <s v="Dekar"/>
    <n v="235"/>
  </r>
  <r>
    <x v="6"/>
    <x v="4"/>
    <s v="Heim"/>
    <x v="20"/>
    <x v="6"/>
    <s v="Dekar"/>
    <n v="194"/>
  </r>
  <r>
    <x v="7"/>
    <x v="4"/>
    <s v="Heim"/>
    <x v="20"/>
    <x v="6"/>
    <s v="Dekar"/>
    <n v="133"/>
  </r>
  <r>
    <x v="8"/>
    <x v="4"/>
    <s v="Heim"/>
    <x v="20"/>
    <x v="6"/>
    <s v="Dekar"/>
    <n v="264"/>
  </r>
  <r>
    <x v="9"/>
    <x v="4"/>
    <s v="Heim"/>
    <x v="20"/>
    <x v="6"/>
    <s v="Dekar"/>
    <n v="102"/>
  </r>
  <r>
    <x v="10"/>
    <x v="4"/>
    <s v="Heim"/>
    <x v="20"/>
    <x v="6"/>
    <s v="Dekar"/>
    <n v="106"/>
  </r>
  <r>
    <x v="11"/>
    <x v="4"/>
    <s v="Heim"/>
    <x v="20"/>
    <x v="6"/>
    <s v="Dekar"/>
    <n v="64"/>
  </r>
  <r>
    <x v="12"/>
    <x v="4"/>
    <s v="Heim"/>
    <x v="20"/>
    <x v="6"/>
    <s v="Dekar"/>
    <n v="60"/>
  </r>
  <r>
    <x v="13"/>
    <x v="4"/>
    <s v="Heim"/>
    <x v="20"/>
    <x v="6"/>
    <s v="Dekar"/>
    <m/>
  </r>
  <r>
    <x v="14"/>
    <x v="4"/>
    <s v="Heim"/>
    <x v="20"/>
    <x v="6"/>
    <s v="Dekar"/>
    <m/>
  </r>
  <r>
    <x v="15"/>
    <x v="4"/>
    <s v="Heim"/>
    <x v="20"/>
    <x v="6"/>
    <s v="Dekar"/>
    <n v="56"/>
  </r>
  <r>
    <x v="16"/>
    <x v="4"/>
    <s v="Heim"/>
    <x v="20"/>
    <x v="6"/>
    <s v="Dekar"/>
    <m/>
  </r>
  <r>
    <x v="0"/>
    <x v="4"/>
    <s v="Hitra"/>
    <x v="35"/>
    <x v="6"/>
    <s v="Dekar"/>
    <n v="5"/>
  </r>
  <r>
    <x v="1"/>
    <x v="4"/>
    <s v="Hitra"/>
    <x v="35"/>
    <x v="6"/>
    <s v="Dekar"/>
    <n v="3"/>
  </r>
  <r>
    <x v="2"/>
    <x v="4"/>
    <s v="Hitra"/>
    <x v="35"/>
    <x v="6"/>
    <s v="Dekar"/>
    <m/>
  </r>
  <r>
    <x v="3"/>
    <x v="4"/>
    <s v="Hitra"/>
    <x v="35"/>
    <x v="6"/>
    <s v="Dekar"/>
    <m/>
  </r>
  <r>
    <x v="4"/>
    <x v="4"/>
    <s v="Hitra"/>
    <x v="35"/>
    <x v="6"/>
    <s v="Dekar"/>
    <n v="47"/>
  </r>
  <r>
    <x v="5"/>
    <x v="4"/>
    <s v="Hitra"/>
    <x v="35"/>
    <x v="6"/>
    <s v="Dekar"/>
    <n v="60"/>
  </r>
  <r>
    <x v="6"/>
    <x v="4"/>
    <s v="Hitra"/>
    <x v="35"/>
    <x v="6"/>
    <s v="Dekar"/>
    <n v="147"/>
  </r>
  <r>
    <x v="7"/>
    <x v="4"/>
    <s v="Hitra"/>
    <x v="35"/>
    <x v="6"/>
    <s v="Dekar"/>
    <m/>
  </r>
  <r>
    <x v="8"/>
    <x v="4"/>
    <s v="Hitra"/>
    <x v="35"/>
    <x v="6"/>
    <s v="Dekar"/>
    <m/>
  </r>
  <r>
    <x v="9"/>
    <x v="4"/>
    <s v="Hitra"/>
    <x v="35"/>
    <x v="6"/>
    <s v="Dekar"/>
    <m/>
  </r>
  <r>
    <x v="10"/>
    <x v="4"/>
    <s v="Hitra"/>
    <x v="35"/>
    <x v="6"/>
    <s v="Dekar"/>
    <m/>
  </r>
  <r>
    <x v="11"/>
    <x v="4"/>
    <s v="Hitra"/>
    <x v="35"/>
    <x v="6"/>
    <s v="Dekar"/>
    <m/>
  </r>
  <r>
    <x v="12"/>
    <x v="4"/>
    <s v="Hitra"/>
    <x v="35"/>
    <x v="6"/>
    <s v="Dekar"/>
    <n v="15"/>
  </r>
  <r>
    <x v="13"/>
    <x v="4"/>
    <s v="Hitra"/>
    <x v="35"/>
    <x v="6"/>
    <s v="Dekar"/>
    <m/>
  </r>
  <r>
    <x v="14"/>
    <x v="4"/>
    <s v="Hitra"/>
    <x v="35"/>
    <x v="6"/>
    <s v="Dekar"/>
    <m/>
  </r>
  <r>
    <x v="15"/>
    <x v="4"/>
    <s v="Hitra"/>
    <x v="35"/>
    <x v="6"/>
    <s v="Dekar"/>
    <m/>
  </r>
  <r>
    <x v="16"/>
    <x v="4"/>
    <s v="Hitra"/>
    <x v="35"/>
    <x v="6"/>
    <s v="Dekar"/>
    <m/>
  </r>
  <r>
    <x v="0"/>
    <x v="4"/>
    <s v="Orkland"/>
    <x v="22"/>
    <x v="6"/>
    <s v="Dekar"/>
    <n v="2"/>
  </r>
  <r>
    <x v="1"/>
    <x v="4"/>
    <s v="Orkland"/>
    <x v="22"/>
    <x v="6"/>
    <s v="Dekar"/>
    <n v="3"/>
  </r>
  <r>
    <x v="2"/>
    <x v="4"/>
    <s v="Orkland"/>
    <x v="22"/>
    <x v="6"/>
    <s v="Dekar"/>
    <m/>
  </r>
  <r>
    <x v="3"/>
    <x v="4"/>
    <s v="Orkland"/>
    <x v="22"/>
    <x v="6"/>
    <s v="Dekar"/>
    <m/>
  </r>
  <r>
    <x v="4"/>
    <x v="4"/>
    <s v="Orkland"/>
    <x v="22"/>
    <x v="6"/>
    <s v="Dekar"/>
    <m/>
  </r>
  <r>
    <x v="5"/>
    <x v="4"/>
    <s v="Orkland"/>
    <x v="22"/>
    <x v="6"/>
    <s v="Dekar"/>
    <m/>
  </r>
  <r>
    <x v="6"/>
    <x v="4"/>
    <s v="Orkland"/>
    <x v="22"/>
    <x v="6"/>
    <s v="Dekar"/>
    <m/>
  </r>
  <r>
    <x v="7"/>
    <x v="4"/>
    <s v="Orkland"/>
    <x v="22"/>
    <x v="6"/>
    <s v="Dekar"/>
    <m/>
  </r>
  <r>
    <x v="8"/>
    <x v="4"/>
    <s v="Orkland"/>
    <x v="22"/>
    <x v="6"/>
    <s v="Dekar"/>
    <m/>
  </r>
  <r>
    <x v="9"/>
    <x v="4"/>
    <s v="Orkland"/>
    <x v="22"/>
    <x v="6"/>
    <s v="Dekar"/>
    <m/>
  </r>
  <r>
    <x v="10"/>
    <x v="4"/>
    <s v="Orkland"/>
    <x v="22"/>
    <x v="6"/>
    <s v="Dekar"/>
    <m/>
  </r>
  <r>
    <x v="11"/>
    <x v="4"/>
    <s v="Orkland"/>
    <x v="22"/>
    <x v="6"/>
    <s v="Dekar"/>
    <m/>
  </r>
  <r>
    <x v="12"/>
    <x v="4"/>
    <s v="Orkland"/>
    <x v="22"/>
    <x v="6"/>
    <s v="Dekar"/>
    <m/>
  </r>
  <r>
    <x v="13"/>
    <x v="4"/>
    <s v="Orkland"/>
    <x v="22"/>
    <x v="6"/>
    <s v="Dekar"/>
    <m/>
  </r>
  <r>
    <x v="14"/>
    <x v="4"/>
    <s v="Orkland"/>
    <x v="22"/>
    <x v="6"/>
    <s v="Dekar"/>
    <m/>
  </r>
  <r>
    <x v="15"/>
    <x v="4"/>
    <s v="Orkland"/>
    <x v="22"/>
    <x v="6"/>
    <s v="Dekar"/>
    <n v="13"/>
  </r>
  <r>
    <x v="16"/>
    <x v="4"/>
    <s v="Orkland"/>
    <x v="22"/>
    <x v="6"/>
    <s v="Dekar"/>
    <m/>
  </r>
  <r>
    <x v="0"/>
    <x v="3"/>
    <s v="Ørland"/>
    <x v="21"/>
    <x v="6"/>
    <s v="Dekar"/>
    <n v="1"/>
  </r>
  <r>
    <x v="1"/>
    <x v="3"/>
    <s v="Ørland"/>
    <x v="21"/>
    <x v="6"/>
    <s v="Dekar"/>
    <m/>
  </r>
  <r>
    <x v="2"/>
    <x v="3"/>
    <s v="Ørland"/>
    <x v="21"/>
    <x v="6"/>
    <s v="Dekar"/>
    <m/>
  </r>
  <r>
    <x v="3"/>
    <x v="3"/>
    <s v="Ørland"/>
    <x v="21"/>
    <x v="6"/>
    <s v="Dekar"/>
    <m/>
  </r>
  <r>
    <x v="4"/>
    <x v="3"/>
    <s v="Ørland"/>
    <x v="21"/>
    <x v="6"/>
    <s v="Dekar"/>
    <n v="15"/>
  </r>
  <r>
    <x v="5"/>
    <x v="3"/>
    <s v="Ørland"/>
    <x v="21"/>
    <x v="6"/>
    <s v="Dekar"/>
    <n v="4"/>
  </r>
  <r>
    <x v="6"/>
    <x v="3"/>
    <s v="Ørland"/>
    <x v="21"/>
    <x v="6"/>
    <s v="Dekar"/>
    <m/>
  </r>
  <r>
    <x v="7"/>
    <x v="3"/>
    <s v="Ørland"/>
    <x v="21"/>
    <x v="6"/>
    <s v="Dekar"/>
    <m/>
  </r>
  <r>
    <x v="8"/>
    <x v="3"/>
    <s v="Ørland"/>
    <x v="21"/>
    <x v="6"/>
    <s v="Dekar"/>
    <m/>
  </r>
  <r>
    <x v="9"/>
    <x v="3"/>
    <s v="Ørland"/>
    <x v="21"/>
    <x v="6"/>
    <s v="Dekar"/>
    <n v="7"/>
  </r>
  <r>
    <x v="10"/>
    <x v="3"/>
    <s v="Ørland"/>
    <x v="21"/>
    <x v="6"/>
    <s v="Dekar"/>
    <m/>
  </r>
  <r>
    <x v="11"/>
    <x v="3"/>
    <s v="Ørland"/>
    <x v="21"/>
    <x v="6"/>
    <s v="Dekar"/>
    <m/>
  </r>
  <r>
    <x v="12"/>
    <x v="3"/>
    <s v="Ørland"/>
    <x v="21"/>
    <x v="6"/>
    <s v="Dekar"/>
    <m/>
  </r>
  <r>
    <x v="13"/>
    <x v="3"/>
    <s v="Ørland"/>
    <x v="21"/>
    <x v="6"/>
    <s v="Dekar"/>
    <m/>
  </r>
  <r>
    <x v="14"/>
    <x v="3"/>
    <s v="Ørland"/>
    <x v="21"/>
    <x v="6"/>
    <s v="Dekar"/>
    <m/>
  </r>
  <r>
    <x v="15"/>
    <x v="3"/>
    <s v="Ørland"/>
    <x v="21"/>
    <x v="6"/>
    <s v="Dekar"/>
    <m/>
  </r>
  <r>
    <x v="16"/>
    <x v="3"/>
    <s v="Ørland"/>
    <x v="21"/>
    <x v="6"/>
    <s v="Dekar"/>
    <m/>
  </r>
  <r>
    <x v="0"/>
    <x v="3"/>
    <s v="Åfjord"/>
    <x v="23"/>
    <x v="6"/>
    <s v="Dekar"/>
    <n v="16"/>
  </r>
  <r>
    <x v="1"/>
    <x v="3"/>
    <s v="Åfjord"/>
    <x v="23"/>
    <x v="6"/>
    <s v="Dekar"/>
    <n v="30"/>
  </r>
  <r>
    <x v="2"/>
    <x v="3"/>
    <s v="Åfjord"/>
    <x v="23"/>
    <x v="6"/>
    <s v="Dekar"/>
    <n v="60"/>
  </r>
  <r>
    <x v="3"/>
    <x v="3"/>
    <s v="Åfjord"/>
    <x v="23"/>
    <x v="6"/>
    <s v="Dekar"/>
    <m/>
  </r>
  <r>
    <x v="4"/>
    <x v="3"/>
    <s v="Åfjord"/>
    <x v="23"/>
    <x v="6"/>
    <s v="Dekar"/>
    <n v="79"/>
  </r>
  <r>
    <x v="5"/>
    <x v="3"/>
    <s v="Åfjord"/>
    <x v="23"/>
    <x v="6"/>
    <s v="Dekar"/>
    <n v="43"/>
  </r>
  <r>
    <x v="6"/>
    <x v="3"/>
    <s v="Åfjord"/>
    <x v="23"/>
    <x v="6"/>
    <s v="Dekar"/>
    <n v="2"/>
  </r>
  <r>
    <x v="7"/>
    <x v="3"/>
    <s v="Åfjord"/>
    <x v="23"/>
    <x v="6"/>
    <s v="Dekar"/>
    <n v="65"/>
  </r>
  <r>
    <x v="8"/>
    <x v="3"/>
    <s v="Åfjord"/>
    <x v="23"/>
    <x v="6"/>
    <s v="Dekar"/>
    <n v="54"/>
  </r>
  <r>
    <x v="9"/>
    <x v="3"/>
    <s v="Åfjord"/>
    <x v="23"/>
    <x v="6"/>
    <s v="Dekar"/>
    <m/>
  </r>
  <r>
    <x v="10"/>
    <x v="3"/>
    <s v="Åfjord"/>
    <x v="23"/>
    <x v="6"/>
    <s v="Dekar"/>
    <m/>
  </r>
  <r>
    <x v="11"/>
    <x v="3"/>
    <s v="Åfjord"/>
    <x v="23"/>
    <x v="6"/>
    <s v="Dekar"/>
    <n v="6"/>
  </r>
  <r>
    <x v="12"/>
    <x v="3"/>
    <s v="Åfjord"/>
    <x v="23"/>
    <x v="6"/>
    <s v="Dekar"/>
    <m/>
  </r>
  <r>
    <x v="13"/>
    <x v="3"/>
    <s v="Åfjord"/>
    <x v="23"/>
    <x v="6"/>
    <s v="Dekar"/>
    <m/>
  </r>
  <r>
    <x v="14"/>
    <x v="3"/>
    <s v="Åfjord"/>
    <x v="23"/>
    <x v="6"/>
    <s v="Dekar"/>
    <m/>
  </r>
  <r>
    <x v="15"/>
    <x v="3"/>
    <s v="Åfjord"/>
    <x v="23"/>
    <x v="6"/>
    <s v="Dekar"/>
    <m/>
  </r>
  <r>
    <x v="16"/>
    <x v="3"/>
    <s v="Åfjord"/>
    <x v="23"/>
    <x v="6"/>
    <s v="Dekar"/>
    <m/>
  </r>
  <r>
    <x v="0"/>
    <x v="3"/>
    <s v="Åfjord"/>
    <x v="23"/>
    <x v="6"/>
    <s v="Dekar"/>
    <m/>
  </r>
  <r>
    <x v="1"/>
    <x v="3"/>
    <s v="Åfjord"/>
    <x v="23"/>
    <x v="6"/>
    <s v="Dekar"/>
    <m/>
  </r>
  <r>
    <x v="2"/>
    <x v="3"/>
    <s v="Åfjord"/>
    <x v="23"/>
    <x v="6"/>
    <s v="Dekar"/>
    <m/>
  </r>
  <r>
    <x v="3"/>
    <x v="3"/>
    <s v="Åfjord"/>
    <x v="23"/>
    <x v="6"/>
    <s v="Dekar"/>
    <m/>
  </r>
  <r>
    <x v="4"/>
    <x v="3"/>
    <s v="Åfjord"/>
    <x v="23"/>
    <x v="6"/>
    <s v="Dekar"/>
    <n v="15"/>
  </r>
  <r>
    <x v="5"/>
    <x v="3"/>
    <s v="Åfjord"/>
    <x v="23"/>
    <x v="6"/>
    <s v="Dekar"/>
    <m/>
  </r>
  <r>
    <x v="6"/>
    <x v="3"/>
    <s v="Åfjord"/>
    <x v="23"/>
    <x v="6"/>
    <s v="Dekar"/>
    <n v="15"/>
  </r>
  <r>
    <x v="7"/>
    <x v="3"/>
    <s v="Åfjord"/>
    <x v="23"/>
    <x v="6"/>
    <s v="Dekar"/>
    <m/>
  </r>
  <r>
    <x v="8"/>
    <x v="3"/>
    <s v="Åfjord"/>
    <x v="23"/>
    <x v="6"/>
    <s v="Dekar"/>
    <m/>
  </r>
  <r>
    <x v="9"/>
    <x v="3"/>
    <s v="Åfjord"/>
    <x v="23"/>
    <x v="6"/>
    <s v="Dekar"/>
    <m/>
  </r>
  <r>
    <x v="10"/>
    <x v="3"/>
    <s v="Åfjord"/>
    <x v="23"/>
    <x v="6"/>
    <s v="Dekar"/>
    <m/>
  </r>
  <r>
    <x v="11"/>
    <x v="3"/>
    <s v="Åfjord"/>
    <x v="23"/>
    <x v="6"/>
    <s v="Dekar"/>
    <m/>
  </r>
  <r>
    <x v="12"/>
    <x v="3"/>
    <s v="Åfjord"/>
    <x v="23"/>
    <x v="6"/>
    <s v="Dekar"/>
    <m/>
  </r>
  <r>
    <x v="13"/>
    <x v="3"/>
    <s v="Åfjord"/>
    <x v="23"/>
    <x v="6"/>
    <s v="Dekar"/>
    <m/>
  </r>
  <r>
    <x v="14"/>
    <x v="3"/>
    <s v="Åfjord"/>
    <x v="23"/>
    <x v="6"/>
    <s v="Dekar"/>
    <m/>
  </r>
  <r>
    <x v="15"/>
    <x v="3"/>
    <s v="Åfjord"/>
    <x v="23"/>
    <x v="6"/>
    <s v="Dekar"/>
    <m/>
  </r>
  <r>
    <x v="16"/>
    <x v="3"/>
    <s v="Åfjord"/>
    <x v="23"/>
    <x v="6"/>
    <s v="Dekar"/>
    <m/>
  </r>
  <r>
    <x v="0"/>
    <x v="3"/>
    <s v="Osen"/>
    <x v="24"/>
    <x v="6"/>
    <s v="Dekar"/>
    <n v="79"/>
  </r>
  <r>
    <x v="1"/>
    <x v="3"/>
    <s v="Osen"/>
    <x v="24"/>
    <x v="6"/>
    <s v="Dekar"/>
    <m/>
  </r>
  <r>
    <x v="2"/>
    <x v="3"/>
    <s v="Osen"/>
    <x v="24"/>
    <x v="6"/>
    <s v="Dekar"/>
    <m/>
  </r>
  <r>
    <x v="3"/>
    <x v="3"/>
    <s v="Osen"/>
    <x v="24"/>
    <x v="6"/>
    <s v="Dekar"/>
    <m/>
  </r>
  <r>
    <x v="4"/>
    <x v="3"/>
    <s v="Osen"/>
    <x v="24"/>
    <x v="6"/>
    <s v="Dekar"/>
    <m/>
  </r>
  <r>
    <x v="5"/>
    <x v="3"/>
    <s v="Osen"/>
    <x v="24"/>
    <x v="6"/>
    <s v="Dekar"/>
    <m/>
  </r>
  <r>
    <x v="6"/>
    <x v="3"/>
    <s v="Osen"/>
    <x v="24"/>
    <x v="6"/>
    <s v="Dekar"/>
    <m/>
  </r>
  <r>
    <x v="7"/>
    <x v="3"/>
    <s v="Osen"/>
    <x v="24"/>
    <x v="6"/>
    <s v="Dekar"/>
    <m/>
  </r>
  <r>
    <x v="8"/>
    <x v="3"/>
    <s v="Osen"/>
    <x v="24"/>
    <x v="6"/>
    <s v="Dekar"/>
    <m/>
  </r>
  <r>
    <x v="9"/>
    <x v="3"/>
    <s v="Osen"/>
    <x v="24"/>
    <x v="6"/>
    <s v="Dekar"/>
    <n v="10"/>
  </r>
  <r>
    <x v="10"/>
    <x v="3"/>
    <s v="Osen"/>
    <x v="24"/>
    <x v="6"/>
    <s v="Dekar"/>
    <m/>
  </r>
  <r>
    <x v="11"/>
    <x v="3"/>
    <s v="Osen"/>
    <x v="24"/>
    <x v="6"/>
    <s v="Dekar"/>
    <n v="3"/>
  </r>
  <r>
    <x v="12"/>
    <x v="3"/>
    <s v="Osen"/>
    <x v="24"/>
    <x v="6"/>
    <s v="Dekar"/>
    <m/>
  </r>
  <r>
    <x v="13"/>
    <x v="3"/>
    <s v="Osen"/>
    <x v="24"/>
    <x v="6"/>
    <s v="Dekar"/>
    <m/>
  </r>
  <r>
    <x v="14"/>
    <x v="3"/>
    <s v="Osen"/>
    <x v="24"/>
    <x v="6"/>
    <s v="Dekar"/>
    <m/>
  </r>
  <r>
    <x v="15"/>
    <x v="3"/>
    <s v="Osen"/>
    <x v="24"/>
    <x v="6"/>
    <s v="Dekar"/>
    <m/>
  </r>
  <r>
    <x v="16"/>
    <x v="3"/>
    <s v="Osen"/>
    <x v="24"/>
    <x v="6"/>
    <s v="Dekar"/>
    <m/>
  </r>
  <r>
    <x v="0"/>
    <x v="5"/>
    <s v="Oppdal"/>
    <x v="25"/>
    <x v="6"/>
    <s v="Dekar"/>
    <m/>
  </r>
  <r>
    <x v="1"/>
    <x v="5"/>
    <s v="Oppdal"/>
    <x v="25"/>
    <x v="6"/>
    <s v="Dekar"/>
    <n v="75"/>
  </r>
  <r>
    <x v="2"/>
    <x v="5"/>
    <s v="Oppdal"/>
    <x v="25"/>
    <x v="6"/>
    <s v="Dekar"/>
    <n v="13"/>
  </r>
  <r>
    <x v="3"/>
    <x v="5"/>
    <s v="Oppdal"/>
    <x v="25"/>
    <x v="6"/>
    <s v="Dekar"/>
    <n v="8"/>
  </r>
  <r>
    <x v="4"/>
    <x v="5"/>
    <s v="Oppdal"/>
    <x v="25"/>
    <x v="6"/>
    <s v="Dekar"/>
    <n v="7"/>
  </r>
  <r>
    <x v="5"/>
    <x v="5"/>
    <s v="Oppdal"/>
    <x v="25"/>
    <x v="6"/>
    <s v="Dekar"/>
    <m/>
  </r>
  <r>
    <x v="6"/>
    <x v="5"/>
    <s v="Oppdal"/>
    <x v="25"/>
    <x v="6"/>
    <s v="Dekar"/>
    <m/>
  </r>
  <r>
    <x v="7"/>
    <x v="5"/>
    <s v="Oppdal"/>
    <x v="25"/>
    <x v="6"/>
    <s v="Dekar"/>
    <n v="183"/>
  </r>
  <r>
    <x v="8"/>
    <x v="5"/>
    <s v="Oppdal"/>
    <x v="25"/>
    <x v="6"/>
    <s v="Dekar"/>
    <m/>
  </r>
  <r>
    <x v="9"/>
    <x v="5"/>
    <s v="Oppdal"/>
    <x v="25"/>
    <x v="6"/>
    <s v="Dekar"/>
    <n v="270"/>
  </r>
  <r>
    <x v="10"/>
    <x v="5"/>
    <s v="Oppdal"/>
    <x v="25"/>
    <x v="6"/>
    <s v="Dekar"/>
    <n v="137"/>
  </r>
  <r>
    <x v="11"/>
    <x v="5"/>
    <s v="Oppdal"/>
    <x v="25"/>
    <x v="6"/>
    <s v="Dekar"/>
    <n v="333"/>
  </r>
  <r>
    <x v="12"/>
    <x v="5"/>
    <s v="Oppdal"/>
    <x v="25"/>
    <x v="6"/>
    <s v="Dekar"/>
    <m/>
  </r>
  <r>
    <x v="13"/>
    <x v="5"/>
    <s v="Oppdal"/>
    <x v="25"/>
    <x v="6"/>
    <s v="Dekar"/>
    <n v="100"/>
  </r>
  <r>
    <x v="14"/>
    <x v="5"/>
    <s v="Oppdal"/>
    <x v="25"/>
    <x v="6"/>
    <s v="Dekar"/>
    <n v="347"/>
  </r>
  <r>
    <x v="15"/>
    <x v="5"/>
    <s v="Oppdal"/>
    <x v="25"/>
    <x v="6"/>
    <s v="Dekar"/>
    <m/>
  </r>
  <r>
    <x v="16"/>
    <x v="5"/>
    <s v="Oppdal"/>
    <x v="25"/>
    <x v="6"/>
    <s v="Dekar"/>
    <n v="712"/>
  </r>
  <r>
    <x v="0"/>
    <x v="5"/>
    <s v="Rennebu"/>
    <x v="26"/>
    <x v="6"/>
    <s v="Dekar"/>
    <n v="105"/>
  </r>
  <r>
    <x v="1"/>
    <x v="5"/>
    <s v="Rennebu"/>
    <x v="26"/>
    <x v="6"/>
    <s v="Dekar"/>
    <n v="173"/>
  </r>
  <r>
    <x v="2"/>
    <x v="5"/>
    <s v="Rennebu"/>
    <x v="26"/>
    <x v="6"/>
    <s v="Dekar"/>
    <n v="56"/>
  </r>
  <r>
    <x v="3"/>
    <x v="5"/>
    <s v="Rennebu"/>
    <x v="26"/>
    <x v="6"/>
    <s v="Dekar"/>
    <n v="102"/>
  </r>
  <r>
    <x v="4"/>
    <x v="5"/>
    <s v="Rennebu"/>
    <x v="26"/>
    <x v="6"/>
    <s v="Dekar"/>
    <n v="132"/>
  </r>
  <r>
    <x v="5"/>
    <x v="5"/>
    <s v="Rennebu"/>
    <x v="26"/>
    <x v="6"/>
    <s v="Dekar"/>
    <n v="46"/>
  </r>
  <r>
    <x v="6"/>
    <x v="5"/>
    <s v="Rennebu"/>
    <x v="26"/>
    <x v="6"/>
    <s v="Dekar"/>
    <n v="50"/>
  </r>
  <r>
    <x v="7"/>
    <x v="5"/>
    <s v="Rennebu"/>
    <x v="26"/>
    <x v="6"/>
    <s v="Dekar"/>
    <n v="142"/>
  </r>
  <r>
    <x v="8"/>
    <x v="5"/>
    <s v="Rennebu"/>
    <x v="26"/>
    <x v="6"/>
    <s v="Dekar"/>
    <n v="95"/>
  </r>
  <r>
    <x v="9"/>
    <x v="5"/>
    <s v="Rennebu"/>
    <x v="26"/>
    <x v="6"/>
    <s v="Dekar"/>
    <n v="265"/>
  </r>
  <r>
    <x v="10"/>
    <x v="5"/>
    <s v="Rennebu"/>
    <x v="26"/>
    <x v="6"/>
    <s v="Dekar"/>
    <n v="69"/>
  </r>
  <r>
    <x v="11"/>
    <x v="5"/>
    <s v="Rennebu"/>
    <x v="26"/>
    <x v="6"/>
    <s v="Dekar"/>
    <n v="125"/>
  </r>
  <r>
    <x v="12"/>
    <x v="5"/>
    <s v="Rennebu"/>
    <x v="26"/>
    <x v="6"/>
    <s v="Dekar"/>
    <n v="348"/>
  </r>
  <r>
    <x v="13"/>
    <x v="5"/>
    <s v="Rennebu"/>
    <x v="26"/>
    <x v="6"/>
    <s v="Dekar"/>
    <m/>
  </r>
  <r>
    <x v="14"/>
    <x v="5"/>
    <s v="Rennebu"/>
    <x v="26"/>
    <x v="6"/>
    <s v="Dekar"/>
    <n v="578"/>
  </r>
  <r>
    <x v="15"/>
    <x v="5"/>
    <s v="Rennebu"/>
    <x v="26"/>
    <x v="6"/>
    <s v="Dekar"/>
    <n v="356"/>
  </r>
  <r>
    <x v="16"/>
    <x v="5"/>
    <s v="Rennebu"/>
    <x v="26"/>
    <x v="6"/>
    <s v="Dekar"/>
    <n v="836"/>
  </r>
  <r>
    <x v="0"/>
    <x v="4"/>
    <s v="Orkland"/>
    <x v="22"/>
    <x v="6"/>
    <s v="Dekar"/>
    <n v="132"/>
  </r>
  <r>
    <x v="1"/>
    <x v="4"/>
    <s v="Orkland"/>
    <x v="22"/>
    <x v="6"/>
    <s v="Dekar"/>
    <n v="36"/>
  </r>
  <r>
    <x v="2"/>
    <x v="4"/>
    <s v="Orkland"/>
    <x v="22"/>
    <x v="6"/>
    <s v="Dekar"/>
    <n v="42"/>
  </r>
  <r>
    <x v="3"/>
    <x v="4"/>
    <s v="Orkland"/>
    <x v="22"/>
    <x v="6"/>
    <s v="Dekar"/>
    <m/>
  </r>
  <r>
    <x v="4"/>
    <x v="4"/>
    <s v="Orkland"/>
    <x v="22"/>
    <x v="6"/>
    <s v="Dekar"/>
    <n v="26"/>
  </r>
  <r>
    <x v="5"/>
    <x v="4"/>
    <s v="Orkland"/>
    <x v="22"/>
    <x v="6"/>
    <s v="Dekar"/>
    <n v="32"/>
  </r>
  <r>
    <x v="6"/>
    <x v="4"/>
    <s v="Orkland"/>
    <x v="22"/>
    <x v="6"/>
    <s v="Dekar"/>
    <n v="72"/>
  </r>
  <r>
    <x v="7"/>
    <x v="4"/>
    <s v="Orkland"/>
    <x v="22"/>
    <x v="6"/>
    <s v="Dekar"/>
    <n v="24"/>
  </r>
  <r>
    <x v="8"/>
    <x v="4"/>
    <s v="Orkland"/>
    <x v="22"/>
    <x v="6"/>
    <s v="Dekar"/>
    <n v="86"/>
  </r>
  <r>
    <x v="9"/>
    <x v="4"/>
    <s v="Orkland"/>
    <x v="22"/>
    <x v="6"/>
    <s v="Dekar"/>
    <n v="71"/>
  </r>
  <r>
    <x v="10"/>
    <x v="4"/>
    <s v="Orkland"/>
    <x v="22"/>
    <x v="6"/>
    <s v="Dekar"/>
    <n v="126"/>
  </r>
  <r>
    <x v="11"/>
    <x v="4"/>
    <s v="Orkland"/>
    <x v="22"/>
    <x v="6"/>
    <s v="Dekar"/>
    <m/>
  </r>
  <r>
    <x v="12"/>
    <x v="4"/>
    <s v="Orkland"/>
    <x v="22"/>
    <x v="6"/>
    <s v="Dekar"/>
    <n v="103"/>
  </r>
  <r>
    <x v="13"/>
    <x v="4"/>
    <s v="Orkland"/>
    <x v="22"/>
    <x v="6"/>
    <s v="Dekar"/>
    <n v="99"/>
  </r>
  <r>
    <x v="14"/>
    <x v="4"/>
    <s v="Orkland"/>
    <x v="22"/>
    <x v="6"/>
    <s v="Dekar"/>
    <m/>
  </r>
  <r>
    <x v="15"/>
    <x v="4"/>
    <s v="Orkland"/>
    <x v="22"/>
    <x v="6"/>
    <s v="Dekar"/>
    <n v="14"/>
  </r>
  <r>
    <x v="16"/>
    <x v="4"/>
    <s v="Orkland"/>
    <x v="22"/>
    <x v="6"/>
    <s v="Dekar"/>
    <n v="63"/>
  </r>
  <r>
    <x v="0"/>
    <x v="4"/>
    <s v="Orkland"/>
    <x v="22"/>
    <x v="6"/>
    <s v="Dekar"/>
    <n v="528"/>
  </r>
  <r>
    <x v="1"/>
    <x v="4"/>
    <s v="Orkland"/>
    <x v="22"/>
    <x v="6"/>
    <s v="Dekar"/>
    <n v="177"/>
  </r>
  <r>
    <x v="2"/>
    <x v="4"/>
    <s v="Orkland"/>
    <x v="22"/>
    <x v="6"/>
    <s v="Dekar"/>
    <n v="104"/>
  </r>
  <r>
    <x v="3"/>
    <x v="4"/>
    <s v="Orkland"/>
    <x v="22"/>
    <x v="6"/>
    <s v="Dekar"/>
    <n v="20"/>
  </r>
  <r>
    <x v="4"/>
    <x v="4"/>
    <s v="Orkland"/>
    <x v="22"/>
    <x v="6"/>
    <s v="Dekar"/>
    <m/>
  </r>
  <r>
    <x v="5"/>
    <x v="4"/>
    <s v="Orkland"/>
    <x v="22"/>
    <x v="6"/>
    <s v="Dekar"/>
    <n v="53"/>
  </r>
  <r>
    <x v="6"/>
    <x v="4"/>
    <s v="Orkland"/>
    <x v="22"/>
    <x v="6"/>
    <s v="Dekar"/>
    <n v="27"/>
  </r>
  <r>
    <x v="7"/>
    <x v="4"/>
    <s v="Orkland"/>
    <x v="22"/>
    <x v="6"/>
    <s v="Dekar"/>
    <n v="114"/>
  </r>
  <r>
    <x v="8"/>
    <x v="4"/>
    <s v="Orkland"/>
    <x v="22"/>
    <x v="6"/>
    <s v="Dekar"/>
    <n v="233"/>
  </r>
  <r>
    <x v="9"/>
    <x v="4"/>
    <s v="Orkland"/>
    <x v="22"/>
    <x v="6"/>
    <s v="Dekar"/>
    <n v="38"/>
  </r>
  <r>
    <x v="10"/>
    <x v="4"/>
    <s v="Orkland"/>
    <x v="22"/>
    <x v="6"/>
    <s v="Dekar"/>
    <n v="120"/>
  </r>
  <r>
    <x v="11"/>
    <x v="4"/>
    <s v="Orkland"/>
    <x v="22"/>
    <x v="6"/>
    <s v="Dekar"/>
    <n v="22"/>
  </r>
  <r>
    <x v="12"/>
    <x v="4"/>
    <s v="Orkland"/>
    <x v="22"/>
    <x v="6"/>
    <s v="Dekar"/>
    <n v="175"/>
  </r>
  <r>
    <x v="13"/>
    <x v="4"/>
    <s v="Orkland"/>
    <x v="22"/>
    <x v="6"/>
    <s v="Dekar"/>
    <n v="218"/>
  </r>
  <r>
    <x v="14"/>
    <x v="4"/>
    <s v="Orkland"/>
    <x v="22"/>
    <x v="6"/>
    <s v="Dekar"/>
    <m/>
  </r>
  <r>
    <x v="15"/>
    <x v="4"/>
    <s v="Orkland"/>
    <x v="22"/>
    <x v="6"/>
    <s v="Dekar"/>
    <n v="55"/>
  </r>
  <r>
    <x v="16"/>
    <x v="4"/>
    <s v="Orkland"/>
    <x v="22"/>
    <x v="6"/>
    <s v="Dekar"/>
    <n v="154"/>
  </r>
  <r>
    <x v="0"/>
    <x v="5"/>
    <s v="Røros"/>
    <x v="27"/>
    <x v="6"/>
    <s v="Dekar"/>
    <m/>
  </r>
  <r>
    <x v="1"/>
    <x v="5"/>
    <s v="Røros"/>
    <x v="27"/>
    <x v="6"/>
    <s v="Dekar"/>
    <m/>
  </r>
  <r>
    <x v="2"/>
    <x v="5"/>
    <s v="Røros"/>
    <x v="27"/>
    <x v="6"/>
    <s v="Dekar"/>
    <m/>
  </r>
  <r>
    <x v="3"/>
    <x v="5"/>
    <s v="Røros"/>
    <x v="27"/>
    <x v="6"/>
    <s v="Dekar"/>
    <m/>
  </r>
  <r>
    <x v="4"/>
    <x v="5"/>
    <s v="Røros"/>
    <x v="27"/>
    <x v="6"/>
    <s v="Dekar"/>
    <m/>
  </r>
  <r>
    <x v="5"/>
    <x v="5"/>
    <s v="Røros"/>
    <x v="27"/>
    <x v="6"/>
    <s v="Dekar"/>
    <n v="16"/>
  </r>
  <r>
    <x v="6"/>
    <x v="5"/>
    <s v="Røros"/>
    <x v="27"/>
    <x v="6"/>
    <s v="Dekar"/>
    <m/>
  </r>
  <r>
    <x v="7"/>
    <x v="5"/>
    <s v="Røros"/>
    <x v="27"/>
    <x v="6"/>
    <s v="Dekar"/>
    <m/>
  </r>
  <r>
    <x v="8"/>
    <x v="5"/>
    <s v="Røros"/>
    <x v="27"/>
    <x v="6"/>
    <s v="Dekar"/>
    <m/>
  </r>
  <r>
    <x v="9"/>
    <x v="5"/>
    <s v="Røros"/>
    <x v="27"/>
    <x v="6"/>
    <s v="Dekar"/>
    <m/>
  </r>
  <r>
    <x v="10"/>
    <x v="5"/>
    <s v="Røros"/>
    <x v="27"/>
    <x v="6"/>
    <s v="Dekar"/>
    <n v="10"/>
  </r>
  <r>
    <x v="11"/>
    <x v="5"/>
    <s v="Røros"/>
    <x v="27"/>
    <x v="6"/>
    <s v="Dekar"/>
    <m/>
  </r>
  <r>
    <x v="12"/>
    <x v="5"/>
    <s v="Røros"/>
    <x v="27"/>
    <x v="6"/>
    <s v="Dekar"/>
    <m/>
  </r>
  <r>
    <x v="13"/>
    <x v="5"/>
    <s v="Røros"/>
    <x v="27"/>
    <x v="6"/>
    <s v="Dekar"/>
    <m/>
  </r>
  <r>
    <x v="14"/>
    <x v="5"/>
    <s v="Røros"/>
    <x v="27"/>
    <x v="6"/>
    <s v="Dekar"/>
    <n v="21"/>
  </r>
  <r>
    <x v="15"/>
    <x v="5"/>
    <s v="Røros"/>
    <x v="27"/>
    <x v="6"/>
    <s v="Dekar"/>
    <n v="60"/>
  </r>
  <r>
    <x v="16"/>
    <x v="5"/>
    <s v="Røros"/>
    <x v="27"/>
    <x v="6"/>
    <s v="Dekar"/>
    <m/>
  </r>
  <r>
    <x v="0"/>
    <x v="5"/>
    <s v="Holtålen"/>
    <x v="28"/>
    <x v="6"/>
    <s v="Dekar"/>
    <n v="167"/>
  </r>
  <r>
    <x v="1"/>
    <x v="5"/>
    <s v="Holtålen"/>
    <x v="28"/>
    <x v="6"/>
    <s v="Dekar"/>
    <m/>
  </r>
  <r>
    <x v="2"/>
    <x v="5"/>
    <s v="Holtålen"/>
    <x v="28"/>
    <x v="6"/>
    <s v="Dekar"/>
    <n v="420"/>
  </r>
  <r>
    <x v="3"/>
    <x v="5"/>
    <s v="Holtålen"/>
    <x v="28"/>
    <x v="6"/>
    <s v="Dekar"/>
    <m/>
  </r>
  <r>
    <x v="4"/>
    <x v="5"/>
    <s v="Holtålen"/>
    <x v="28"/>
    <x v="6"/>
    <s v="Dekar"/>
    <n v="65"/>
  </r>
  <r>
    <x v="5"/>
    <x v="5"/>
    <s v="Holtålen"/>
    <x v="28"/>
    <x v="6"/>
    <s v="Dekar"/>
    <n v="491"/>
  </r>
  <r>
    <x v="6"/>
    <x v="5"/>
    <s v="Holtålen"/>
    <x v="28"/>
    <x v="6"/>
    <s v="Dekar"/>
    <m/>
  </r>
  <r>
    <x v="7"/>
    <x v="5"/>
    <s v="Holtålen"/>
    <x v="28"/>
    <x v="6"/>
    <s v="Dekar"/>
    <n v="157"/>
  </r>
  <r>
    <x v="8"/>
    <x v="5"/>
    <s v="Holtålen"/>
    <x v="28"/>
    <x v="6"/>
    <s v="Dekar"/>
    <n v="574"/>
  </r>
  <r>
    <x v="9"/>
    <x v="5"/>
    <s v="Holtålen"/>
    <x v="28"/>
    <x v="6"/>
    <s v="Dekar"/>
    <n v="13"/>
  </r>
  <r>
    <x v="10"/>
    <x v="5"/>
    <s v="Holtålen"/>
    <x v="28"/>
    <x v="6"/>
    <s v="Dekar"/>
    <n v="94"/>
  </r>
  <r>
    <x v="11"/>
    <x v="5"/>
    <s v="Holtålen"/>
    <x v="28"/>
    <x v="6"/>
    <s v="Dekar"/>
    <n v="378"/>
  </r>
  <r>
    <x v="12"/>
    <x v="5"/>
    <s v="Holtålen"/>
    <x v="28"/>
    <x v="6"/>
    <s v="Dekar"/>
    <n v="200"/>
  </r>
  <r>
    <x v="13"/>
    <x v="5"/>
    <s v="Holtålen"/>
    <x v="28"/>
    <x v="6"/>
    <s v="Dekar"/>
    <n v="665"/>
  </r>
  <r>
    <x v="14"/>
    <x v="5"/>
    <s v="Holtålen"/>
    <x v="28"/>
    <x v="6"/>
    <s v="Dekar"/>
    <n v="74"/>
  </r>
  <r>
    <x v="15"/>
    <x v="5"/>
    <s v="Holtålen"/>
    <x v="28"/>
    <x v="6"/>
    <s v="Dekar"/>
    <n v="319"/>
  </r>
  <r>
    <x v="16"/>
    <x v="5"/>
    <s v="Holtålen"/>
    <x v="28"/>
    <x v="6"/>
    <s v="Dekar"/>
    <n v="10"/>
  </r>
  <r>
    <x v="0"/>
    <x v="5"/>
    <s v="Midtre-Gauldal"/>
    <x v="29"/>
    <x v="6"/>
    <s v="Dekar"/>
    <n v="790"/>
  </r>
  <r>
    <x v="1"/>
    <x v="5"/>
    <s v="Midtre-Gauldal"/>
    <x v="29"/>
    <x v="6"/>
    <s v="Dekar"/>
    <n v="725"/>
  </r>
  <r>
    <x v="2"/>
    <x v="5"/>
    <s v="Midtre-Gauldal"/>
    <x v="29"/>
    <x v="6"/>
    <s v="Dekar"/>
    <n v="774"/>
  </r>
  <r>
    <x v="3"/>
    <x v="5"/>
    <s v="Midtre-Gauldal"/>
    <x v="29"/>
    <x v="6"/>
    <s v="Dekar"/>
    <n v="182"/>
  </r>
  <r>
    <x v="4"/>
    <x v="5"/>
    <s v="Midtre-Gauldal"/>
    <x v="29"/>
    <x v="6"/>
    <s v="Dekar"/>
    <n v="893"/>
  </r>
  <r>
    <x v="5"/>
    <x v="5"/>
    <s v="Midtre-Gauldal"/>
    <x v="29"/>
    <x v="6"/>
    <s v="Dekar"/>
    <n v="665"/>
  </r>
  <r>
    <x v="6"/>
    <x v="5"/>
    <s v="Midtre-Gauldal"/>
    <x v="29"/>
    <x v="6"/>
    <s v="Dekar"/>
    <n v="1261"/>
  </r>
  <r>
    <x v="7"/>
    <x v="5"/>
    <s v="Midtre-Gauldal"/>
    <x v="29"/>
    <x v="6"/>
    <s v="Dekar"/>
    <n v="1677"/>
  </r>
  <r>
    <x v="8"/>
    <x v="5"/>
    <s v="Midtre-Gauldal"/>
    <x v="29"/>
    <x v="6"/>
    <s v="Dekar"/>
    <n v="559"/>
  </r>
  <r>
    <x v="9"/>
    <x v="5"/>
    <s v="Midtre-Gauldal"/>
    <x v="29"/>
    <x v="6"/>
    <s v="Dekar"/>
    <n v="1177"/>
  </r>
  <r>
    <x v="10"/>
    <x v="5"/>
    <s v="Midtre-Gauldal"/>
    <x v="29"/>
    <x v="6"/>
    <s v="Dekar"/>
    <n v="563"/>
  </r>
  <r>
    <x v="11"/>
    <x v="5"/>
    <s v="Midtre-Gauldal"/>
    <x v="29"/>
    <x v="6"/>
    <s v="Dekar"/>
    <n v="935"/>
  </r>
  <r>
    <x v="12"/>
    <x v="5"/>
    <s v="Midtre-Gauldal"/>
    <x v="29"/>
    <x v="6"/>
    <s v="Dekar"/>
    <n v="96"/>
  </r>
  <r>
    <x v="13"/>
    <x v="5"/>
    <s v="Midtre-Gauldal"/>
    <x v="29"/>
    <x v="6"/>
    <s v="Dekar"/>
    <n v="446"/>
  </r>
  <r>
    <x v="14"/>
    <x v="5"/>
    <s v="Midtre-Gauldal"/>
    <x v="29"/>
    <x v="6"/>
    <s v="Dekar"/>
    <n v="442"/>
  </r>
  <r>
    <x v="15"/>
    <x v="5"/>
    <s v="Midtre-Gauldal"/>
    <x v="29"/>
    <x v="6"/>
    <s v="Dekar"/>
    <n v="977"/>
  </r>
  <r>
    <x v="16"/>
    <x v="5"/>
    <s v="Midtre-Gauldal"/>
    <x v="29"/>
    <x v="6"/>
    <s v="Dekar"/>
    <n v="93"/>
  </r>
  <r>
    <x v="0"/>
    <x v="5"/>
    <s v="Melhus"/>
    <x v="30"/>
    <x v="6"/>
    <s v="Dekar"/>
    <n v="9"/>
  </r>
  <r>
    <x v="1"/>
    <x v="5"/>
    <s v="Melhus"/>
    <x v="30"/>
    <x v="6"/>
    <s v="Dekar"/>
    <n v="4"/>
  </r>
  <r>
    <x v="2"/>
    <x v="5"/>
    <s v="Melhus"/>
    <x v="30"/>
    <x v="6"/>
    <s v="Dekar"/>
    <n v="0"/>
  </r>
  <r>
    <x v="3"/>
    <x v="5"/>
    <s v="Melhus"/>
    <x v="30"/>
    <x v="6"/>
    <s v="Dekar"/>
    <m/>
  </r>
  <r>
    <x v="4"/>
    <x v="5"/>
    <s v="Melhus"/>
    <x v="30"/>
    <x v="6"/>
    <s v="Dekar"/>
    <m/>
  </r>
  <r>
    <x v="5"/>
    <x v="5"/>
    <s v="Melhus"/>
    <x v="30"/>
    <x v="6"/>
    <s v="Dekar"/>
    <n v="52"/>
  </r>
  <r>
    <x v="6"/>
    <x v="5"/>
    <s v="Melhus"/>
    <x v="30"/>
    <x v="6"/>
    <s v="Dekar"/>
    <n v="371"/>
  </r>
  <r>
    <x v="7"/>
    <x v="5"/>
    <s v="Melhus"/>
    <x v="30"/>
    <x v="6"/>
    <s v="Dekar"/>
    <m/>
  </r>
  <r>
    <x v="8"/>
    <x v="5"/>
    <s v="Melhus"/>
    <x v="30"/>
    <x v="6"/>
    <s v="Dekar"/>
    <n v="119"/>
  </r>
  <r>
    <x v="9"/>
    <x v="5"/>
    <s v="Melhus"/>
    <x v="30"/>
    <x v="6"/>
    <s v="Dekar"/>
    <m/>
  </r>
  <r>
    <x v="10"/>
    <x v="5"/>
    <s v="Melhus"/>
    <x v="30"/>
    <x v="6"/>
    <s v="Dekar"/>
    <m/>
  </r>
  <r>
    <x v="11"/>
    <x v="5"/>
    <s v="Melhus"/>
    <x v="30"/>
    <x v="6"/>
    <s v="Dekar"/>
    <n v="7"/>
  </r>
  <r>
    <x v="12"/>
    <x v="5"/>
    <s v="Melhus"/>
    <x v="30"/>
    <x v="6"/>
    <s v="Dekar"/>
    <m/>
  </r>
  <r>
    <x v="13"/>
    <x v="5"/>
    <s v="Melhus"/>
    <x v="30"/>
    <x v="6"/>
    <s v="Dekar"/>
    <n v="20"/>
  </r>
  <r>
    <x v="14"/>
    <x v="5"/>
    <s v="Melhus"/>
    <x v="30"/>
    <x v="6"/>
    <s v="Dekar"/>
    <n v="15"/>
  </r>
  <r>
    <x v="15"/>
    <x v="5"/>
    <s v="Melhus"/>
    <x v="30"/>
    <x v="6"/>
    <s v="Dekar"/>
    <n v="92"/>
  </r>
  <r>
    <x v="16"/>
    <x v="5"/>
    <s v="Melhus"/>
    <x v="30"/>
    <x v="6"/>
    <s v="Dekar"/>
    <m/>
  </r>
  <r>
    <x v="0"/>
    <x v="4"/>
    <s v="Skaun"/>
    <x v="31"/>
    <x v="6"/>
    <s v="Dekar"/>
    <n v="287"/>
  </r>
  <r>
    <x v="1"/>
    <x v="4"/>
    <s v="Skaun"/>
    <x v="31"/>
    <x v="6"/>
    <s v="Dekar"/>
    <n v="556"/>
  </r>
  <r>
    <x v="2"/>
    <x v="4"/>
    <s v="Skaun"/>
    <x v="31"/>
    <x v="6"/>
    <s v="Dekar"/>
    <n v="384"/>
  </r>
  <r>
    <x v="3"/>
    <x v="4"/>
    <s v="Skaun"/>
    <x v="31"/>
    <x v="6"/>
    <s v="Dekar"/>
    <n v="97"/>
  </r>
  <r>
    <x v="4"/>
    <x v="4"/>
    <s v="Skaun"/>
    <x v="31"/>
    <x v="6"/>
    <s v="Dekar"/>
    <n v="70"/>
  </r>
  <r>
    <x v="5"/>
    <x v="4"/>
    <s v="Skaun"/>
    <x v="31"/>
    <x v="6"/>
    <s v="Dekar"/>
    <n v="55"/>
  </r>
  <r>
    <x v="6"/>
    <x v="4"/>
    <s v="Skaun"/>
    <x v="31"/>
    <x v="6"/>
    <s v="Dekar"/>
    <n v="84"/>
  </r>
  <r>
    <x v="7"/>
    <x v="4"/>
    <s v="Skaun"/>
    <x v="31"/>
    <x v="6"/>
    <s v="Dekar"/>
    <n v="60"/>
  </r>
  <r>
    <x v="8"/>
    <x v="4"/>
    <s v="Skaun"/>
    <x v="31"/>
    <x v="6"/>
    <s v="Dekar"/>
    <n v="23"/>
  </r>
  <r>
    <x v="9"/>
    <x v="4"/>
    <s v="Skaun"/>
    <x v="31"/>
    <x v="6"/>
    <s v="Dekar"/>
    <n v="316"/>
  </r>
  <r>
    <x v="10"/>
    <x v="4"/>
    <s v="Skaun"/>
    <x v="31"/>
    <x v="6"/>
    <s v="Dekar"/>
    <n v="224"/>
  </r>
  <r>
    <x v="11"/>
    <x v="4"/>
    <s v="Skaun"/>
    <x v="31"/>
    <x v="6"/>
    <s v="Dekar"/>
    <n v="67"/>
  </r>
  <r>
    <x v="12"/>
    <x v="4"/>
    <s v="Skaun"/>
    <x v="31"/>
    <x v="6"/>
    <s v="Dekar"/>
    <n v="50"/>
  </r>
  <r>
    <x v="13"/>
    <x v="4"/>
    <s v="Skaun"/>
    <x v="31"/>
    <x v="6"/>
    <s v="Dekar"/>
    <n v="10"/>
  </r>
  <r>
    <x v="14"/>
    <x v="4"/>
    <s v="Skaun"/>
    <x v="31"/>
    <x v="6"/>
    <s v="Dekar"/>
    <n v="30"/>
  </r>
  <r>
    <x v="15"/>
    <x v="4"/>
    <s v="Skaun"/>
    <x v="31"/>
    <x v="6"/>
    <s v="Dekar"/>
    <n v="222"/>
  </r>
  <r>
    <x v="16"/>
    <x v="4"/>
    <s v="Skaun"/>
    <x v="31"/>
    <x v="6"/>
    <s v="Dekar"/>
    <n v="25"/>
  </r>
  <r>
    <x v="0"/>
    <x v="2"/>
    <s v="Trondheim"/>
    <x v="19"/>
    <x v="6"/>
    <s v="Dekar"/>
    <n v="148"/>
  </r>
  <r>
    <x v="1"/>
    <x v="2"/>
    <s v="Trondheim"/>
    <x v="19"/>
    <x v="6"/>
    <s v="Dekar"/>
    <n v="182"/>
  </r>
  <r>
    <x v="2"/>
    <x v="2"/>
    <s v="Trondheim"/>
    <x v="19"/>
    <x v="6"/>
    <s v="Dekar"/>
    <n v="32"/>
  </r>
  <r>
    <x v="3"/>
    <x v="2"/>
    <s v="Trondheim"/>
    <x v="19"/>
    <x v="6"/>
    <s v="Dekar"/>
    <n v="172"/>
  </r>
  <r>
    <x v="4"/>
    <x v="2"/>
    <s v="Trondheim"/>
    <x v="19"/>
    <x v="6"/>
    <s v="Dekar"/>
    <n v="366"/>
  </r>
  <r>
    <x v="5"/>
    <x v="2"/>
    <s v="Trondheim"/>
    <x v="19"/>
    <x v="6"/>
    <s v="Dekar"/>
    <n v="198"/>
  </r>
  <r>
    <x v="6"/>
    <x v="2"/>
    <s v="Trondheim"/>
    <x v="19"/>
    <x v="6"/>
    <s v="Dekar"/>
    <n v="121"/>
  </r>
  <r>
    <x v="7"/>
    <x v="2"/>
    <s v="Trondheim"/>
    <x v="19"/>
    <x v="6"/>
    <s v="Dekar"/>
    <n v="78"/>
  </r>
  <r>
    <x v="8"/>
    <x v="2"/>
    <s v="Trondheim"/>
    <x v="19"/>
    <x v="6"/>
    <s v="Dekar"/>
    <n v="50"/>
  </r>
  <r>
    <x v="9"/>
    <x v="2"/>
    <s v="Trondheim"/>
    <x v="19"/>
    <x v="6"/>
    <s v="Dekar"/>
    <n v="46"/>
  </r>
  <r>
    <x v="10"/>
    <x v="2"/>
    <s v="Trondheim"/>
    <x v="19"/>
    <x v="6"/>
    <s v="Dekar"/>
    <m/>
  </r>
  <r>
    <x v="11"/>
    <x v="2"/>
    <s v="Trondheim"/>
    <x v="19"/>
    <x v="6"/>
    <s v="Dekar"/>
    <n v="32"/>
  </r>
  <r>
    <x v="12"/>
    <x v="2"/>
    <s v="Trondheim"/>
    <x v="19"/>
    <x v="6"/>
    <s v="Dekar"/>
    <m/>
  </r>
  <r>
    <x v="13"/>
    <x v="2"/>
    <s v="Trondheim"/>
    <x v="19"/>
    <x v="6"/>
    <s v="Dekar"/>
    <m/>
  </r>
  <r>
    <x v="14"/>
    <x v="2"/>
    <s v="Trondheim"/>
    <x v="19"/>
    <x v="6"/>
    <s v="Dekar"/>
    <m/>
  </r>
  <r>
    <x v="15"/>
    <x v="2"/>
    <s v="Trondheim"/>
    <x v="19"/>
    <x v="6"/>
    <s v="Dekar"/>
    <m/>
  </r>
  <r>
    <x v="16"/>
    <x v="2"/>
    <s v="Trondheim"/>
    <x v="19"/>
    <x v="6"/>
    <s v="Dekar"/>
    <m/>
  </r>
  <r>
    <x v="0"/>
    <x v="2"/>
    <s v="Malvik"/>
    <x v="32"/>
    <x v="6"/>
    <s v="Dekar"/>
    <n v="133"/>
  </r>
  <r>
    <x v="1"/>
    <x v="2"/>
    <s v="Malvik"/>
    <x v="32"/>
    <x v="6"/>
    <s v="Dekar"/>
    <n v="202"/>
  </r>
  <r>
    <x v="2"/>
    <x v="2"/>
    <s v="Malvik"/>
    <x v="32"/>
    <x v="6"/>
    <s v="Dekar"/>
    <n v="226"/>
  </r>
  <r>
    <x v="3"/>
    <x v="2"/>
    <s v="Malvik"/>
    <x v="32"/>
    <x v="6"/>
    <s v="Dekar"/>
    <n v="66"/>
  </r>
  <r>
    <x v="4"/>
    <x v="2"/>
    <s v="Malvik"/>
    <x v="32"/>
    <x v="6"/>
    <s v="Dekar"/>
    <n v="168"/>
  </r>
  <r>
    <x v="5"/>
    <x v="2"/>
    <s v="Malvik"/>
    <x v="32"/>
    <x v="6"/>
    <s v="Dekar"/>
    <n v="65"/>
  </r>
  <r>
    <x v="6"/>
    <x v="2"/>
    <s v="Malvik"/>
    <x v="32"/>
    <x v="6"/>
    <s v="Dekar"/>
    <n v="55"/>
  </r>
  <r>
    <x v="7"/>
    <x v="2"/>
    <s v="Malvik"/>
    <x v="32"/>
    <x v="6"/>
    <s v="Dekar"/>
    <n v="329"/>
  </r>
  <r>
    <x v="8"/>
    <x v="2"/>
    <s v="Malvik"/>
    <x v="32"/>
    <x v="6"/>
    <s v="Dekar"/>
    <n v="293"/>
  </r>
  <r>
    <x v="9"/>
    <x v="2"/>
    <s v="Malvik"/>
    <x v="32"/>
    <x v="6"/>
    <s v="Dekar"/>
    <n v="45"/>
  </r>
  <r>
    <x v="10"/>
    <x v="2"/>
    <s v="Malvik"/>
    <x v="32"/>
    <x v="6"/>
    <s v="Dekar"/>
    <n v="7"/>
  </r>
  <r>
    <x v="11"/>
    <x v="2"/>
    <s v="Malvik"/>
    <x v="32"/>
    <x v="6"/>
    <s v="Dekar"/>
    <n v="208"/>
  </r>
  <r>
    <x v="12"/>
    <x v="2"/>
    <s v="Malvik"/>
    <x v="32"/>
    <x v="6"/>
    <s v="Dekar"/>
    <m/>
  </r>
  <r>
    <x v="13"/>
    <x v="2"/>
    <s v="Malvik"/>
    <x v="32"/>
    <x v="6"/>
    <s v="Dekar"/>
    <m/>
  </r>
  <r>
    <x v="14"/>
    <x v="2"/>
    <s v="Malvik"/>
    <x v="32"/>
    <x v="6"/>
    <s v="Dekar"/>
    <m/>
  </r>
  <r>
    <x v="15"/>
    <x v="2"/>
    <s v="Malvik"/>
    <x v="32"/>
    <x v="6"/>
    <s v="Dekar"/>
    <m/>
  </r>
  <r>
    <x v="16"/>
    <x v="2"/>
    <s v="Malvik"/>
    <x v="32"/>
    <x v="6"/>
    <s v="Dekar"/>
    <n v="32"/>
  </r>
  <r>
    <x v="0"/>
    <x v="2"/>
    <s v="Selbu"/>
    <x v="33"/>
    <x v="6"/>
    <s v="Dekar"/>
    <n v="1759"/>
  </r>
  <r>
    <x v="1"/>
    <x v="2"/>
    <s v="Selbu"/>
    <x v="33"/>
    <x v="6"/>
    <s v="Dekar"/>
    <n v="850"/>
  </r>
  <r>
    <x v="2"/>
    <x v="2"/>
    <s v="Selbu"/>
    <x v="33"/>
    <x v="6"/>
    <s v="Dekar"/>
    <n v="1390"/>
  </r>
  <r>
    <x v="3"/>
    <x v="2"/>
    <s v="Selbu"/>
    <x v="33"/>
    <x v="6"/>
    <s v="Dekar"/>
    <n v="120"/>
  </r>
  <r>
    <x v="4"/>
    <x v="2"/>
    <s v="Selbu"/>
    <x v="33"/>
    <x v="6"/>
    <s v="Dekar"/>
    <n v="857"/>
  </r>
  <r>
    <x v="5"/>
    <x v="2"/>
    <s v="Selbu"/>
    <x v="33"/>
    <x v="6"/>
    <s v="Dekar"/>
    <n v="457"/>
  </r>
  <r>
    <x v="6"/>
    <x v="2"/>
    <s v="Selbu"/>
    <x v="33"/>
    <x v="6"/>
    <s v="Dekar"/>
    <n v="839"/>
  </r>
  <r>
    <x v="7"/>
    <x v="2"/>
    <s v="Selbu"/>
    <x v="33"/>
    <x v="6"/>
    <s v="Dekar"/>
    <n v="1309"/>
  </r>
  <r>
    <x v="8"/>
    <x v="2"/>
    <s v="Selbu"/>
    <x v="33"/>
    <x v="6"/>
    <s v="Dekar"/>
    <n v="1376"/>
  </r>
  <r>
    <x v="9"/>
    <x v="2"/>
    <s v="Selbu"/>
    <x v="33"/>
    <x v="6"/>
    <s v="Dekar"/>
    <n v="2145"/>
  </r>
  <r>
    <x v="10"/>
    <x v="2"/>
    <s v="Selbu"/>
    <x v="33"/>
    <x v="6"/>
    <s v="Dekar"/>
    <n v="1450"/>
  </r>
  <r>
    <x v="11"/>
    <x v="2"/>
    <s v="Selbu"/>
    <x v="33"/>
    <x v="6"/>
    <s v="Dekar"/>
    <n v="273"/>
  </r>
  <r>
    <x v="12"/>
    <x v="2"/>
    <s v="Selbu"/>
    <x v="33"/>
    <x v="6"/>
    <s v="Dekar"/>
    <n v="331"/>
  </r>
  <r>
    <x v="13"/>
    <x v="2"/>
    <s v="Selbu"/>
    <x v="33"/>
    <x v="6"/>
    <s v="Dekar"/>
    <n v="351"/>
  </r>
  <r>
    <x v="14"/>
    <x v="2"/>
    <s v="Selbu"/>
    <x v="33"/>
    <x v="6"/>
    <s v="Dekar"/>
    <n v="606"/>
  </r>
  <r>
    <x v="15"/>
    <x v="2"/>
    <s v="Selbu"/>
    <x v="33"/>
    <x v="6"/>
    <s v="Dekar"/>
    <n v="521"/>
  </r>
  <r>
    <x v="16"/>
    <x v="2"/>
    <s v="Selbu"/>
    <x v="33"/>
    <x v="6"/>
    <s v="Dekar"/>
    <n v="859"/>
  </r>
  <r>
    <x v="0"/>
    <x v="2"/>
    <s v="Tydal"/>
    <x v="34"/>
    <x v="6"/>
    <s v="Dekar"/>
    <n v="609"/>
  </r>
  <r>
    <x v="1"/>
    <x v="2"/>
    <s v="Tydal"/>
    <x v="34"/>
    <x v="6"/>
    <s v="Dekar"/>
    <n v="580"/>
  </r>
  <r>
    <x v="2"/>
    <x v="2"/>
    <s v="Tydal"/>
    <x v="34"/>
    <x v="6"/>
    <s v="Dekar"/>
    <n v="310"/>
  </r>
  <r>
    <x v="3"/>
    <x v="2"/>
    <s v="Tydal"/>
    <x v="34"/>
    <x v="6"/>
    <s v="Dekar"/>
    <n v="94"/>
  </r>
  <r>
    <x v="4"/>
    <x v="2"/>
    <s v="Tydal"/>
    <x v="34"/>
    <x v="6"/>
    <s v="Dekar"/>
    <n v="47"/>
  </r>
  <r>
    <x v="5"/>
    <x v="2"/>
    <s v="Tydal"/>
    <x v="34"/>
    <x v="6"/>
    <s v="Dekar"/>
    <n v="40"/>
  </r>
  <r>
    <x v="6"/>
    <x v="2"/>
    <s v="Tydal"/>
    <x v="34"/>
    <x v="6"/>
    <s v="Dekar"/>
    <m/>
  </r>
  <r>
    <x v="7"/>
    <x v="2"/>
    <s v="Tydal"/>
    <x v="34"/>
    <x v="6"/>
    <s v="Dekar"/>
    <n v="344"/>
  </r>
  <r>
    <x v="8"/>
    <x v="2"/>
    <s v="Tydal"/>
    <x v="34"/>
    <x v="6"/>
    <s v="Dekar"/>
    <n v="85"/>
  </r>
  <r>
    <x v="9"/>
    <x v="2"/>
    <s v="Tydal"/>
    <x v="34"/>
    <x v="6"/>
    <s v="Dekar"/>
    <n v="67"/>
  </r>
  <r>
    <x v="10"/>
    <x v="2"/>
    <s v="Tydal"/>
    <x v="34"/>
    <x v="6"/>
    <s v="Dekar"/>
    <n v="38"/>
  </r>
  <r>
    <x v="11"/>
    <x v="2"/>
    <s v="Tydal"/>
    <x v="34"/>
    <x v="6"/>
    <s v="Dekar"/>
    <n v="45"/>
  </r>
  <r>
    <x v="12"/>
    <x v="2"/>
    <s v="Tydal"/>
    <x v="34"/>
    <x v="6"/>
    <s v="Dekar"/>
    <n v="44"/>
  </r>
  <r>
    <x v="13"/>
    <x v="2"/>
    <s v="Tydal"/>
    <x v="34"/>
    <x v="6"/>
    <s v="Dekar"/>
    <n v="11"/>
  </r>
  <r>
    <x v="14"/>
    <x v="2"/>
    <s v="Tydal"/>
    <x v="34"/>
    <x v="6"/>
    <s v="Dekar"/>
    <n v="60"/>
  </r>
  <r>
    <x v="15"/>
    <x v="2"/>
    <s v="Tydal"/>
    <x v="34"/>
    <x v="6"/>
    <s v="Dekar"/>
    <n v="45"/>
  </r>
  <r>
    <x v="16"/>
    <x v="2"/>
    <s v="Tydal"/>
    <x v="34"/>
    <x v="6"/>
    <s v="Dekar"/>
    <m/>
  </r>
  <r>
    <x v="0"/>
    <x v="3"/>
    <s v="Indre Fosen"/>
    <x v="18"/>
    <x v="6"/>
    <s v="Dekar"/>
    <n v="3"/>
  </r>
  <r>
    <x v="1"/>
    <x v="3"/>
    <s v="Indre Fosen"/>
    <x v="18"/>
    <x v="6"/>
    <s v="Dekar"/>
    <m/>
  </r>
  <r>
    <x v="2"/>
    <x v="3"/>
    <s v="Indre Fosen"/>
    <x v="18"/>
    <x v="6"/>
    <s v="Dekar"/>
    <n v="7"/>
  </r>
  <r>
    <x v="3"/>
    <x v="3"/>
    <s v="Indre Fosen"/>
    <x v="18"/>
    <x v="6"/>
    <s v="Dekar"/>
    <m/>
  </r>
  <r>
    <x v="4"/>
    <x v="3"/>
    <s v="Indre Fosen"/>
    <x v="18"/>
    <x v="6"/>
    <s v="Dekar"/>
    <n v="63"/>
  </r>
  <r>
    <x v="5"/>
    <x v="3"/>
    <s v="Indre Fosen"/>
    <x v="18"/>
    <x v="6"/>
    <s v="Dekar"/>
    <n v="50"/>
  </r>
  <r>
    <x v="6"/>
    <x v="3"/>
    <s v="Indre Fosen"/>
    <x v="18"/>
    <x v="6"/>
    <s v="Dekar"/>
    <n v="15"/>
  </r>
  <r>
    <x v="7"/>
    <x v="3"/>
    <s v="Indre Fosen"/>
    <x v="18"/>
    <x v="6"/>
    <s v="Dekar"/>
    <n v="18"/>
  </r>
  <r>
    <x v="8"/>
    <x v="3"/>
    <s v="Indre Fosen"/>
    <x v="18"/>
    <x v="6"/>
    <s v="Dekar"/>
    <n v="10"/>
  </r>
  <r>
    <x v="9"/>
    <x v="3"/>
    <s v="Indre Fosen"/>
    <x v="18"/>
    <x v="6"/>
    <s v="Dekar"/>
    <m/>
  </r>
  <r>
    <x v="10"/>
    <x v="3"/>
    <s v="Indre Fosen"/>
    <x v="18"/>
    <x v="6"/>
    <s v="Dekar"/>
    <n v="40"/>
  </r>
  <r>
    <x v="11"/>
    <x v="3"/>
    <s v="Indre Fosen"/>
    <x v="18"/>
    <x v="6"/>
    <s v="Dekar"/>
    <m/>
  </r>
  <r>
    <x v="12"/>
    <x v="3"/>
    <s v="Indre Fosen"/>
    <x v="18"/>
    <x v="6"/>
    <s v="Dekar"/>
    <m/>
  </r>
  <r>
    <x v="13"/>
    <x v="3"/>
    <s v="Indre Fosen"/>
    <x v="18"/>
    <x v="6"/>
    <s v="Dekar"/>
    <m/>
  </r>
  <r>
    <x v="14"/>
    <x v="3"/>
    <s v="Indre Fosen"/>
    <x v="18"/>
    <x v="6"/>
    <s v="Dekar"/>
    <m/>
  </r>
  <r>
    <x v="15"/>
    <x v="3"/>
    <s v="Indre Fosen"/>
    <x v="18"/>
    <x v="6"/>
    <s v="Dekar"/>
    <m/>
  </r>
  <r>
    <x v="16"/>
    <x v="3"/>
    <s v="Indre Fosen"/>
    <x v="18"/>
    <x v="6"/>
    <s v="Dekar"/>
    <m/>
  </r>
  <r>
    <x v="0"/>
    <x v="3"/>
    <s v="Ørland"/>
    <x v="21"/>
    <x v="6"/>
    <s v="Dekar"/>
    <m/>
  </r>
  <r>
    <x v="1"/>
    <x v="3"/>
    <s v="Ørland"/>
    <x v="21"/>
    <x v="6"/>
    <s v="Dekar"/>
    <m/>
  </r>
  <r>
    <x v="2"/>
    <x v="3"/>
    <s v="Ørland"/>
    <x v="21"/>
    <x v="6"/>
    <s v="Dekar"/>
    <m/>
  </r>
  <r>
    <x v="7"/>
    <x v="3"/>
    <s v="Ørland"/>
    <x v="21"/>
    <x v="6"/>
    <s v="Dekar"/>
    <m/>
  </r>
  <r>
    <x v="17"/>
    <x v="2"/>
    <s v="Trondheim"/>
    <x v="19"/>
    <x v="1"/>
    <s v="stk"/>
    <n v="51300"/>
  </r>
  <r>
    <x v="17"/>
    <x v="0"/>
    <s v="Steinkjer"/>
    <x v="0"/>
    <x v="1"/>
    <s v="stk"/>
    <n v="427250"/>
  </r>
  <r>
    <x v="17"/>
    <x v="1"/>
    <s v="Namsos"/>
    <x v="1"/>
    <x v="1"/>
    <s v="stk"/>
    <n v="96676"/>
  </r>
  <r>
    <x v="17"/>
    <x v="4"/>
    <s v="Heim"/>
    <x v="20"/>
    <x v="1"/>
    <s v="stk"/>
    <n v="14850"/>
  </r>
  <r>
    <x v="17"/>
    <x v="4"/>
    <s v="Hitra"/>
    <x v="35"/>
    <x v="1"/>
    <s v="stk"/>
    <n v="1100"/>
  </r>
  <r>
    <x v="17"/>
    <x v="4"/>
    <s v="Orkland"/>
    <x v="22"/>
    <x v="1"/>
    <s v="stk"/>
    <n v="7950"/>
  </r>
  <r>
    <x v="17"/>
    <x v="3"/>
    <s v="Ørland"/>
    <x v="21"/>
    <x v="1"/>
    <s v="stk"/>
    <n v="8670"/>
  </r>
  <r>
    <x v="17"/>
    <x v="3"/>
    <s v="Åfjord"/>
    <x v="23"/>
    <x v="1"/>
    <s v="stk"/>
    <n v="15100"/>
  </r>
  <r>
    <x v="17"/>
    <x v="3"/>
    <s v="Åfjord"/>
    <x v="23"/>
    <x v="1"/>
    <s v="stk"/>
    <m/>
  </r>
  <r>
    <x v="17"/>
    <x v="3"/>
    <s v="Osen"/>
    <x v="24"/>
    <x v="1"/>
    <s v="stk"/>
    <n v="5000"/>
  </r>
  <r>
    <x v="17"/>
    <x v="5"/>
    <s v="Oppdal"/>
    <x v="25"/>
    <x v="1"/>
    <s v="stk"/>
    <n v="1800"/>
  </r>
  <r>
    <x v="17"/>
    <x v="5"/>
    <s v="Rennebu"/>
    <x v="26"/>
    <x v="1"/>
    <s v="stk"/>
    <n v="106325"/>
  </r>
  <r>
    <x v="17"/>
    <x v="4"/>
    <s v="Orkland"/>
    <x v="22"/>
    <x v="1"/>
    <s v="stk"/>
    <n v="119210"/>
  </r>
  <r>
    <x v="17"/>
    <x v="4"/>
    <s v="Orkland"/>
    <x v="22"/>
    <x v="1"/>
    <s v="stk"/>
    <n v="179300"/>
  </r>
  <r>
    <x v="17"/>
    <x v="5"/>
    <s v="Røros"/>
    <x v="27"/>
    <x v="1"/>
    <s v="stk"/>
    <n v="3780"/>
  </r>
  <r>
    <x v="17"/>
    <x v="5"/>
    <s v="Holtålen"/>
    <x v="28"/>
    <x v="1"/>
    <s v="stk"/>
    <n v="66875"/>
  </r>
  <r>
    <x v="17"/>
    <x v="5"/>
    <s v="Midtre-Gauldal"/>
    <x v="29"/>
    <x v="1"/>
    <s v="stk"/>
    <n v="228675"/>
  </r>
  <r>
    <x v="17"/>
    <x v="5"/>
    <s v="Melhus"/>
    <x v="30"/>
    <x v="1"/>
    <s v="stk"/>
    <n v="281275"/>
  </r>
  <r>
    <x v="17"/>
    <x v="4"/>
    <s v="Skaun"/>
    <x v="31"/>
    <x v="1"/>
    <s v="stk"/>
    <n v="69100"/>
  </r>
  <r>
    <x v="17"/>
    <x v="2"/>
    <s v="Trondheim"/>
    <x v="19"/>
    <x v="1"/>
    <s v="stk"/>
    <n v="52350"/>
  </r>
  <r>
    <x v="17"/>
    <x v="2"/>
    <s v="Malvik"/>
    <x v="32"/>
    <x v="1"/>
    <s v="stk"/>
    <n v="73495"/>
  </r>
  <r>
    <x v="17"/>
    <x v="2"/>
    <s v="Selbu"/>
    <x v="33"/>
    <x v="1"/>
    <s v="stk"/>
    <n v="346150"/>
  </r>
  <r>
    <x v="17"/>
    <x v="2"/>
    <s v="Tydal"/>
    <x v="34"/>
    <x v="1"/>
    <s v="stk"/>
    <n v="120350"/>
  </r>
  <r>
    <x v="17"/>
    <x v="2"/>
    <s v="Meråker"/>
    <x v="2"/>
    <x v="1"/>
    <s v="stk"/>
    <n v="73250"/>
  </r>
  <r>
    <x v="17"/>
    <x v="2"/>
    <s v="Stjørdal"/>
    <x v="3"/>
    <x v="1"/>
    <s v="stk"/>
    <n v="316025"/>
  </r>
  <r>
    <x v="17"/>
    <x v="0"/>
    <s v="Frosta"/>
    <x v="4"/>
    <x v="1"/>
    <s v="stk"/>
    <n v="31000"/>
  </r>
  <r>
    <x v="17"/>
    <x v="0"/>
    <s v="Levanger"/>
    <x v="5"/>
    <x v="1"/>
    <s v="stk"/>
    <n v="86995"/>
  </r>
  <r>
    <x v="17"/>
    <x v="0"/>
    <s v="Verdal"/>
    <x v="6"/>
    <x v="1"/>
    <s v="stk"/>
    <n v="193351"/>
  </r>
  <r>
    <x v="17"/>
    <x v="1"/>
    <s v="Namsos"/>
    <x v="1"/>
    <x v="1"/>
    <s v="stk"/>
    <n v="163720"/>
  </r>
  <r>
    <x v="17"/>
    <x v="0"/>
    <s v="Snåsa"/>
    <x v="7"/>
    <x v="1"/>
    <s v="stk"/>
    <n v="207470"/>
  </r>
  <r>
    <x v="17"/>
    <x v="1"/>
    <s v="Lierne"/>
    <x v="8"/>
    <x v="1"/>
    <s v="stk"/>
    <n v="266325"/>
  </r>
  <r>
    <x v="17"/>
    <x v="1"/>
    <s v="Røyrvik"/>
    <x v="9"/>
    <x v="1"/>
    <s v="stk"/>
    <n v="26700"/>
  </r>
  <r>
    <x v="17"/>
    <x v="1"/>
    <s v="Namsskogan"/>
    <x v="10"/>
    <x v="1"/>
    <s v="stk"/>
    <n v="100975"/>
  </r>
  <r>
    <x v="17"/>
    <x v="1"/>
    <s v="Grong"/>
    <x v="11"/>
    <x v="1"/>
    <s v="stk"/>
    <n v="75500"/>
  </r>
  <r>
    <x v="17"/>
    <x v="1"/>
    <s v="Høylandet"/>
    <x v="12"/>
    <x v="1"/>
    <s v="stk"/>
    <n v="153275"/>
  </r>
  <r>
    <x v="17"/>
    <x v="1"/>
    <s v="Overhalla"/>
    <x v="13"/>
    <x v="1"/>
    <s v="stk"/>
    <n v="91970"/>
  </r>
  <r>
    <x v="17"/>
    <x v="1"/>
    <s v="Namsos"/>
    <x v="1"/>
    <x v="1"/>
    <s v="stk"/>
    <n v="10300"/>
  </r>
  <r>
    <x v="17"/>
    <x v="1"/>
    <s v="Flatanger"/>
    <x v="14"/>
    <x v="1"/>
    <s v="stk"/>
    <n v="1500"/>
  </r>
  <r>
    <x v="17"/>
    <x v="1"/>
    <s v="Nærøysund"/>
    <x v="15"/>
    <x v="1"/>
    <s v="stk"/>
    <n v="6500"/>
  </r>
  <r>
    <x v="17"/>
    <x v="1"/>
    <s v="Leka"/>
    <x v="16"/>
    <x v="1"/>
    <s v="stk"/>
    <m/>
  </r>
  <r>
    <x v="17"/>
    <x v="0"/>
    <s v="Inderøy"/>
    <x v="17"/>
    <x v="1"/>
    <s v="stk"/>
    <n v="113475"/>
  </r>
  <r>
    <x v="17"/>
    <x v="3"/>
    <s v="Indre Fosen"/>
    <x v="18"/>
    <x v="1"/>
    <s v="stk"/>
    <n v="118570"/>
  </r>
  <r>
    <x v="17"/>
    <x v="2"/>
    <s v="Trondheim"/>
    <x v="19"/>
    <x v="4"/>
    <s v="m3"/>
    <n v="10993"/>
  </r>
  <r>
    <x v="17"/>
    <x v="0"/>
    <s v="Steinkjer"/>
    <x v="0"/>
    <x v="4"/>
    <s v="m3"/>
    <n v="114521"/>
  </r>
  <r>
    <x v="17"/>
    <x v="1"/>
    <s v="Namsos"/>
    <x v="1"/>
    <x v="4"/>
    <s v="m3"/>
    <n v="12854"/>
  </r>
  <r>
    <x v="17"/>
    <x v="4"/>
    <s v="Heim"/>
    <x v="20"/>
    <x v="4"/>
    <s v="m3"/>
    <n v="15132"/>
  </r>
  <r>
    <x v="17"/>
    <x v="4"/>
    <s v="Hitra"/>
    <x v="35"/>
    <x v="4"/>
    <s v="m3"/>
    <n v="97"/>
  </r>
  <r>
    <x v="17"/>
    <x v="4"/>
    <s v="Orkland"/>
    <x v="22"/>
    <x v="4"/>
    <s v="m3"/>
    <n v="1950"/>
  </r>
  <r>
    <x v="17"/>
    <x v="3"/>
    <s v="Ørland"/>
    <x v="21"/>
    <x v="4"/>
    <s v="m3"/>
    <n v="1196"/>
  </r>
  <r>
    <x v="17"/>
    <x v="3"/>
    <s v="Åfjord"/>
    <x v="23"/>
    <x v="4"/>
    <s v="m3"/>
    <n v="3015"/>
  </r>
  <r>
    <x v="17"/>
    <x v="3"/>
    <s v="Åfjord"/>
    <x v="23"/>
    <x v="4"/>
    <s v="m3"/>
    <n v="800"/>
  </r>
  <r>
    <x v="17"/>
    <x v="3"/>
    <s v="Osen"/>
    <x v="24"/>
    <x v="4"/>
    <s v="m3"/>
    <n v="4169"/>
  </r>
  <r>
    <x v="17"/>
    <x v="5"/>
    <s v="Oppdal"/>
    <x v="25"/>
    <x v="4"/>
    <s v="m3"/>
    <n v="4911"/>
  </r>
  <r>
    <x v="17"/>
    <x v="5"/>
    <s v="Rennebu"/>
    <x v="26"/>
    <x v="4"/>
    <s v="m3"/>
    <n v="34278"/>
  </r>
  <r>
    <x v="17"/>
    <x v="4"/>
    <s v="Orkland"/>
    <x v="22"/>
    <x v="4"/>
    <s v="m3"/>
    <n v="34063"/>
  </r>
  <r>
    <x v="17"/>
    <x v="4"/>
    <s v="Orkland"/>
    <x v="22"/>
    <x v="4"/>
    <s v="m3"/>
    <n v="31632"/>
  </r>
  <r>
    <x v="17"/>
    <x v="5"/>
    <s v="Røros"/>
    <x v="27"/>
    <x v="4"/>
    <s v="m3"/>
    <n v="463"/>
  </r>
  <r>
    <x v="17"/>
    <x v="5"/>
    <s v="Holtålen"/>
    <x v="28"/>
    <x v="4"/>
    <s v="m3"/>
    <n v="14355"/>
  </r>
  <r>
    <x v="17"/>
    <x v="5"/>
    <s v="Midtre-Gauldal"/>
    <x v="29"/>
    <x v="4"/>
    <s v="m3"/>
    <n v="46111"/>
  </r>
  <r>
    <x v="17"/>
    <x v="5"/>
    <s v="Melhus"/>
    <x v="30"/>
    <x v="4"/>
    <s v="m3"/>
    <n v="41377"/>
  </r>
  <r>
    <x v="17"/>
    <x v="4"/>
    <s v="Skaun"/>
    <x v="31"/>
    <x v="4"/>
    <s v="m3"/>
    <n v="19424"/>
  </r>
  <r>
    <x v="17"/>
    <x v="2"/>
    <s v="Trondheim"/>
    <x v="19"/>
    <x v="4"/>
    <s v="m3"/>
    <n v="10704"/>
  </r>
  <r>
    <x v="17"/>
    <x v="2"/>
    <s v="Malvik"/>
    <x v="32"/>
    <x v="4"/>
    <s v="m3"/>
    <n v="9519"/>
  </r>
  <r>
    <x v="17"/>
    <x v="2"/>
    <s v="Selbu"/>
    <x v="33"/>
    <x v="4"/>
    <s v="m3"/>
    <n v="47863"/>
  </r>
  <r>
    <x v="17"/>
    <x v="2"/>
    <s v="Tydal"/>
    <x v="34"/>
    <x v="4"/>
    <s v="m3"/>
    <n v="14801"/>
  </r>
  <r>
    <x v="17"/>
    <x v="2"/>
    <s v="Meråker"/>
    <x v="2"/>
    <x v="4"/>
    <s v="m3"/>
    <n v="22868"/>
  </r>
  <r>
    <x v="17"/>
    <x v="2"/>
    <s v="Stjørdal"/>
    <x v="3"/>
    <x v="4"/>
    <s v="m3"/>
    <n v="49942"/>
  </r>
  <r>
    <x v="17"/>
    <x v="0"/>
    <s v="Frosta"/>
    <x v="4"/>
    <x v="4"/>
    <s v="m3"/>
    <n v="6564"/>
  </r>
  <r>
    <x v="17"/>
    <x v="0"/>
    <s v="Levanger"/>
    <x v="5"/>
    <x v="4"/>
    <s v="m3"/>
    <n v="18245"/>
  </r>
  <r>
    <x v="17"/>
    <x v="0"/>
    <s v="Verdal"/>
    <x v="6"/>
    <x v="4"/>
    <s v="m3"/>
    <n v="15343"/>
  </r>
  <r>
    <x v="17"/>
    <x v="1"/>
    <s v="Namsos"/>
    <x v="1"/>
    <x v="4"/>
    <s v="m3"/>
    <n v="23571"/>
  </r>
  <r>
    <x v="17"/>
    <x v="0"/>
    <s v="Snåsa"/>
    <x v="7"/>
    <x v="4"/>
    <s v="m3"/>
    <n v="31366"/>
  </r>
  <r>
    <x v="17"/>
    <x v="1"/>
    <s v="Lierne"/>
    <x v="8"/>
    <x v="4"/>
    <s v="m3"/>
    <n v="23612"/>
  </r>
  <r>
    <x v="17"/>
    <x v="1"/>
    <s v="Røyrvik"/>
    <x v="9"/>
    <x v="4"/>
    <s v="m3"/>
    <n v="830"/>
  </r>
  <r>
    <x v="17"/>
    <x v="1"/>
    <s v="Namsskogan"/>
    <x v="10"/>
    <x v="4"/>
    <s v="m3"/>
    <n v="2782"/>
  </r>
  <r>
    <x v="17"/>
    <x v="1"/>
    <s v="Grong"/>
    <x v="11"/>
    <x v="4"/>
    <s v="m3"/>
    <n v="25070"/>
  </r>
  <r>
    <x v="17"/>
    <x v="1"/>
    <s v="Høylandet"/>
    <x v="12"/>
    <x v="4"/>
    <s v="m3"/>
    <n v="19600"/>
  </r>
  <r>
    <x v="17"/>
    <x v="1"/>
    <s v="Overhalla"/>
    <x v="13"/>
    <x v="4"/>
    <s v="m3"/>
    <n v="16780"/>
  </r>
  <r>
    <x v="17"/>
    <x v="1"/>
    <s v="Namsos"/>
    <x v="1"/>
    <x v="4"/>
    <s v="m3"/>
    <n v="115"/>
  </r>
  <r>
    <x v="17"/>
    <x v="1"/>
    <s v="Flatanger"/>
    <x v="14"/>
    <x v="4"/>
    <s v="m3"/>
    <n v="544"/>
  </r>
  <r>
    <x v="17"/>
    <x v="1"/>
    <s v="Nærøysund"/>
    <x v="15"/>
    <x v="4"/>
    <s v="m3"/>
    <n v="46"/>
  </r>
  <r>
    <x v="17"/>
    <x v="1"/>
    <s v="Leka"/>
    <x v="16"/>
    <x v="4"/>
    <s v="m3"/>
    <m/>
  </r>
  <r>
    <x v="17"/>
    <x v="0"/>
    <s v="Inderøy"/>
    <x v="17"/>
    <x v="4"/>
    <s v="m3"/>
    <n v="31721"/>
  </r>
  <r>
    <x v="17"/>
    <x v="3"/>
    <s v="Indre Fosen"/>
    <x v="18"/>
    <x v="4"/>
    <s v="m3"/>
    <n v="22161"/>
  </r>
  <r>
    <x v="17"/>
    <x v="2"/>
    <s v="Trondheim"/>
    <x v="19"/>
    <x v="5"/>
    <s v="stk"/>
    <n v="700"/>
  </r>
  <r>
    <x v="17"/>
    <x v="0"/>
    <s v="Steinkjer"/>
    <x v="0"/>
    <x v="5"/>
    <s v="stk"/>
    <n v="44450"/>
  </r>
  <r>
    <x v="17"/>
    <x v="1"/>
    <s v="Namsos"/>
    <x v="1"/>
    <x v="5"/>
    <s v="stk"/>
    <n v="11350"/>
  </r>
  <r>
    <x v="17"/>
    <x v="4"/>
    <s v="Heim"/>
    <x v="20"/>
    <x v="5"/>
    <s v="stk"/>
    <n v="1250"/>
  </r>
  <r>
    <x v="17"/>
    <x v="4"/>
    <s v="Hitra"/>
    <x v="35"/>
    <x v="5"/>
    <s v="stk"/>
    <m/>
  </r>
  <r>
    <x v="17"/>
    <x v="4"/>
    <s v="Orkland"/>
    <x v="22"/>
    <x v="5"/>
    <s v="stk"/>
    <n v="1000"/>
  </r>
  <r>
    <x v="17"/>
    <x v="3"/>
    <s v="Ørland"/>
    <x v="21"/>
    <x v="5"/>
    <s v="stk"/>
    <n v="750"/>
  </r>
  <r>
    <x v="17"/>
    <x v="3"/>
    <s v="Åfjord"/>
    <x v="23"/>
    <x v="5"/>
    <s v="stk"/>
    <n v="1250"/>
  </r>
  <r>
    <x v="17"/>
    <x v="3"/>
    <s v="Åfjord"/>
    <x v="23"/>
    <x v="5"/>
    <s v="stk"/>
    <m/>
  </r>
  <r>
    <x v="17"/>
    <x v="3"/>
    <s v="Osen"/>
    <x v="24"/>
    <x v="5"/>
    <s v="stk"/>
    <n v="250"/>
  </r>
  <r>
    <x v="17"/>
    <x v="5"/>
    <s v="Oppdal"/>
    <x v="25"/>
    <x v="5"/>
    <s v="stk"/>
    <m/>
  </r>
  <r>
    <x v="17"/>
    <x v="5"/>
    <s v="Rennebu"/>
    <x v="26"/>
    <x v="5"/>
    <s v="stk"/>
    <n v="250"/>
  </r>
  <r>
    <x v="17"/>
    <x v="4"/>
    <s v="Orkland"/>
    <x v="22"/>
    <x v="5"/>
    <s v="stk"/>
    <n v="400"/>
  </r>
  <r>
    <x v="17"/>
    <x v="4"/>
    <s v="Orkland"/>
    <x v="22"/>
    <x v="5"/>
    <s v="stk"/>
    <n v="2725"/>
  </r>
  <r>
    <x v="17"/>
    <x v="5"/>
    <s v="Røros"/>
    <x v="27"/>
    <x v="5"/>
    <s v="stk"/>
    <m/>
  </r>
  <r>
    <x v="17"/>
    <x v="5"/>
    <s v="Holtålen"/>
    <x v="28"/>
    <x v="5"/>
    <s v="stk"/>
    <m/>
  </r>
  <r>
    <x v="17"/>
    <x v="5"/>
    <s v="Midtre-Gauldal"/>
    <x v="29"/>
    <x v="5"/>
    <s v="stk"/>
    <n v="14200"/>
  </r>
  <r>
    <x v="17"/>
    <x v="5"/>
    <s v="Melhus"/>
    <x v="30"/>
    <x v="5"/>
    <s v="stk"/>
    <n v="500"/>
  </r>
  <r>
    <x v="17"/>
    <x v="4"/>
    <s v="Skaun"/>
    <x v="31"/>
    <x v="5"/>
    <s v="stk"/>
    <n v="5500"/>
  </r>
  <r>
    <x v="17"/>
    <x v="2"/>
    <s v="Trondheim"/>
    <x v="19"/>
    <x v="5"/>
    <s v="stk"/>
    <m/>
  </r>
  <r>
    <x v="17"/>
    <x v="2"/>
    <s v="Malvik"/>
    <x v="32"/>
    <x v="5"/>
    <s v="stk"/>
    <n v="2500"/>
  </r>
  <r>
    <x v="17"/>
    <x v="2"/>
    <s v="Selbu"/>
    <x v="33"/>
    <x v="5"/>
    <s v="stk"/>
    <n v="16000"/>
  </r>
  <r>
    <x v="17"/>
    <x v="2"/>
    <s v="Tydal"/>
    <x v="34"/>
    <x v="5"/>
    <s v="stk"/>
    <n v="1500"/>
  </r>
  <r>
    <x v="17"/>
    <x v="2"/>
    <s v="Meråker"/>
    <x v="2"/>
    <x v="5"/>
    <s v="stk"/>
    <n v="2000"/>
  </r>
  <r>
    <x v="17"/>
    <x v="2"/>
    <s v="Stjørdal"/>
    <x v="3"/>
    <x v="5"/>
    <s v="stk"/>
    <n v="5760"/>
  </r>
  <r>
    <x v="17"/>
    <x v="0"/>
    <s v="Frosta"/>
    <x v="4"/>
    <x v="5"/>
    <s v="stk"/>
    <m/>
  </r>
  <r>
    <x v="17"/>
    <x v="0"/>
    <s v="Levanger"/>
    <x v="5"/>
    <x v="5"/>
    <s v="stk"/>
    <n v="2480"/>
  </r>
  <r>
    <x v="17"/>
    <x v="0"/>
    <s v="Verdal"/>
    <x v="6"/>
    <x v="5"/>
    <s v="stk"/>
    <n v="6650"/>
  </r>
  <r>
    <x v="17"/>
    <x v="1"/>
    <s v="Namsos"/>
    <x v="1"/>
    <x v="5"/>
    <s v="stk"/>
    <n v="1100"/>
  </r>
  <r>
    <x v="17"/>
    <x v="0"/>
    <s v="Snåsa"/>
    <x v="7"/>
    <x v="5"/>
    <s v="stk"/>
    <n v="8880"/>
  </r>
  <r>
    <x v="17"/>
    <x v="1"/>
    <s v="Lierne"/>
    <x v="8"/>
    <x v="5"/>
    <s v="stk"/>
    <n v="2200"/>
  </r>
  <r>
    <x v="17"/>
    <x v="1"/>
    <s v="Røyrvik"/>
    <x v="9"/>
    <x v="5"/>
    <s v="stk"/>
    <m/>
  </r>
  <r>
    <x v="17"/>
    <x v="1"/>
    <s v="Namsskogan"/>
    <x v="10"/>
    <x v="5"/>
    <s v="stk"/>
    <n v="10425"/>
  </r>
  <r>
    <x v="17"/>
    <x v="1"/>
    <s v="Grong"/>
    <x v="11"/>
    <x v="5"/>
    <s v="stk"/>
    <n v="13700"/>
  </r>
  <r>
    <x v="17"/>
    <x v="1"/>
    <s v="Høylandet"/>
    <x v="12"/>
    <x v="5"/>
    <s v="stk"/>
    <n v="2500"/>
  </r>
  <r>
    <x v="17"/>
    <x v="1"/>
    <s v="Overhalla"/>
    <x v="13"/>
    <x v="5"/>
    <s v="stk"/>
    <n v="1300"/>
  </r>
  <r>
    <x v="17"/>
    <x v="1"/>
    <s v="Namsos"/>
    <x v="1"/>
    <x v="5"/>
    <s v="stk"/>
    <m/>
  </r>
  <r>
    <x v="17"/>
    <x v="1"/>
    <s v="Flatanger"/>
    <x v="14"/>
    <x v="5"/>
    <s v="stk"/>
    <m/>
  </r>
  <r>
    <x v="17"/>
    <x v="1"/>
    <s v="Nærøysund"/>
    <x v="15"/>
    <x v="5"/>
    <s v="stk"/>
    <m/>
  </r>
  <r>
    <x v="17"/>
    <x v="1"/>
    <s v="Leka"/>
    <x v="16"/>
    <x v="5"/>
    <s v="stk"/>
    <n v="1000"/>
  </r>
  <r>
    <x v="17"/>
    <x v="0"/>
    <s v="Inderøy"/>
    <x v="17"/>
    <x v="5"/>
    <s v="stk"/>
    <n v="9900"/>
  </r>
  <r>
    <x v="17"/>
    <x v="3"/>
    <s v="Indre Fosen"/>
    <x v="18"/>
    <x v="5"/>
    <s v="stk"/>
    <n v="700"/>
  </r>
  <r>
    <x v="17"/>
    <x v="2"/>
    <s v="Trondheim"/>
    <x v="19"/>
    <x v="6"/>
    <s v="Dekar"/>
    <n v="75"/>
  </r>
  <r>
    <x v="17"/>
    <x v="0"/>
    <s v="Steinkjer"/>
    <x v="0"/>
    <x v="6"/>
    <s v="Dekar"/>
    <n v="115"/>
  </r>
  <r>
    <x v="17"/>
    <x v="1"/>
    <s v="Namsos"/>
    <x v="1"/>
    <x v="6"/>
    <s v="Dekar"/>
    <m/>
  </r>
  <r>
    <x v="17"/>
    <x v="4"/>
    <s v="Heim"/>
    <x v="20"/>
    <x v="6"/>
    <s v="Dekar"/>
    <n v="25"/>
  </r>
  <r>
    <x v="17"/>
    <x v="4"/>
    <s v="Hitra"/>
    <x v="35"/>
    <x v="6"/>
    <s v="Dekar"/>
    <m/>
  </r>
  <r>
    <x v="17"/>
    <x v="4"/>
    <s v="Orkland"/>
    <x v="22"/>
    <x v="6"/>
    <s v="Dekar"/>
    <m/>
  </r>
  <r>
    <x v="17"/>
    <x v="3"/>
    <s v="Ørland"/>
    <x v="21"/>
    <x v="6"/>
    <s v="Dekar"/>
    <m/>
  </r>
  <r>
    <x v="17"/>
    <x v="3"/>
    <s v="Åfjord"/>
    <x v="23"/>
    <x v="6"/>
    <s v="Dekar"/>
    <m/>
  </r>
  <r>
    <x v="17"/>
    <x v="3"/>
    <s v="Åfjord"/>
    <x v="23"/>
    <x v="6"/>
    <s v="Dekar"/>
    <m/>
  </r>
  <r>
    <x v="17"/>
    <x v="3"/>
    <s v="Osen"/>
    <x v="24"/>
    <x v="6"/>
    <s v="Dekar"/>
    <m/>
  </r>
  <r>
    <x v="17"/>
    <x v="5"/>
    <s v="Oppdal"/>
    <x v="25"/>
    <x v="6"/>
    <s v="Dekar"/>
    <n v="90"/>
  </r>
  <r>
    <x v="17"/>
    <x v="5"/>
    <s v="Rennebu"/>
    <x v="26"/>
    <x v="6"/>
    <s v="Dekar"/>
    <n v="642"/>
  </r>
  <r>
    <x v="17"/>
    <x v="4"/>
    <s v="Orkland"/>
    <x v="22"/>
    <x v="6"/>
    <s v="Dekar"/>
    <n v="33"/>
  </r>
  <r>
    <x v="17"/>
    <x v="4"/>
    <s v="Orkland"/>
    <x v="22"/>
    <x v="6"/>
    <s v="Dekar"/>
    <n v="175"/>
  </r>
  <r>
    <x v="17"/>
    <x v="5"/>
    <s v="Røros"/>
    <x v="27"/>
    <x v="6"/>
    <s v="Dekar"/>
    <m/>
  </r>
  <r>
    <x v="17"/>
    <x v="5"/>
    <s v="Holtålen"/>
    <x v="28"/>
    <x v="6"/>
    <s v="Dekar"/>
    <n v="172"/>
  </r>
  <r>
    <x v="17"/>
    <x v="5"/>
    <s v="Midtre-Gauldal"/>
    <x v="29"/>
    <x v="6"/>
    <s v="Dekar"/>
    <n v="55"/>
  </r>
  <r>
    <x v="17"/>
    <x v="5"/>
    <s v="Melhus"/>
    <x v="30"/>
    <x v="6"/>
    <s v="Dekar"/>
    <n v="209"/>
  </r>
  <r>
    <x v="17"/>
    <x v="4"/>
    <s v="Skaun"/>
    <x v="31"/>
    <x v="6"/>
    <s v="Dekar"/>
    <n v="35"/>
  </r>
  <r>
    <x v="17"/>
    <x v="2"/>
    <s v="Trondheim"/>
    <x v="19"/>
    <x v="6"/>
    <s v="Dekar"/>
    <n v="8"/>
  </r>
  <r>
    <x v="17"/>
    <x v="2"/>
    <s v="Malvik"/>
    <x v="32"/>
    <x v="6"/>
    <s v="Dekar"/>
    <n v="13"/>
  </r>
  <r>
    <x v="17"/>
    <x v="2"/>
    <s v="Selbu"/>
    <x v="33"/>
    <x v="6"/>
    <s v="Dekar"/>
    <n v="219"/>
  </r>
  <r>
    <x v="17"/>
    <x v="2"/>
    <s v="Tydal"/>
    <x v="34"/>
    <x v="6"/>
    <s v="Dekar"/>
    <m/>
  </r>
  <r>
    <x v="17"/>
    <x v="2"/>
    <s v="Meråker"/>
    <x v="2"/>
    <x v="6"/>
    <s v="Dekar"/>
    <m/>
  </r>
  <r>
    <x v="17"/>
    <x v="2"/>
    <s v="Stjørdal"/>
    <x v="3"/>
    <x v="6"/>
    <s v="Dekar"/>
    <n v="7"/>
  </r>
  <r>
    <x v="17"/>
    <x v="0"/>
    <s v="Frosta"/>
    <x v="4"/>
    <x v="6"/>
    <s v="Dekar"/>
    <n v="55"/>
  </r>
  <r>
    <x v="17"/>
    <x v="0"/>
    <s v="Levanger"/>
    <x v="5"/>
    <x v="6"/>
    <s v="Dekar"/>
    <n v="63"/>
  </r>
  <r>
    <x v="17"/>
    <x v="0"/>
    <s v="Verdal"/>
    <x v="6"/>
    <x v="6"/>
    <s v="Dekar"/>
    <n v="18"/>
  </r>
  <r>
    <x v="17"/>
    <x v="1"/>
    <s v="Namsos"/>
    <x v="1"/>
    <x v="6"/>
    <s v="Dekar"/>
    <n v="7"/>
  </r>
  <r>
    <x v="17"/>
    <x v="0"/>
    <s v="Snåsa"/>
    <x v="7"/>
    <x v="6"/>
    <s v="Dekar"/>
    <n v="112"/>
  </r>
  <r>
    <x v="17"/>
    <x v="1"/>
    <s v="Lierne"/>
    <x v="8"/>
    <x v="6"/>
    <s v="Dekar"/>
    <n v="11"/>
  </r>
  <r>
    <x v="17"/>
    <x v="1"/>
    <s v="Røyrvik"/>
    <x v="9"/>
    <x v="6"/>
    <s v="Dekar"/>
    <m/>
  </r>
  <r>
    <x v="17"/>
    <x v="1"/>
    <s v="Namsskogan"/>
    <x v="10"/>
    <x v="6"/>
    <s v="Dekar"/>
    <n v="26"/>
  </r>
  <r>
    <x v="17"/>
    <x v="1"/>
    <s v="Grong"/>
    <x v="11"/>
    <x v="6"/>
    <s v="Dekar"/>
    <n v="88"/>
  </r>
  <r>
    <x v="17"/>
    <x v="1"/>
    <s v="Høylandet"/>
    <x v="12"/>
    <x v="6"/>
    <s v="Dekar"/>
    <n v="8"/>
  </r>
  <r>
    <x v="17"/>
    <x v="1"/>
    <s v="Overhalla"/>
    <x v="13"/>
    <x v="6"/>
    <s v="Dekar"/>
    <m/>
  </r>
  <r>
    <x v="17"/>
    <x v="1"/>
    <s v="Namsos"/>
    <x v="1"/>
    <x v="6"/>
    <s v="Dekar"/>
    <m/>
  </r>
  <r>
    <x v="17"/>
    <x v="1"/>
    <s v="Flatanger"/>
    <x v="14"/>
    <x v="6"/>
    <s v="Dekar"/>
    <m/>
  </r>
  <r>
    <x v="17"/>
    <x v="1"/>
    <s v="Nærøysund"/>
    <x v="15"/>
    <x v="6"/>
    <s v="Dekar"/>
    <m/>
  </r>
  <r>
    <x v="17"/>
    <x v="1"/>
    <s v="Leka"/>
    <x v="16"/>
    <x v="6"/>
    <s v="Dekar"/>
    <m/>
  </r>
  <r>
    <x v="17"/>
    <x v="0"/>
    <s v="Inderøy"/>
    <x v="17"/>
    <x v="6"/>
    <s v="Dekar"/>
    <m/>
  </r>
  <r>
    <x v="17"/>
    <x v="3"/>
    <s v="Indre Fosen"/>
    <x v="18"/>
    <x v="6"/>
    <s v="Dekar"/>
    <m/>
  </r>
  <r>
    <x v="17"/>
    <x v="2"/>
    <s v="Trondheim"/>
    <x v="19"/>
    <x v="0"/>
    <s v="Dekar"/>
    <n v="841"/>
  </r>
  <r>
    <x v="17"/>
    <x v="0"/>
    <s v="Steinkjer"/>
    <x v="0"/>
    <x v="0"/>
    <s v="Dekar"/>
    <n v="3596"/>
  </r>
  <r>
    <x v="17"/>
    <x v="1"/>
    <s v="Namsos"/>
    <x v="1"/>
    <x v="0"/>
    <s v="Dekar"/>
    <n v="1053"/>
  </r>
  <r>
    <x v="17"/>
    <x v="4"/>
    <s v="Heim"/>
    <x v="20"/>
    <x v="0"/>
    <s v="Dekar"/>
    <n v="212"/>
  </r>
  <r>
    <x v="17"/>
    <x v="4"/>
    <s v="Hitra"/>
    <x v="35"/>
    <x v="0"/>
    <s v="Dekar"/>
    <m/>
  </r>
  <r>
    <x v="17"/>
    <x v="4"/>
    <s v="Orkland"/>
    <x v="22"/>
    <x v="0"/>
    <s v="Dekar"/>
    <m/>
  </r>
  <r>
    <x v="17"/>
    <x v="3"/>
    <s v="Ørland"/>
    <x v="21"/>
    <x v="0"/>
    <s v="Dekar"/>
    <n v="116"/>
  </r>
  <r>
    <x v="17"/>
    <x v="3"/>
    <s v="Åfjord"/>
    <x v="23"/>
    <x v="0"/>
    <s v="Dekar"/>
    <n v="137"/>
  </r>
  <r>
    <x v="17"/>
    <x v="3"/>
    <s v="Åfjord"/>
    <x v="23"/>
    <x v="0"/>
    <s v="Dekar"/>
    <m/>
  </r>
  <r>
    <x v="17"/>
    <x v="3"/>
    <s v="Osen"/>
    <x v="24"/>
    <x v="0"/>
    <s v="Dekar"/>
    <n v="352"/>
  </r>
  <r>
    <x v="17"/>
    <x v="5"/>
    <s v="Oppdal"/>
    <x v="25"/>
    <x v="0"/>
    <s v="Dekar"/>
    <n v="25"/>
  </r>
  <r>
    <x v="17"/>
    <x v="5"/>
    <s v="Rennebu"/>
    <x v="26"/>
    <x v="0"/>
    <s v="Dekar"/>
    <n v="297"/>
  </r>
  <r>
    <x v="17"/>
    <x v="4"/>
    <s v="Orkland"/>
    <x v="22"/>
    <x v="0"/>
    <s v="Dekar"/>
    <n v="288"/>
  </r>
  <r>
    <x v="17"/>
    <x v="4"/>
    <s v="Orkland"/>
    <x v="22"/>
    <x v="0"/>
    <s v="Dekar"/>
    <n v="610"/>
  </r>
  <r>
    <x v="17"/>
    <x v="5"/>
    <s v="Røros"/>
    <x v="27"/>
    <x v="0"/>
    <s v="Dekar"/>
    <m/>
  </r>
  <r>
    <x v="17"/>
    <x v="5"/>
    <s v="Holtålen"/>
    <x v="28"/>
    <x v="0"/>
    <s v="Dekar"/>
    <n v="30"/>
  </r>
  <r>
    <x v="17"/>
    <x v="5"/>
    <s v="Midtre-Gauldal"/>
    <x v="29"/>
    <x v="0"/>
    <s v="Dekar"/>
    <n v="425"/>
  </r>
  <r>
    <x v="17"/>
    <x v="5"/>
    <s v="Melhus"/>
    <x v="30"/>
    <x v="0"/>
    <s v="Dekar"/>
    <n v="1380"/>
  </r>
  <r>
    <x v="17"/>
    <x v="4"/>
    <s v="Skaun"/>
    <x v="31"/>
    <x v="0"/>
    <s v="Dekar"/>
    <n v="484"/>
  </r>
  <r>
    <x v="17"/>
    <x v="2"/>
    <s v="Trondheim"/>
    <x v="19"/>
    <x v="0"/>
    <s v="Dekar"/>
    <n v="346"/>
  </r>
  <r>
    <x v="17"/>
    <x v="2"/>
    <s v="Malvik"/>
    <x v="32"/>
    <x v="0"/>
    <s v="Dekar"/>
    <n v="1482"/>
  </r>
  <r>
    <x v="17"/>
    <x v="2"/>
    <s v="Selbu"/>
    <x v="33"/>
    <x v="0"/>
    <s v="Dekar"/>
    <n v="1653"/>
  </r>
  <r>
    <x v="17"/>
    <x v="2"/>
    <s v="Tydal"/>
    <x v="34"/>
    <x v="0"/>
    <s v="Dekar"/>
    <n v="106"/>
  </r>
  <r>
    <x v="17"/>
    <x v="2"/>
    <s v="Meråker"/>
    <x v="2"/>
    <x v="0"/>
    <s v="Dekar"/>
    <n v="1069"/>
  </r>
  <r>
    <x v="17"/>
    <x v="2"/>
    <s v="Stjørdal"/>
    <x v="3"/>
    <x v="0"/>
    <s v="Dekar"/>
    <n v="1576"/>
  </r>
  <r>
    <x v="17"/>
    <x v="0"/>
    <s v="Frosta"/>
    <x v="4"/>
    <x v="0"/>
    <s v="Dekar"/>
    <n v="175"/>
  </r>
  <r>
    <x v="17"/>
    <x v="0"/>
    <s v="Levanger"/>
    <x v="5"/>
    <x v="0"/>
    <s v="Dekar"/>
    <n v="2383"/>
  </r>
  <r>
    <x v="17"/>
    <x v="0"/>
    <s v="Verdal"/>
    <x v="6"/>
    <x v="0"/>
    <s v="Dekar"/>
    <n v="3463"/>
  </r>
  <r>
    <x v="17"/>
    <x v="1"/>
    <s v="Namsos"/>
    <x v="1"/>
    <x v="0"/>
    <s v="Dekar"/>
    <n v="610"/>
  </r>
  <r>
    <x v="17"/>
    <x v="0"/>
    <s v="Snåsa"/>
    <x v="7"/>
    <x v="0"/>
    <s v="Dekar"/>
    <n v="1396"/>
  </r>
  <r>
    <x v="17"/>
    <x v="1"/>
    <s v="Lierne"/>
    <x v="8"/>
    <x v="0"/>
    <s v="Dekar"/>
    <n v="1169"/>
  </r>
  <r>
    <x v="17"/>
    <x v="1"/>
    <s v="Røyrvik"/>
    <x v="9"/>
    <x v="0"/>
    <s v="Dekar"/>
    <n v="611"/>
  </r>
  <r>
    <x v="17"/>
    <x v="1"/>
    <s v="Namsskogan"/>
    <x v="10"/>
    <x v="0"/>
    <s v="Dekar"/>
    <n v="571"/>
  </r>
  <r>
    <x v="17"/>
    <x v="1"/>
    <s v="Grong"/>
    <x v="11"/>
    <x v="0"/>
    <s v="Dekar"/>
    <n v="936"/>
  </r>
  <r>
    <x v="17"/>
    <x v="1"/>
    <s v="Høylandet"/>
    <x v="12"/>
    <x v="0"/>
    <s v="Dekar"/>
    <n v="968"/>
  </r>
  <r>
    <x v="17"/>
    <x v="1"/>
    <s v="Overhalla"/>
    <x v="13"/>
    <x v="0"/>
    <s v="Dekar"/>
    <n v="943"/>
  </r>
  <r>
    <x v="17"/>
    <x v="1"/>
    <s v="Namsos"/>
    <x v="1"/>
    <x v="0"/>
    <s v="Dekar"/>
    <m/>
  </r>
  <r>
    <x v="17"/>
    <x v="1"/>
    <s v="Flatanger"/>
    <x v="14"/>
    <x v="0"/>
    <s v="Dekar"/>
    <n v="29"/>
  </r>
  <r>
    <x v="17"/>
    <x v="1"/>
    <s v="Nærøysund"/>
    <x v="15"/>
    <x v="0"/>
    <s v="Dekar"/>
    <m/>
  </r>
  <r>
    <x v="17"/>
    <x v="1"/>
    <s v="Leka"/>
    <x v="16"/>
    <x v="0"/>
    <s v="Dekar"/>
    <n v="28"/>
  </r>
  <r>
    <x v="17"/>
    <x v="0"/>
    <s v="Inderøy"/>
    <x v="17"/>
    <x v="0"/>
    <s v="Dekar"/>
    <n v="691"/>
  </r>
  <r>
    <x v="17"/>
    <x v="3"/>
    <s v="Indre Fosen"/>
    <x v="18"/>
    <x v="0"/>
    <s v="Dekar"/>
    <n v="1510"/>
  </r>
  <r>
    <x v="17"/>
    <x v="2"/>
    <s v="Trondheim"/>
    <x v="19"/>
    <x v="3"/>
    <s v="m"/>
    <m/>
  </r>
  <r>
    <x v="17"/>
    <x v="0"/>
    <s v="Steinkjer"/>
    <x v="0"/>
    <x v="3"/>
    <s v="m"/>
    <n v="3740"/>
  </r>
  <r>
    <x v="17"/>
    <x v="1"/>
    <s v="Namsos"/>
    <x v="1"/>
    <x v="3"/>
    <s v="m"/>
    <n v="3500"/>
  </r>
  <r>
    <x v="17"/>
    <x v="4"/>
    <s v="Heim"/>
    <x v="20"/>
    <x v="3"/>
    <s v="m"/>
    <m/>
  </r>
  <r>
    <x v="17"/>
    <x v="4"/>
    <s v="Hitra"/>
    <x v="35"/>
    <x v="3"/>
    <s v="m"/>
    <m/>
  </r>
  <r>
    <x v="17"/>
    <x v="4"/>
    <s v="Orkland"/>
    <x v="22"/>
    <x v="3"/>
    <s v="m"/>
    <m/>
  </r>
  <r>
    <x v="17"/>
    <x v="3"/>
    <s v="Ørland"/>
    <x v="21"/>
    <x v="3"/>
    <s v="m"/>
    <m/>
  </r>
  <r>
    <x v="17"/>
    <x v="3"/>
    <s v="Åfjord"/>
    <x v="23"/>
    <x v="3"/>
    <s v="m"/>
    <m/>
  </r>
  <r>
    <x v="17"/>
    <x v="3"/>
    <s v="Åfjord"/>
    <x v="23"/>
    <x v="3"/>
    <s v="m"/>
    <m/>
  </r>
  <r>
    <x v="17"/>
    <x v="3"/>
    <s v="Osen"/>
    <x v="24"/>
    <x v="3"/>
    <s v="m"/>
    <m/>
  </r>
  <r>
    <x v="17"/>
    <x v="5"/>
    <s v="Oppdal"/>
    <x v="25"/>
    <x v="3"/>
    <s v="m"/>
    <m/>
  </r>
  <r>
    <x v="17"/>
    <x v="5"/>
    <s v="Rennebu"/>
    <x v="26"/>
    <x v="3"/>
    <s v="m"/>
    <n v="546"/>
  </r>
  <r>
    <x v="17"/>
    <x v="4"/>
    <s v="Orkland"/>
    <x v="22"/>
    <x v="3"/>
    <s v="m"/>
    <n v="250"/>
  </r>
  <r>
    <x v="17"/>
    <x v="4"/>
    <s v="Orkland"/>
    <x v="22"/>
    <x v="3"/>
    <s v="m"/>
    <n v="642"/>
  </r>
  <r>
    <x v="17"/>
    <x v="5"/>
    <s v="Røros"/>
    <x v="27"/>
    <x v="3"/>
    <s v="m"/>
    <m/>
  </r>
  <r>
    <x v="17"/>
    <x v="5"/>
    <s v="Holtålen"/>
    <x v="28"/>
    <x v="3"/>
    <s v="m"/>
    <n v="2900"/>
  </r>
  <r>
    <x v="17"/>
    <x v="5"/>
    <s v="Midtre-Gauldal"/>
    <x v="29"/>
    <x v="3"/>
    <s v="m"/>
    <m/>
  </r>
  <r>
    <x v="17"/>
    <x v="5"/>
    <s v="Melhus"/>
    <x v="30"/>
    <x v="3"/>
    <s v="m"/>
    <m/>
  </r>
  <r>
    <x v="17"/>
    <x v="4"/>
    <s v="Skaun"/>
    <x v="31"/>
    <x v="3"/>
    <s v="m"/>
    <m/>
  </r>
  <r>
    <x v="17"/>
    <x v="2"/>
    <s v="Trondheim"/>
    <x v="19"/>
    <x v="3"/>
    <s v="m"/>
    <m/>
  </r>
  <r>
    <x v="17"/>
    <x v="2"/>
    <s v="Malvik"/>
    <x v="32"/>
    <x v="3"/>
    <s v="m"/>
    <m/>
  </r>
  <r>
    <x v="17"/>
    <x v="2"/>
    <s v="Selbu"/>
    <x v="33"/>
    <x v="3"/>
    <s v="m"/>
    <n v="550"/>
  </r>
  <r>
    <x v="17"/>
    <x v="2"/>
    <s v="Tydal"/>
    <x v="34"/>
    <x v="3"/>
    <s v="m"/>
    <m/>
  </r>
  <r>
    <x v="17"/>
    <x v="2"/>
    <s v="Meråker"/>
    <x v="2"/>
    <x v="3"/>
    <s v="m"/>
    <n v="350"/>
  </r>
  <r>
    <x v="17"/>
    <x v="2"/>
    <s v="Stjørdal"/>
    <x v="3"/>
    <x v="3"/>
    <s v="m"/>
    <n v="60"/>
  </r>
  <r>
    <x v="17"/>
    <x v="0"/>
    <s v="Frosta"/>
    <x v="4"/>
    <x v="3"/>
    <s v="m"/>
    <m/>
  </r>
  <r>
    <x v="17"/>
    <x v="0"/>
    <s v="Levanger"/>
    <x v="5"/>
    <x v="3"/>
    <s v="m"/>
    <n v="850"/>
  </r>
  <r>
    <x v="17"/>
    <x v="0"/>
    <s v="Verdal"/>
    <x v="6"/>
    <x v="3"/>
    <s v="m"/>
    <m/>
  </r>
  <r>
    <x v="17"/>
    <x v="1"/>
    <s v="Namsos"/>
    <x v="1"/>
    <x v="3"/>
    <s v="m"/>
    <m/>
  </r>
  <r>
    <x v="17"/>
    <x v="0"/>
    <s v="Snåsa"/>
    <x v="7"/>
    <x v="3"/>
    <s v="m"/>
    <n v="5174"/>
  </r>
  <r>
    <x v="17"/>
    <x v="1"/>
    <s v="Lierne"/>
    <x v="8"/>
    <x v="3"/>
    <s v="m"/>
    <n v="4700"/>
  </r>
  <r>
    <x v="17"/>
    <x v="1"/>
    <s v="Røyrvik"/>
    <x v="9"/>
    <x v="3"/>
    <s v="m"/>
    <n v="5600"/>
  </r>
  <r>
    <x v="17"/>
    <x v="1"/>
    <s v="Namsskogan"/>
    <x v="10"/>
    <x v="3"/>
    <s v="m"/>
    <m/>
  </r>
  <r>
    <x v="17"/>
    <x v="1"/>
    <s v="Grong"/>
    <x v="11"/>
    <x v="3"/>
    <s v="m"/>
    <m/>
  </r>
  <r>
    <x v="17"/>
    <x v="1"/>
    <s v="Høylandet"/>
    <x v="12"/>
    <x v="3"/>
    <s v="m"/>
    <n v="648"/>
  </r>
  <r>
    <x v="17"/>
    <x v="1"/>
    <s v="Overhalla"/>
    <x v="13"/>
    <x v="3"/>
    <s v="m"/>
    <n v="5127"/>
  </r>
  <r>
    <x v="17"/>
    <x v="1"/>
    <s v="Namsos"/>
    <x v="1"/>
    <x v="3"/>
    <s v="m"/>
    <n v="2770"/>
  </r>
  <r>
    <x v="17"/>
    <x v="1"/>
    <s v="Flatanger"/>
    <x v="14"/>
    <x v="3"/>
    <s v="m"/>
    <n v="650"/>
  </r>
  <r>
    <x v="17"/>
    <x v="1"/>
    <s v="Nærøysund"/>
    <x v="15"/>
    <x v="3"/>
    <s v="m"/>
    <m/>
  </r>
  <r>
    <x v="17"/>
    <x v="1"/>
    <s v="Leka"/>
    <x v="16"/>
    <x v="3"/>
    <s v="m"/>
    <m/>
  </r>
  <r>
    <x v="17"/>
    <x v="0"/>
    <s v="Inderøy"/>
    <x v="17"/>
    <x v="3"/>
    <s v="m"/>
    <n v="3410"/>
  </r>
  <r>
    <x v="17"/>
    <x v="3"/>
    <s v="Indre Fosen"/>
    <x v="18"/>
    <x v="3"/>
    <s v="m"/>
    <m/>
  </r>
  <r>
    <x v="17"/>
    <x v="2"/>
    <s v="Trondheim"/>
    <x v="19"/>
    <x v="2"/>
    <s v="m"/>
    <m/>
  </r>
  <r>
    <x v="17"/>
    <x v="0"/>
    <s v="Steinkjer"/>
    <x v="0"/>
    <x v="2"/>
    <s v="m"/>
    <n v="700"/>
  </r>
  <r>
    <x v="17"/>
    <x v="1"/>
    <s v="Namsos"/>
    <x v="1"/>
    <x v="2"/>
    <s v="m"/>
    <n v="500"/>
  </r>
  <r>
    <x v="17"/>
    <x v="4"/>
    <s v="Heim"/>
    <x v="20"/>
    <x v="2"/>
    <s v="m"/>
    <m/>
  </r>
  <r>
    <x v="17"/>
    <x v="4"/>
    <s v="Hitra"/>
    <x v="35"/>
    <x v="2"/>
    <s v="m"/>
    <m/>
  </r>
  <r>
    <x v="17"/>
    <x v="4"/>
    <s v="Orkland"/>
    <x v="22"/>
    <x v="2"/>
    <s v="m"/>
    <m/>
  </r>
  <r>
    <x v="17"/>
    <x v="3"/>
    <s v="Ørland"/>
    <x v="21"/>
    <x v="2"/>
    <s v="m"/>
    <m/>
  </r>
  <r>
    <x v="17"/>
    <x v="3"/>
    <s v="Åfjord"/>
    <x v="23"/>
    <x v="2"/>
    <s v="m"/>
    <m/>
  </r>
  <r>
    <x v="17"/>
    <x v="3"/>
    <s v="Åfjord"/>
    <x v="23"/>
    <x v="2"/>
    <s v="m"/>
    <m/>
  </r>
  <r>
    <x v="17"/>
    <x v="3"/>
    <s v="Osen"/>
    <x v="24"/>
    <x v="2"/>
    <s v="m"/>
    <m/>
  </r>
  <r>
    <x v="17"/>
    <x v="5"/>
    <s v="Oppdal"/>
    <x v="25"/>
    <x v="2"/>
    <s v="m"/>
    <m/>
  </r>
  <r>
    <x v="17"/>
    <x v="5"/>
    <s v="Rennebu"/>
    <x v="26"/>
    <x v="2"/>
    <s v="m"/>
    <m/>
  </r>
  <r>
    <x v="17"/>
    <x v="4"/>
    <s v="Orkland"/>
    <x v="22"/>
    <x v="2"/>
    <s v="m"/>
    <m/>
  </r>
  <r>
    <x v="17"/>
    <x v="4"/>
    <s v="Orkland"/>
    <x v="22"/>
    <x v="2"/>
    <s v="m"/>
    <m/>
  </r>
  <r>
    <x v="17"/>
    <x v="5"/>
    <s v="Røros"/>
    <x v="27"/>
    <x v="2"/>
    <s v="m"/>
    <m/>
  </r>
  <r>
    <x v="17"/>
    <x v="5"/>
    <s v="Holtålen"/>
    <x v="28"/>
    <x v="2"/>
    <s v="m"/>
    <m/>
  </r>
  <r>
    <x v="17"/>
    <x v="5"/>
    <s v="Midtre-Gauldal"/>
    <x v="29"/>
    <x v="2"/>
    <s v="m"/>
    <m/>
  </r>
  <r>
    <x v="17"/>
    <x v="5"/>
    <s v="Melhus"/>
    <x v="30"/>
    <x v="2"/>
    <s v="m"/>
    <m/>
  </r>
  <r>
    <x v="17"/>
    <x v="4"/>
    <s v="Skaun"/>
    <x v="31"/>
    <x v="2"/>
    <s v="m"/>
    <m/>
  </r>
  <r>
    <x v="17"/>
    <x v="2"/>
    <s v="Trondheim"/>
    <x v="19"/>
    <x v="2"/>
    <s v="m"/>
    <m/>
  </r>
  <r>
    <x v="17"/>
    <x v="2"/>
    <s v="Malvik"/>
    <x v="32"/>
    <x v="2"/>
    <s v="m"/>
    <m/>
  </r>
  <r>
    <x v="17"/>
    <x v="2"/>
    <s v="Selbu"/>
    <x v="33"/>
    <x v="2"/>
    <s v="m"/>
    <m/>
  </r>
  <r>
    <x v="17"/>
    <x v="2"/>
    <s v="Tydal"/>
    <x v="34"/>
    <x v="2"/>
    <s v="m"/>
    <m/>
  </r>
  <r>
    <x v="17"/>
    <x v="2"/>
    <s v="Meråker"/>
    <x v="2"/>
    <x v="2"/>
    <s v="m"/>
    <m/>
  </r>
  <r>
    <x v="17"/>
    <x v="2"/>
    <s v="Stjørdal"/>
    <x v="3"/>
    <x v="2"/>
    <s v="m"/>
    <m/>
  </r>
  <r>
    <x v="17"/>
    <x v="0"/>
    <s v="Frosta"/>
    <x v="4"/>
    <x v="2"/>
    <s v="m"/>
    <m/>
  </r>
  <r>
    <x v="17"/>
    <x v="0"/>
    <s v="Levanger"/>
    <x v="5"/>
    <x v="2"/>
    <s v="m"/>
    <m/>
  </r>
  <r>
    <x v="17"/>
    <x v="0"/>
    <s v="Verdal"/>
    <x v="6"/>
    <x v="2"/>
    <s v="m"/>
    <m/>
  </r>
  <r>
    <x v="17"/>
    <x v="1"/>
    <s v="Namsos"/>
    <x v="1"/>
    <x v="2"/>
    <s v="m"/>
    <n v="900"/>
  </r>
  <r>
    <x v="17"/>
    <x v="0"/>
    <s v="Snåsa"/>
    <x v="7"/>
    <x v="2"/>
    <s v="m"/>
    <n v="700"/>
  </r>
  <r>
    <x v="17"/>
    <x v="1"/>
    <s v="Lierne"/>
    <x v="8"/>
    <x v="2"/>
    <s v="m"/>
    <m/>
  </r>
  <r>
    <x v="17"/>
    <x v="1"/>
    <s v="Røyrvik"/>
    <x v="9"/>
    <x v="2"/>
    <s v="m"/>
    <m/>
  </r>
  <r>
    <x v="17"/>
    <x v="1"/>
    <s v="Namsskogan"/>
    <x v="10"/>
    <x v="2"/>
    <s v="m"/>
    <m/>
  </r>
  <r>
    <x v="17"/>
    <x v="1"/>
    <s v="Grong"/>
    <x v="11"/>
    <x v="2"/>
    <s v="m"/>
    <m/>
  </r>
  <r>
    <x v="17"/>
    <x v="1"/>
    <s v="Høylandet"/>
    <x v="12"/>
    <x v="2"/>
    <s v="m"/>
    <n v="369"/>
  </r>
  <r>
    <x v="17"/>
    <x v="1"/>
    <s v="Overhalla"/>
    <x v="13"/>
    <x v="2"/>
    <s v="m"/>
    <n v="2750"/>
  </r>
  <r>
    <x v="17"/>
    <x v="1"/>
    <s v="Namsos"/>
    <x v="1"/>
    <x v="2"/>
    <s v="m"/>
    <m/>
  </r>
  <r>
    <x v="17"/>
    <x v="1"/>
    <s v="Flatanger"/>
    <x v="14"/>
    <x v="2"/>
    <s v="m"/>
    <m/>
  </r>
  <r>
    <x v="17"/>
    <x v="1"/>
    <s v="Nærøysund"/>
    <x v="15"/>
    <x v="2"/>
    <s v="m"/>
    <m/>
  </r>
  <r>
    <x v="17"/>
    <x v="1"/>
    <s v="Leka"/>
    <x v="16"/>
    <x v="2"/>
    <s v="m"/>
    <m/>
  </r>
  <r>
    <x v="17"/>
    <x v="0"/>
    <s v="Inderøy"/>
    <x v="17"/>
    <x v="2"/>
    <s v="m"/>
    <m/>
  </r>
  <r>
    <x v="17"/>
    <x v="3"/>
    <s v="Indre Fosen"/>
    <x v="18"/>
    <x v="2"/>
    <s v="m"/>
    <m/>
  </r>
  <r>
    <x v="18"/>
    <x v="2"/>
    <s v="Trondheim"/>
    <x v="19"/>
    <x v="1"/>
    <s v="stk"/>
    <n v="62250"/>
  </r>
  <r>
    <x v="18"/>
    <x v="0"/>
    <s v="Steinkjer"/>
    <x v="0"/>
    <x v="1"/>
    <s v="stk"/>
    <n v="502691"/>
  </r>
  <r>
    <x v="18"/>
    <x v="1"/>
    <s v="Namsos"/>
    <x v="1"/>
    <x v="1"/>
    <s v="stk"/>
    <n v="156455"/>
  </r>
  <r>
    <x v="18"/>
    <x v="4"/>
    <s v="Heim"/>
    <x v="20"/>
    <x v="1"/>
    <s v="stk"/>
    <n v="5150"/>
  </r>
  <r>
    <x v="18"/>
    <x v="4"/>
    <s v="Hitra"/>
    <x v="35"/>
    <x v="1"/>
    <s v="stk"/>
    <m/>
  </r>
  <r>
    <x v="18"/>
    <x v="4"/>
    <s v="Orkland"/>
    <x v="22"/>
    <x v="1"/>
    <s v="stk"/>
    <n v="10750"/>
  </r>
  <r>
    <x v="18"/>
    <x v="3"/>
    <s v="Ørland"/>
    <x v="21"/>
    <x v="1"/>
    <s v="stk"/>
    <n v="4130"/>
  </r>
  <r>
    <x v="18"/>
    <x v="3"/>
    <s v="Åfjord"/>
    <x v="23"/>
    <x v="1"/>
    <s v="stk"/>
    <n v="46900"/>
  </r>
  <r>
    <x v="18"/>
    <x v="3"/>
    <s v="Åfjord"/>
    <x v="23"/>
    <x v="1"/>
    <s v="stk"/>
    <m/>
  </r>
  <r>
    <x v="18"/>
    <x v="3"/>
    <s v="Osen"/>
    <x v="24"/>
    <x v="1"/>
    <s v="stk"/>
    <n v="17100"/>
  </r>
  <r>
    <x v="18"/>
    <x v="5"/>
    <s v="Oppdal"/>
    <x v="25"/>
    <x v="1"/>
    <s v="stk"/>
    <n v="18826"/>
  </r>
  <r>
    <x v="18"/>
    <x v="5"/>
    <s v="Rennebu"/>
    <x v="26"/>
    <x v="1"/>
    <s v="stk"/>
    <n v="84510"/>
  </r>
  <r>
    <x v="18"/>
    <x v="4"/>
    <s v="Orkland"/>
    <x v="22"/>
    <x v="1"/>
    <s v="stk"/>
    <n v="102925"/>
  </r>
  <r>
    <x v="18"/>
    <x v="4"/>
    <s v="Orkland"/>
    <x v="22"/>
    <x v="1"/>
    <s v="stk"/>
    <n v="76325"/>
  </r>
  <r>
    <x v="18"/>
    <x v="5"/>
    <s v="Røros"/>
    <x v="27"/>
    <x v="1"/>
    <s v="stk"/>
    <m/>
  </r>
  <r>
    <x v="18"/>
    <x v="5"/>
    <s v="Holtålen"/>
    <x v="28"/>
    <x v="1"/>
    <s v="stk"/>
    <n v="84350"/>
  </r>
  <r>
    <x v="18"/>
    <x v="5"/>
    <s v="Midtre-Gauldal"/>
    <x v="29"/>
    <x v="1"/>
    <s v="stk"/>
    <n v="110450"/>
  </r>
  <r>
    <x v="18"/>
    <x v="5"/>
    <s v="Melhus"/>
    <x v="30"/>
    <x v="1"/>
    <s v="stk"/>
    <n v="432510"/>
  </r>
  <r>
    <x v="18"/>
    <x v="4"/>
    <s v="Skaun"/>
    <x v="31"/>
    <x v="1"/>
    <s v="stk"/>
    <n v="180900"/>
  </r>
  <r>
    <x v="18"/>
    <x v="2"/>
    <s v="Trondheim"/>
    <x v="19"/>
    <x v="1"/>
    <s v="stk"/>
    <n v="45300"/>
  </r>
  <r>
    <x v="18"/>
    <x v="2"/>
    <s v="Malvik"/>
    <x v="32"/>
    <x v="1"/>
    <s v="stk"/>
    <n v="81300"/>
  </r>
  <r>
    <x v="18"/>
    <x v="2"/>
    <s v="Selbu"/>
    <x v="33"/>
    <x v="1"/>
    <s v="stk"/>
    <n v="230445"/>
  </r>
  <r>
    <x v="18"/>
    <x v="2"/>
    <s v="Tydal"/>
    <x v="34"/>
    <x v="1"/>
    <s v="stk"/>
    <n v="119820"/>
  </r>
  <r>
    <x v="18"/>
    <x v="2"/>
    <s v="Meråker"/>
    <x v="2"/>
    <x v="1"/>
    <s v="stk"/>
    <n v="81900"/>
  </r>
  <r>
    <x v="18"/>
    <x v="2"/>
    <s v="Stjørdal"/>
    <x v="3"/>
    <x v="1"/>
    <s v="stk"/>
    <n v="320550"/>
  </r>
  <r>
    <x v="18"/>
    <x v="0"/>
    <s v="Frosta"/>
    <x v="4"/>
    <x v="1"/>
    <s v="stk"/>
    <n v="50825"/>
  </r>
  <r>
    <x v="18"/>
    <x v="0"/>
    <s v="Levanger"/>
    <x v="5"/>
    <x v="1"/>
    <s v="stk"/>
    <n v="212050"/>
  </r>
  <r>
    <x v="18"/>
    <x v="0"/>
    <s v="Verdal"/>
    <x v="6"/>
    <x v="1"/>
    <s v="stk"/>
    <n v="153351"/>
  </r>
  <r>
    <x v="18"/>
    <x v="1"/>
    <s v="Namsos"/>
    <x v="1"/>
    <x v="1"/>
    <s v="stk"/>
    <n v="144275"/>
  </r>
  <r>
    <x v="18"/>
    <x v="0"/>
    <s v="Snåsa"/>
    <x v="7"/>
    <x v="1"/>
    <s v="stk"/>
    <n v="159150"/>
  </r>
  <r>
    <x v="18"/>
    <x v="1"/>
    <s v="Lierne"/>
    <x v="8"/>
    <x v="1"/>
    <s v="stk"/>
    <n v="95900"/>
  </r>
  <r>
    <x v="18"/>
    <x v="1"/>
    <s v="Røyrvik"/>
    <x v="9"/>
    <x v="1"/>
    <s v="stk"/>
    <n v="20200"/>
  </r>
  <r>
    <x v="18"/>
    <x v="1"/>
    <s v="Namsskogan"/>
    <x v="10"/>
    <x v="1"/>
    <s v="stk"/>
    <n v="19700"/>
  </r>
  <r>
    <x v="18"/>
    <x v="1"/>
    <s v="Grong"/>
    <x v="11"/>
    <x v="1"/>
    <s v="stk"/>
    <n v="299167"/>
  </r>
  <r>
    <x v="18"/>
    <x v="1"/>
    <s v="Høylandet"/>
    <x v="12"/>
    <x v="1"/>
    <s v="stk"/>
    <n v="104850"/>
  </r>
  <r>
    <x v="18"/>
    <x v="1"/>
    <s v="Overhalla"/>
    <x v="13"/>
    <x v="1"/>
    <s v="stk"/>
    <n v="156760"/>
  </r>
  <r>
    <x v="18"/>
    <x v="1"/>
    <s v="Namsos"/>
    <x v="1"/>
    <x v="1"/>
    <s v="stk"/>
    <n v="14925"/>
  </r>
  <r>
    <x v="18"/>
    <x v="1"/>
    <s v="Flatanger"/>
    <x v="14"/>
    <x v="1"/>
    <s v="stk"/>
    <n v="8350"/>
  </r>
  <r>
    <x v="18"/>
    <x v="1"/>
    <s v="Nærøysund"/>
    <x v="15"/>
    <x v="1"/>
    <s v="stk"/>
    <n v="5150"/>
  </r>
  <r>
    <x v="18"/>
    <x v="1"/>
    <s v="Leka"/>
    <x v="16"/>
    <x v="1"/>
    <s v="stk"/>
    <m/>
  </r>
  <r>
    <x v="18"/>
    <x v="0"/>
    <s v="Inderøy"/>
    <x v="17"/>
    <x v="1"/>
    <s v="stk"/>
    <n v="205850"/>
  </r>
  <r>
    <x v="18"/>
    <x v="3"/>
    <s v="Indre Fosen"/>
    <x v="18"/>
    <x v="1"/>
    <s v="stk"/>
    <n v="139450"/>
  </r>
  <r>
    <x v="18"/>
    <x v="2"/>
    <s v="Trondheim"/>
    <x v="19"/>
    <x v="0"/>
    <s v="Dekar"/>
    <n v="282"/>
  </r>
  <r>
    <x v="18"/>
    <x v="0"/>
    <s v="Steinkjer"/>
    <x v="0"/>
    <x v="0"/>
    <s v="Dekar"/>
    <n v="3258"/>
  </r>
  <r>
    <x v="18"/>
    <x v="1"/>
    <s v="Namsos"/>
    <x v="1"/>
    <x v="0"/>
    <s v="Dekar"/>
    <n v="346"/>
  </r>
  <r>
    <x v="18"/>
    <x v="4"/>
    <s v="Heim"/>
    <x v="20"/>
    <x v="0"/>
    <s v="Dekar"/>
    <n v="53"/>
  </r>
  <r>
    <x v="18"/>
    <x v="4"/>
    <s v="Hitra"/>
    <x v="35"/>
    <x v="0"/>
    <s v="Dekar"/>
    <m/>
  </r>
  <r>
    <x v="18"/>
    <x v="4"/>
    <s v="Orkland"/>
    <x v="22"/>
    <x v="0"/>
    <s v="Dekar"/>
    <n v="4"/>
  </r>
  <r>
    <x v="18"/>
    <x v="3"/>
    <s v="Ørland"/>
    <x v="21"/>
    <x v="0"/>
    <s v="Dekar"/>
    <n v="58"/>
  </r>
  <r>
    <x v="18"/>
    <x v="3"/>
    <s v="Åfjord"/>
    <x v="23"/>
    <x v="0"/>
    <s v="Dekar"/>
    <n v="99"/>
  </r>
  <r>
    <x v="18"/>
    <x v="3"/>
    <s v="Åfjord"/>
    <x v="23"/>
    <x v="0"/>
    <s v="Dekar"/>
    <m/>
  </r>
  <r>
    <x v="18"/>
    <x v="3"/>
    <s v="Osen"/>
    <x v="24"/>
    <x v="0"/>
    <s v="Dekar"/>
    <n v="21"/>
  </r>
  <r>
    <x v="18"/>
    <x v="5"/>
    <s v="Oppdal"/>
    <x v="25"/>
    <x v="0"/>
    <s v="Dekar"/>
    <m/>
  </r>
  <r>
    <x v="18"/>
    <x v="5"/>
    <s v="Rennebu"/>
    <x v="26"/>
    <x v="0"/>
    <s v="Dekar"/>
    <n v="781"/>
  </r>
  <r>
    <x v="18"/>
    <x v="4"/>
    <s v="Orkland"/>
    <x v="22"/>
    <x v="0"/>
    <s v="Dekar"/>
    <n v="231"/>
  </r>
  <r>
    <x v="18"/>
    <x v="4"/>
    <s v="Orkland"/>
    <x v="22"/>
    <x v="0"/>
    <s v="Dekar"/>
    <n v="117"/>
  </r>
  <r>
    <x v="18"/>
    <x v="5"/>
    <s v="Røros"/>
    <x v="27"/>
    <x v="0"/>
    <s v="Dekar"/>
    <n v="6"/>
  </r>
  <r>
    <x v="18"/>
    <x v="5"/>
    <s v="Holtålen"/>
    <x v="28"/>
    <x v="0"/>
    <s v="Dekar"/>
    <m/>
  </r>
  <r>
    <x v="18"/>
    <x v="5"/>
    <s v="Midtre-Gauldal"/>
    <x v="29"/>
    <x v="0"/>
    <s v="Dekar"/>
    <n v="713"/>
  </r>
  <r>
    <x v="18"/>
    <x v="5"/>
    <s v="Melhus"/>
    <x v="30"/>
    <x v="0"/>
    <s v="Dekar"/>
    <n v="988"/>
  </r>
  <r>
    <x v="18"/>
    <x v="4"/>
    <s v="Skaun"/>
    <x v="31"/>
    <x v="0"/>
    <s v="Dekar"/>
    <n v="476"/>
  </r>
  <r>
    <x v="18"/>
    <x v="2"/>
    <s v="Trondheim"/>
    <x v="19"/>
    <x v="0"/>
    <s v="Dekar"/>
    <n v="184"/>
  </r>
  <r>
    <x v="18"/>
    <x v="2"/>
    <s v="Malvik"/>
    <x v="32"/>
    <x v="0"/>
    <s v="Dekar"/>
    <n v="422"/>
  </r>
  <r>
    <x v="18"/>
    <x v="2"/>
    <s v="Selbu"/>
    <x v="33"/>
    <x v="0"/>
    <s v="Dekar"/>
    <n v="1587"/>
  </r>
  <r>
    <x v="18"/>
    <x v="2"/>
    <s v="Tydal"/>
    <x v="34"/>
    <x v="0"/>
    <s v="Dekar"/>
    <n v="237"/>
  </r>
  <r>
    <x v="18"/>
    <x v="2"/>
    <s v="Meråker"/>
    <x v="2"/>
    <x v="0"/>
    <s v="Dekar"/>
    <n v="2339"/>
  </r>
  <r>
    <x v="18"/>
    <x v="2"/>
    <s v="Stjørdal"/>
    <x v="3"/>
    <x v="0"/>
    <s v="Dekar"/>
    <n v="1374"/>
  </r>
  <r>
    <x v="18"/>
    <x v="0"/>
    <s v="Frosta"/>
    <x v="4"/>
    <x v="0"/>
    <s v="Dekar"/>
    <n v="74"/>
  </r>
  <r>
    <x v="18"/>
    <x v="0"/>
    <s v="Levanger"/>
    <x v="5"/>
    <x v="0"/>
    <s v="Dekar"/>
    <n v="3294"/>
  </r>
  <r>
    <x v="18"/>
    <x v="0"/>
    <s v="Verdal"/>
    <x v="6"/>
    <x v="0"/>
    <s v="Dekar"/>
    <n v="2960"/>
  </r>
  <r>
    <x v="18"/>
    <x v="1"/>
    <s v="Namsos"/>
    <x v="1"/>
    <x v="0"/>
    <s v="Dekar"/>
    <n v="982"/>
  </r>
  <r>
    <x v="18"/>
    <x v="0"/>
    <s v="Snåsa"/>
    <x v="7"/>
    <x v="0"/>
    <s v="Dekar"/>
    <n v="1398"/>
  </r>
  <r>
    <x v="18"/>
    <x v="1"/>
    <s v="Lierne"/>
    <x v="8"/>
    <x v="0"/>
    <s v="Dekar"/>
    <n v="1692"/>
  </r>
  <r>
    <x v="18"/>
    <x v="1"/>
    <s v="Røyrvik"/>
    <x v="9"/>
    <x v="0"/>
    <s v="Dekar"/>
    <n v="81"/>
  </r>
  <r>
    <x v="18"/>
    <x v="1"/>
    <s v="Namsskogan"/>
    <x v="10"/>
    <x v="0"/>
    <s v="Dekar"/>
    <n v="190"/>
  </r>
  <r>
    <x v="18"/>
    <x v="1"/>
    <s v="Grong"/>
    <x v="11"/>
    <x v="0"/>
    <s v="Dekar"/>
    <n v="827"/>
  </r>
  <r>
    <x v="18"/>
    <x v="1"/>
    <s v="Høylandet"/>
    <x v="12"/>
    <x v="0"/>
    <s v="Dekar"/>
    <n v="1455"/>
  </r>
  <r>
    <x v="18"/>
    <x v="1"/>
    <s v="Overhalla"/>
    <x v="13"/>
    <x v="0"/>
    <s v="Dekar"/>
    <n v="379"/>
  </r>
  <r>
    <x v="18"/>
    <x v="1"/>
    <s v="Namsos"/>
    <x v="1"/>
    <x v="0"/>
    <s v="Dekar"/>
    <m/>
  </r>
  <r>
    <x v="18"/>
    <x v="1"/>
    <s v="Flatanger"/>
    <x v="14"/>
    <x v="0"/>
    <s v="Dekar"/>
    <n v="280"/>
  </r>
  <r>
    <x v="18"/>
    <x v="1"/>
    <s v="Nærøysund"/>
    <x v="15"/>
    <x v="0"/>
    <s v="Dekar"/>
    <m/>
  </r>
  <r>
    <x v="18"/>
    <x v="1"/>
    <s v="Leka"/>
    <x v="16"/>
    <x v="0"/>
    <s v="Dekar"/>
    <m/>
  </r>
  <r>
    <x v="18"/>
    <x v="0"/>
    <s v="Inderøy"/>
    <x v="17"/>
    <x v="0"/>
    <s v="Dekar"/>
    <n v="1278"/>
  </r>
  <r>
    <x v="18"/>
    <x v="3"/>
    <s v="Indre Fosen"/>
    <x v="18"/>
    <x v="0"/>
    <s v="Dekar"/>
    <n v="1164"/>
  </r>
  <r>
    <x v="18"/>
    <x v="2"/>
    <s v="Trondheim"/>
    <x v="19"/>
    <x v="6"/>
    <s v="Dekar"/>
    <m/>
  </r>
  <r>
    <x v="18"/>
    <x v="0"/>
    <s v="Steinkjer"/>
    <x v="0"/>
    <x v="6"/>
    <s v="Dekar"/>
    <n v="68"/>
  </r>
  <r>
    <x v="18"/>
    <x v="1"/>
    <s v="Namsos"/>
    <x v="1"/>
    <x v="6"/>
    <s v="Dekar"/>
    <n v="416"/>
  </r>
  <r>
    <x v="18"/>
    <x v="4"/>
    <s v="Heim"/>
    <x v="20"/>
    <x v="6"/>
    <s v="Dekar"/>
    <n v="57"/>
  </r>
  <r>
    <x v="18"/>
    <x v="4"/>
    <s v="Hitra"/>
    <x v="35"/>
    <x v="6"/>
    <s v="Dekar"/>
    <m/>
  </r>
  <r>
    <x v="18"/>
    <x v="4"/>
    <s v="Orkland"/>
    <x v="22"/>
    <x v="6"/>
    <s v="Dekar"/>
    <m/>
  </r>
  <r>
    <x v="18"/>
    <x v="3"/>
    <s v="Ørland"/>
    <x v="21"/>
    <x v="6"/>
    <s v="Dekar"/>
    <n v="4"/>
  </r>
  <r>
    <x v="18"/>
    <x v="3"/>
    <s v="Åfjord"/>
    <x v="23"/>
    <x v="6"/>
    <s v="Dekar"/>
    <m/>
  </r>
  <r>
    <x v="18"/>
    <x v="3"/>
    <s v="Åfjord"/>
    <x v="23"/>
    <x v="6"/>
    <s v="Dekar"/>
    <m/>
  </r>
  <r>
    <x v="18"/>
    <x v="3"/>
    <s v="Osen"/>
    <x v="24"/>
    <x v="6"/>
    <s v="Dekar"/>
    <m/>
  </r>
  <r>
    <x v="18"/>
    <x v="5"/>
    <s v="Oppdal"/>
    <x v="25"/>
    <x v="6"/>
    <s v="Dekar"/>
    <n v="176"/>
  </r>
  <r>
    <x v="18"/>
    <x v="5"/>
    <s v="Rennebu"/>
    <x v="26"/>
    <x v="6"/>
    <s v="Dekar"/>
    <n v="384"/>
  </r>
  <r>
    <x v="18"/>
    <x v="4"/>
    <s v="Orkland"/>
    <x v="22"/>
    <x v="6"/>
    <s v="Dekar"/>
    <n v="63"/>
  </r>
  <r>
    <x v="18"/>
    <x v="4"/>
    <s v="Orkland"/>
    <x v="22"/>
    <x v="6"/>
    <s v="Dekar"/>
    <n v="20"/>
  </r>
  <r>
    <x v="18"/>
    <x v="5"/>
    <s v="Røros"/>
    <x v="27"/>
    <x v="6"/>
    <s v="Dekar"/>
    <m/>
  </r>
  <r>
    <x v="18"/>
    <x v="5"/>
    <s v="Holtålen"/>
    <x v="28"/>
    <x v="6"/>
    <s v="Dekar"/>
    <m/>
  </r>
  <r>
    <x v="18"/>
    <x v="5"/>
    <s v="Midtre-Gauldal"/>
    <x v="29"/>
    <x v="6"/>
    <s v="Dekar"/>
    <n v="274"/>
  </r>
  <r>
    <x v="18"/>
    <x v="5"/>
    <s v="Melhus"/>
    <x v="30"/>
    <x v="6"/>
    <s v="Dekar"/>
    <n v="114"/>
  </r>
  <r>
    <x v="18"/>
    <x v="4"/>
    <s v="Skaun"/>
    <x v="31"/>
    <x v="6"/>
    <s v="Dekar"/>
    <n v="80"/>
  </r>
  <r>
    <x v="18"/>
    <x v="2"/>
    <s v="Trondheim"/>
    <x v="19"/>
    <x v="6"/>
    <s v="Dekar"/>
    <n v="32"/>
  </r>
  <r>
    <x v="18"/>
    <x v="2"/>
    <s v="Malvik"/>
    <x v="32"/>
    <x v="6"/>
    <s v="Dekar"/>
    <n v="32"/>
  </r>
  <r>
    <x v="18"/>
    <x v="2"/>
    <s v="Selbu"/>
    <x v="33"/>
    <x v="6"/>
    <s v="Dekar"/>
    <n v="181"/>
  </r>
  <r>
    <x v="18"/>
    <x v="2"/>
    <s v="Tydal"/>
    <x v="34"/>
    <x v="6"/>
    <s v="Dekar"/>
    <m/>
  </r>
  <r>
    <x v="18"/>
    <x v="2"/>
    <s v="Meråker"/>
    <x v="2"/>
    <x v="6"/>
    <s v="Dekar"/>
    <m/>
  </r>
  <r>
    <x v="18"/>
    <x v="2"/>
    <s v="Stjørdal"/>
    <x v="3"/>
    <x v="6"/>
    <s v="Dekar"/>
    <n v="242"/>
  </r>
  <r>
    <x v="18"/>
    <x v="0"/>
    <s v="Frosta"/>
    <x v="4"/>
    <x v="6"/>
    <s v="Dekar"/>
    <n v="12"/>
  </r>
  <r>
    <x v="18"/>
    <x v="0"/>
    <s v="Levanger"/>
    <x v="5"/>
    <x v="6"/>
    <s v="Dekar"/>
    <n v="22"/>
  </r>
  <r>
    <x v="18"/>
    <x v="0"/>
    <s v="Verdal"/>
    <x v="6"/>
    <x v="6"/>
    <s v="Dekar"/>
    <n v="23"/>
  </r>
  <r>
    <x v="18"/>
    <x v="1"/>
    <s v="Namsos"/>
    <x v="1"/>
    <x v="6"/>
    <s v="Dekar"/>
    <n v="44"/>
  </r>
  <r>
    <x v="18"/>
    <x v="0"/>
    <s v="Snåsa"/>
    <x v="7"/>
    <x v="6"/>
    <s v="Dekar"/>
    <n v="121"/>
  </r>
  <r>
    <x v="18"/>
    <x v="1"/>
    <s v="Lierne"/>
    <x v="8"/>
    <x v="6"/>
    <s v="Dekar"/>
    <n v="36"/>
  </r>
  <r>
    <x v="18"/>
    <x v="1"/>
    <s v="Røyrvik"/>
    <x v="9"/>
    <x v="6"/>
    <s v="Dekar"/>
    <n v="10"/>
  </r>
  <r>
    <x v="18"/>
    <x v="1"/>
    <s v="Namsskogan"/>
    <x v="10"/>
    <x v="6"/>
    <s v="Dekar"/>
    <n v="48"/>
  </r>
  <r>
    <x v="18"/>
    <x v="1"/>
    <s v="Grong"/>
    <x v="11"/>
    <x v="6"/>
    <s v="Dekar"/>
    <n v="317"/>
  </r>
  <r>
    <x v="18"/>
    <x v="1"/>
    <s v="Høylandet"/>
    <x v="12"/>
    <x v="6"/>
    <s v="Dekar"/>
    <m/>
  </r>
  <r>
    <x v="18"/>
    <x v="1"/>
    <s v="Overhalla"/>
    <x v="13"/>
    <x v="6"/>
    <s v="Dekar"/>
    <n v="98"/>
  </r>
  <r>
    <x v="18"/>
    <x v="1"/>
    <s v="Namsos"/>
    <x v="1"/>
    <x v="6"/>
    <s v="Dekar"/>
    <m/>
  </r>
  <r>
    <x v="18"/>
    <x v="1"/>
    <s v="Flatanger"/>
    <x v="14"/>
    <x v="6"/>
    <s v="Dekar"/>
    <n v="4"/>
  </r>
  <r>
    <x v="18"/>
    <x v="1"/>
    <s v="Nærøysund"/>
    <x v="15"/>
    <x v="6"/>
    <s v="Dekar"/>
    <m/>
  </r>
  <r>
    <x v="18"/>
    <x v="1"/>
    <s v="Leka"/>
    <x v="16"/>
    <x v="6"/>
    <s v="Dekar"/>
    <m/>
  </r>
  <r>
    <x v="18"/>
    <x v="0"/>
    <s v="Inderøy"/>
    <x v="17"/>
    <x v="6"/>
    <s v="Dekar"/>
    <n v="62"/>
  </r>
  <r>
    <x v="18"/>
    <x v="3"/>
    <s v="Indre Fosen"/>
    <x v="18"/>
    <x v="6"/>
    <s v="Dekar"/>
    <n v="10"/>
  </r>
  <r>
    <x v="18"/>
    <x v="2"/>
    <s v="Trondheim"/>
    <x v="19"/>
    <x v="5"/>
    <s v="stk"/>
    <m/>
  </r>
  <r>
    <x v="18"/>
    <x v="0"/>
    <s v="Steinkjer"/>
    <x v="0"/>
    <x v="5"/>
    <s v="stk"/>
    <n v="11650"/>
  </r>
  <r>
    <x v="18"/>
    <x v="1"/>
    <s v="Namsos"/>
    <x v="1"/>
    <x v="5"/>
    <s v="stk"/>
    <m/>
  </r>
  <r>
    <x v="18"/>
    <x v="4"/>
    <s v="Heim"/>
    <x v="20"/>
    <x v="5"/>
    <s v="stk"/>
    <n v="3425"/>
  </r>
  <r>
    <x v="18"/>
    <x v="4"/>
    <s v="Hitra"/>
    <x v="35"/>
    <x v="5"/>
    <s v="stk"/>
    <m/>
  </r>
  <r>
    <x v="18"/>
    <x v="4"/>
    <s v="Orkland"/>
    <x v="22"/>
    <x v="5"/>
    <s v="stk"/>
    <n v="1000"/>
  </r>
  <r>
    <x v="18"/>
    <x v="3"/>
    <s v="Ørland"/>
    <x v="21"/>
    <x v="5"/>
    <s v="stk"/>
    <n v="200"/>
  </r>
  <r>
    <x v="18"/>
    <x v="3"/>
    <s v="Åfjord"/>
    <x v="23"/>
    <x v="5"/>
    <s v="stk"/>
    <n v="1380"/>
  </r>
  <r>
    <x v="18"/>
    <x v="3"/>
    <s v="Åfjord"/>
    <x v="23"/>
    <x v="5"/>
    <s v="stk"/>
    <m/>
  </r>
  <r>
    <x v="18"/>
    <x v="3"/>
    <s v="Osen"/>
    <x v="24"/>
    <x v="5"/>
    <s v="stk"/>
    <m/>
  </r>
  <r>
    <x v="18"/>
    <x v="5"/>
    <s v="Oppdal"/>
    <x v="25"/>
    <x v="5"/>
    <s v="stk"/>
    <n v="2200"/>
  </r>
  <r>
    <x v="18"/>
    <x v="5"/>
    <s v="Rennebu"/>
    <x v="26"/>
    <x v="5"/>
    <s v="stk"/>
    <n v="5510"/>
  </r>
  <r>
    <x v="18"/>
    <x v="4"/>
    <s v="Orkland"/>
    <x v="22"/>
    <x v="5"/>
    <s v="stk"/>
    <n v="10920"/>
  </r>
  <r>
    <x v="18"/>
    <x v="4"/>
    <s v="Orkland"/>
    <x v="22"/>
    <x v="5"/>
    <s v="stk"/>
    <n v="4485"/>
  </r>
  <r>
    <x v="18"/>
    <x v="5"/>
    <s v="Røros"/>
    <x v="27"/>
    <x v="5"/>
    <s v="stk"/>
    <m/>
  </r>
  <r>
    <x v="18"/>
    <x v="5"/>
    <s v="Holtålen"/>
    <x v="28"/>
    <x v="5"/>
    <s v="stk"/>
    <m/>
  </r>
  <r>
    <x v="18"/>
    <x v="5"/>
    <s v="Midtre-Gauldal"/>
    <x v="29"/>
    <x v="5"/>
    <s v="stk"/>
    <n v="15350"/>
  </r>
  <r>
    <x v="18"/>
    <x v="5"/>
    <s v="Melhus"/>
    <x v="30"/>
    <x v="5"/>
    <s v="stk"/>
    <n v="5200"/>
  </r>
  <r>
    <x v="18"/>
    <x v="4"/>
    <s v="Skaun"/>
    <x v="31"/>
    <x v="5"/>
    <s v="stk"/>
    <n v="660"/>
  </r>
  <r>
    <x v="18"/>
    <x v="2"/>
    <s v="Trondheim"/>
    <x v="19"/>
    <x v="5"/>
    <s v="stk"/>
    <m/>
  </r>
  <r>
    <x v="18"/>
    <x v="2"/>
    <s v="Malvik"/>
    <x v="32"/>
    <x v="5"/>
    <s v="stk"/>
    <n v="13000"/>
  </r>
  <r>
    <x v="18"/>
    <x v="2"/>
    <s v="Selbu"/>
    <x v="33"/>
    <x v="5"/>
    <s v="stk"/>
    <n v="7500"/>
  </r>
  <r>
    <x v="18"/>
    <x v="2"/>
    <s v="Tydal"/>
    <x v="34"/>
    <x v="5"/>
    <s v="stk"/>
    <n v="1000"/>
  </r>
  <r>
    <x v="18"/>
    <x v="2"/>
    <s v="Meråker"/>
    <x v="2"/>
    <x v="5"/>
    <s v="stk"/>
    <n v="2000"/>
  </r>
  <r>
    <x v="18"/>
    <x v="2"/>
    <s v="Stjørdal"/>
    <x v="3"/>
    <x v="5"/>
    <s v="stk"/>
    <n v="7450"/>
  </r>
  <r>
    <x v="18"/>
    <x v="0"/>
    <s v="Frosta"/>
    <x v="4"/>
    <x v="5"/>
    <s v="stk"/>
    <m/>
  </r>
  <r>
    <x v="18"/>
    <x v="0"/>
    <s v="Levanger"/>
    <x v="5"/>
    <x v="5"/>
    <s v="stk"/>
    <n v="4400"/>
  </r>
  <r>
    <x v="18"/>
    <x v="0"/>
    <s v="Verdal"/>
    <x v="6"/>
    <x v="5"/>
    <s v="stk"/>
    <n v="3500"/>
  </r>
  <r>
    <x v="18"/>
    <x v="1"/>
    <s v="Namsos"/>
    <x v="1"/>
    <x v="5"/>
    <s v="stk"/>
    <m/>
  </r>
  <r>
    <x v="18"/>
    <x v="0"/>
    <s v="Snåsa"/>
    <x v="7"/>
    <x v="5"/>
    <s v="stk"/>
    <n v="2250"/>
  </r>
  <r>
    <x v="18"/>
    <x v="1"/>
    <s v="Lierne"/>
    <x v="8"/>
    <x v="5"/>
    <s v="stk"/>
    <n v="1000"/>
  </r>
  <r>
    <x v="18"/>
    <x v="1"/>
    <s v="Røyrvik"/>
    <x v="9"/>
    <x v="5"/>
    <s v="stk"/>
    <m/>
  </r>
  <r>
    <x v="18"/>
    <x v="1"/>
    <s v="Namsskogan"/>
    <x v="10"/>
    <x v="5"/>
    <s v="stk"/>
    <m/>
  </r>
  <r>
    <x v="18"/>
    <x v="1"/>
    <s v="Grong"/>
    <x v="11"/>
    <x v="5"/>
    <s v="stk"/>
    <n v="8510"/>
  </r>
  <r>
    <x v="18"/>
    <x v="1"/>
    <s v="Høylandet"/>
    <x v="12"/>
    <x v="5"/>
    <s v="stk"/>
    <n v="6800"/>
  </r>
  <r>
    <x v="18"/>
    <x v="1"/>
    <s v="Overhalla"/>
    <x v="13"/>
    <x v="5"/>
    <s v="stk"/>
    <n v="6000"/>
  </r>
  <r>
    <x v="18"/>
    <x v="1"/>
    <s v="Namsos"/>
    <x v="1"/>
    <x v="5"/>
    <s v="stk"/>
    <m/>
  </r>
  <r>
    <x v="18"/>
    <x v="1"/>
    <s v="Flatanger"/>
    <x v="14"/>
    <x v="5"/>
    <s v="stk"/>
    <m/>
  </r>
  <r>
    <x v="18"/>
    <x v="1"/>
    <s v="Nærøysund"/>
    <x v="15"/>
    <x v="5"/>
    <s v="stk"/>
    <m/>
  </r>
  <r>
    <x v="18"/>
    <x v="1"/>
    <s v="Leka"/>
    <x v="16"/>
    <x v="5"/>
    <s v="stk"/>
    <m/>
  </r>
  <r>
    <x v="18"/>
    <x v="0"/>
    <s v="Inderøy"/>
    <x v="17"/>
    <x v="5"/>
    <s v="stk"/>
    <n v="3000"/>
  </r>
  <r>
    <x v="18"/>
    <x v="3"/>
    <s v="Indre Fosen"/>
    <x v="18"/>
    <x v="5"/>
    <s v="stk"/>
    <n v="2300"/>
  </r>
  <r>
    <x v="18"/>
    <x v="2"/>
    <s v="Trondheim"/>
    <x v="19"/>
    <x v="4"/>
    <s v="m3"/>
    <n v="19103"/>
  </r>
  <r>
    <x v="18"/>
    <x v="0"/>
    <s v="Steinkjer"/>
    <x v="0"/>
    <x v="4"/>
    <s v="m3"/>
    <n v="113685"/>
  </r>
  <r>
    <x v="18"/>
    <x v="1"/>
    <s v="Namsos"/>
    <x v="1"/>
    <x v="4"/>
    <s v="m3"/>
    <n v="27404"/>
  </r>
  <r>
    <x v="18"/>
    <x v="4"/>
    <s v="Heim"/>
    <x v="20"/>
    <x v="4"/>
    <s v="m3"/>
    <n v="10723"/>
  </r>
  <r>
    <x v="18"/>
    <x v="4"/>
    <s v="Hitra"/>
    <x v="35"/>
    <x v="4"/>
    <s v="m3"/>
    <n v="33"/>
  </r>
  <r>
    <x v="18"/>
    <x v="4"/>
    <s v="Orkland"/>
    <x v="22"/>
    <x v="4"/>
    <s v="m3"/>
    <n v="2823"/>
  </r>
  <r>
    <x v="18"/>
    <x v="3"/>
    <s v="Ørland"/>
    <x v="21"/>
    <x v="4"/>
    <s v="m3"/>
    <n v="2966"/>
  </r>
  <r>
    <x v="18"/>
    <x v="3"/>
    <s v="Åfjord"/>
    <x v="23"/>
    <x v="4"/>
    <s v="m3"/>
    <n v="9993"/>
  </r>
  <r>
    <x v="18"/>
    <x v="3"/>
    <s v="Åfjord"/>
    <x v="23"/>
    <x v="4"/>
    <s v="m3"/>
    <n v="311"/>
  </r>
  <r>
    <x v="18"/>
    <x v="3"/>
    <s v="Osen"/>
    <x v="24"/>
    <x v="4"/>
    <s v="m3"/>
    <n v="2167"/>
  </r>
  <r>
    <x v="18"/>
    <x v="5"/>
    <s v="Oppdal"/>
    <x v="25"/>
    <x v="4"/>
    <s v="m3"/>
    <n v="2776"/>
  </r>
  <r>
    <x v="18"/>
    <x v="5"/>
    <s v="Rennebu"/>
    <x v="26"/>
    <x v="4"/>
    <s v="m3"/>
    <n v="28657"/>
  </r>
  <r>
    <x v="18"/>
    <x v="4"/>
    <s v="Orkland"/>
    <x v="22"/>
    <x v="4"/>
    <s v="m3"/>
    <n v="19544"/>
  </r>
  <r>
    <x v="18"/>
    <x v="4"/>
    <s v="Orkland"/>
    <x v="22"/>
    <x v="4"/>
    <s v="m3"/>
    <n v="33115"/>
  </r>
  <r>
    <x v="18"/>
    <x v="5"/>
    <s v="Røros"/>
    <x v="27"/>
    <x v="4"/>
    <s v="m3"/>
    <n v="1215"/>
  </r>
  <r>
    <x v="18"/>
    <x v="5"/>
    <s v="Holtålen"/>
    <x v="28"/>
    <x v="4"/>
    <s v="m3"/>
    <n v="1053"/>
  </r>
  <r>
    <x v="18"/>
    <x v="5"/>
    <s v="Midtre-Gauldal"/>
    <x v="29"/>
    <x v="4"/>
    <s v="m3"/>
    <n v="32952"/>
  </r>
  <r>
    <x v="18"/>
    <x v="5"/>
    <s v="Melhus"/>
    <x v="30"/>
    <x v="4"/>
    <s v="m3"/>
    <n v="62536"/>
  </r>
  <r>
    <x v="18"/>
    <x v="4"/>
    <s v="Skaun"/>
    <x v="31"/>
    <x v="4"/>
    <s v="m3"/>
    <n v="30237"/>
  </r>
  <r>
    <x v="18"/>
    <x v="2"/>
    <s v="Trondheim"/>
    <x v="19"/>
    <x v="4"/>
    <s v="m3"/>
    <n v="13539"/>
  </r>
  <r>
    <x v="18"/>
    <x v="2"/>
    <s v="Malvik"/>
    <x v="32"/>
    <x v="4"/>
    <s v="m3"/>
    <n v="11903"/>
  </r>
  <r>
    <x v="18"/>
    <x v="2"/>
    <s v="Selbu"/>
    <x v="33"/>
    <x v="4"/>
    <s v="m3"/>
    <n v="31690"/>
  </r>
  <r>
    <x v="18"/>
    <x v="2"/>
    <s v="Tydal"/>
    <x v="34"/>
    <x v="4"/>
    <s v="m3"/>
    <n v="11609"/>
  </r>
  <r>
    <x v="18"/>
    <x v="2"/>
    <s v="Meråker"/>
    <x v="2"/>
    <x v="4"/>
    <s v="m3"/>
    <n v="18524"/>
  </r>
  <r>
    <x v="18"/>
    <x v="2"/>
    <s v="Stjørdal"/>
    <x v="3"/>
    <x v="4"/>
    <s v="m3"/>
    <n v="51466"/>
  </r>
  <r>
    <x v="18"/>
    <x v="0"/>
    <s v="Frosta"/>
    <x v="4"/>
    <x v="4"/>
    <s v="m3"/>
    <n v="4118"/>
  </r>
  <r>
    <x v="18"/>
    <x v="0"/>
    <s v="Levanger"/>
    <x v="5"/>
    <x v="4"/>
    <s v="m3"/>
    <n v="33441"/>
  </r>
  <r>
    <x v="18"/>
    <x v="0"/>
    <s v="Verdal"/>
    <x v="6"/>
    <x v="4"/>
    <s v="m3"/>
    <n v="36980"/>
  </r>
  <r>
    <x v="18"/>
    <x v="1"/>
    <s v="Namsos"/>
    <x v="1"/>
    <x v="4"/>
    <s v="m3"/>
    <n v="31154"/>
  </r>
  <r>
    <x v="18"/>
    <x v="0"/>
    <s v="Snåsa"/>
    <x v="7"/>
    <x v="4"/>
    <s v="m3"/>
    <n v="41754"/>
  </r>
  <r>
    <x v="18"/>
    <x v="1"/>
    <s v="Lierne"/>
    <x v="8"/>
    <x v="4"/>
    <s v="m3"/>
    <n v="26741"/>
  </r>
  <r>
    <x v="18"/>
    <x v="1"/>
    <s v="Røyrvik"/>
    <x v="9"/>
    <x v="4"/>
    <s v="m3"/>
    <n v="154"/>
  </r>
  <r>
    <x v="18"/>
    <x v="1"/>
    <s v="Namsskogan"/>
    <x v="10"/>
    <x v="4"/>
    <s v="m3"/>
    <n v="2969"/>
  </r>
  <r>
    <x v="18"/>
    <x v="1"/>
    <s v="Grong"/>
    <x v="11"/>
    <x v="4"/>
    <s v="m3"/>
    <n v="34727"/>
  </r>
  <r>
    <x v="18"/>
    <x v="1"/>
    <s v="Høylandet"/>
    <x v="12"/>
    <x v="4"/>
    <s v="m3"/>
    <n v="12521"/>
  </r>
  <r>
    <x v="18"/>
    <x v="1"/>
    <s v="Overhalla"/>
    <x v="13"/>
    <x v="4"/>
    <s v="m3"/>
    <n v="15359"/>
  </r>
  <r>
    <x v="18"/>
    <x v="1"/>
    <s v="Namsos"/>
    <x v="1"/>
    <x v="4"/>
    <s v="m3"/>
    <n v="892"/>
  </r>
  <r>
    <x v="18"/>
    <x v="1"/>
    <s v="Flatanger"/>
    <x v="14"/>
    <x v="4"/>
    <s v="m3"/>
    <n v="685"/>
  </r>
  <r>
    <x v="18"/>
    <x v="1"/>
    <s v="Nærøysund"/>
    <x v="15"/>
    <x v="4"/>
    <s v="m3"/>
    <m/>
  </r>
  <r>
    <x v="18"/>
    <x v="1"/>
    <s v="Leka"/>
    <x v="16"/>
    <x v="4"/>
    <s v="m3"/>
    <m/>
  </r>
  <r>
    <x v="18"/>
    <x v="0"/>
    <s v="Inderøy"/>
    <x v="17"/>
    <x v="4"/>
    <s v="m3"/>
    <n v="33853"/>
  </r>
  <r>
    <x v="18"/>
    <x v="3"/>
    <s v="Indre Fosen"/>
    <x v="18"/>
    <x v="4"/>
    <s v="m3"/>
    <n v="39065"/>
  </r>
  <r>
    <x v="18"/>
    <x v="2"/>
    <s v="Trondheim"/>
    <x v="19"/>
    <x v="3"/>
    <s v="m"/>
    <m/>
  </r>
  <r>
    <x v="18"/>
    <x v="0"/>
    <s v="Steinkjer"/>
    <x v="0"/>
    <x v="3"/>
    <s v="m"/>
    <n v="5391"/>
  </r>
  <r>
    <x v="18"/>
    <x v="1"/>
    <s v="Namsos"/>
    <x v="1"/>
    <x v="3"/>
    <s v="m"/>
    <n v="4624"/>
  </r>
  <r>
    <x v="18"/>
    <x v="4"/>
    <s v="Heim"/>
    <x v="20"/>
    <x v="3"/>
    <s v="m"/>
    <m/>
  </r>
  <r>
    <x v="18"/>
    <x v="4"/>
    <s v="Hitra"/>
    <x v="35"/>
    <x v="3"/>
    <s v="m"/>
    <m/>
  </r>
  <r>
    <x v="18"/>
    <x v="4"/>
    <s v="Orkland"/>
    <x v="22"/>
    <x v="3"/>
    <s v="m"/>
    <m/>
  </r>
  <r>
    <x v="18"/>
    <x v="3"/>
    <s v="Ørland"/>
    <x v="21"/>
    <x v="3"/>
    <s v="m"/>
    <m/>
  </r>
  <r>
    <x v="18"/>
    <x v="3"/>
    <s v="Åfjord"/>
    <x v="23"/>
    <x v="3"/>
    <s v="m"/>
    <n v="700"/>
  </r>
  <r>
    <x v="18"/>
    <x v="3"/>
    <s v="Åfjord"/>
    <x v="23"/>
    <x v="3"/>
    <s v="m"/>
    <m/>
  </r>
  <r>
    <x v="18"/>
    <x v="3"/>
    <s v="Osen"/>
    <x v="24"/>
    <x v="3"/>
    <s v="m"/>
    <m/>
  </r>
  <r>
    <x v="18"/>
    <x v="5"/>
    <s v="Oppdal"/>
    <x v="25"/>
    <x v="3"/>
    <s v="m"/>
    <m/>
  </r>
  <r>
    <x v="18"/>
    <x v="5"/>
    <s v="Rennebu"/>
    <x v="26"/>
    <x v="3"/>
    <s v="m"/>
    <n v="5551"/>
  </r>
  <r>
    <x v="18"/>
    <x v="4"/>
    <s v="Orkland"/>
    <x v="22"/>
    <x v="3"/>
    <s v="m"/>
    <n v="2280"/>
  </r>
  <r>
    <x v="18"/>
    <x v="4"/>
    <s v="Orkland"/>
    <x v="22"/>
    <x v="3"/>
    <s v="m"/>
    <m/>
  </r>
  <r>
    <x v="18"/>
    <x v="5"/>
    <s v="Røros"/>
    <x v="27"/>
    <x v="3"/>
    <s v="m"/>
    <m/>
  </r>
  <r>
    <x v="18"/>
    <x v="5"/>
    <s v="Holtålen"/>
    <x v="28"/>
    <x v="3"/>
    <s v="m"/>
    <m/>
  </r>
  <r>
    <x v="18"/>
    <x v="5"/>
    <s v="Midtre-Gauldal"/>
    <x v="29"/>
    <x v="3"/>
    <s v="m"/>
    <n v="3200"/>
  </r>
  <r>
    <x v="18"/>
    <x v="5"/>
    <s v="Melhus"/>
    <x v="30"/>
    <x v="3"/>
    <s v="m"/>
    <m/>
  </r>
  <r>
    <x v="18"/>
    <x v="4"/>
    <s v="Skaun"/>
    <x v="31"/>
    <x v="3"/>
    <s v="m"/>
    <m/>
  </r>
  <r>
    <x v="18"/>
    <x v="2"/>
    <s v="Trondheim"/>
    <x v="19"/>
    <x v="3"/>
    <s v="m"/>
    <m/>
  </r>
  <r>
    <x v="18"/>
    <x v="2"/>
    <s v="Malvik"/>
    <x v="32"/>
    <x v="3"/>
    <s v="m"/>
    <m/>
  </r>
  <r>
    <x v="18"/>
    <x v="2"/>
    <s v="Selbu"/>
    <x v="33"/>
    <x v="3"/>
    <s v="m"/>
    <n v="19147"/>
  </r>
  <r>
    <x v="18"/>
    <x v="2"/>
    <s v="Tydal"/>
    <x v="34"/>
    <x v="3"/>
    <s v="m"/>
    <m/>
  </r>
  <r>
    <x v="18"/>
    <x v="2"/>
    <s v="Meråker"/>
    <x v="2"/>
    <x v="3"/>
    <s v="m"/>
    <n v="4110"/>
  </r>
  <r>
    <x v="18"/>
    <x v="2"/>
    <s v="Stjørdal"/>
    <x v="3"/>
    <x v="3"/>
    <s v="m"/>
    <n v="25"/>
  </r>
  <r>
    <x v="18"/>
    <x v="0"/>
    <s v="Frosta"/>
    <x v="4"/>
    <x v="3"/>
    <s v="m"/>
    <m/>
  </r>
  <r>
    <x v="18"/>
    <x v="0"/>
    <s v="Levanger"/>
    <x v="5"/>
    <x v="3"/>
    <s v="m"/>
    <n v="2580"/>
  </r>
  <r>
    <x v="18"/>
    <x v="0"/>
    <s v="Verdal"/>
    <x v="6"/>
    <x v="3"/>
    <s v="m"/>
    <m/>
  </r>
  <r>
    <x v="18"/>
    <x v="1"/>
    <s v="Namsos"/>
    <x v="1"/>
    <x v="3"/>
    <s v="m"/>
    <m/>
  </r>
  <r>
    <x v="18"/>
    <x v="0"/>
    <s v="Snåsa"/>
    <x v="7"/>
    <x v="3"/>
    <s v="m"/>
    <n v="659"/>
  </r>
  <r>
    <x v="18"/>
    <x v="1"/>
    <s v="Lierne"/>
    <x v="8"/>
    <x v="3"/>
    <s v="m"/>
    <n v="9600"/>
  </r>
  <r>
    <x v="18"/>
    <x v="1"/>
    <s v="Røyrvik"/>
    <x v="9"/>
    <x v="3"/>
    <s v="m"/>
    <m/>
  </r>
  <r>
    <x v="18"/>
    <x v="1"/>
    <s v="Namsskogan"/>
    <x v="10"/>
    <x v="3"/>
    <s v="m"/>
    <m/>
  </r>
  <r>
    <x v="18"/>
    <x v="1"/>
    <s v="Grong"/>
    <x v="11"/>
    <x v="3"/>
    <s v="m"/>
    <m/>
  </r>
  <r>
    <x v="18"/>
    <x v="1"/>
    <s v="Høylandet"/>
    <x v="12"/>
    <x v="3"/>
    <s v="m"/>
    <n v="300"/>
  </r>
  <r>
    <x v="18"/>
    <x v="1"/>
    <s v="Overhalla"/>
    <x v="13"/>
    <x v="3"/>
    <s v="m"/>
    <m/>
  </r>
  <r>
    <x v="18"/>
    <x v="1"/>
    <s v="Namsos"/>
    <x v="1"/>
    <x v="3"/>
    <s v="m"/>
    <m/>
  </r>
  <r>
    <x v="18"/>
    <x v="1"/>
    <s v="Flatanger"/>
    <x v="14"/>
    <x v="3"/>
    <s v="m"/>
    <m/>
  </r>
  <r>
    <x v="18"/>
    <x v="1"/>
    <s v="Nærøysund"/>
    <x v="15"/>
    <x v="3"/>
    <s v="m"/>
    <m/>
  </r>
  <r>
    <x v="18"/>
    <x v="1"/>
    <s v="Leka"/>
    <x v="16"/>
    <x v="3"/>
    <s v="m"/>
    <m/>
  </r>
  <r>
    <x v="18"/>
    <x v="0"/>
    <s v="Inderøy"/>
    <x v="17"/>
    <x v="3"/>
    <s v="m"/>
    <n v="790"/>
  </r>
  <r>
    <x v="18"/>
    <x v="3"/>
    <s v="Indre Fosen"/>
    <x v="18"/>
    <x v="3"/>
    <s v="m"/>
    <m/>
  </r>
  <r>
    <x v="18"/>
    <x v="2"/>
    <s v="Trondheim"/>
    <x v="19"/>
    <x v="2"/>
    <s v="m"/>
    <m/>
  </r>
  <r>
    <x v="18"/>
    <x v="0"/>
    <s v="Steinkjer"/>
    <x v="0"/>
    <x v="2"/>
    <s v="m"/>
    <n v="370"/>
  </r>
  <r>
    <x v="18"/>
    <x v="1"/>
    <s v="Namsos"/>
    <x v="1"/>
    <x v="2"/>
    <s v="m"/>
    <m/>
  </r>
  <r>
    <x v="18"/>
    <x v="4"/>
    <s v="Heim"/>
    <x v="20"/>
    <x v="2"/>
    <s v="m"/>
    <m/>
  </r>
  <r>
    <x v="18"/>
    <x v="4"/>
    <s v="Hitra"/>
    <x v="35"/>
    <x v="2"/>
    <s v="m"/>
    <m/>
  </r>
  <r>
    <x v="18"/>
    <x v="4"/>
    <s v="Orkland"/>
    <x v="22"/>
    <x v="2"/>
    <s v="m"/>
    <m/>
  </r>
  <r>
    <x v="18"/>
    <x v="3"/>
    <s v="Ørland"/>
    <x v="21"/>
    <x v="2"/>
    <s v="m"/>
    <m/>
  </r>
  <r>
    <x v="18"/>
    <x v="3"/>
    <s v="Åfjord"/>
    <x v="23"/>
    <x v="2"/>
    <s v="m"/>
    <m/>
  </r>
  <r>
    <x v="18"/>
    <x v="3"/>
    <s v="Åfjord"/>
    <x v="23"/>
    <x v="2"/>
    <s v="m"/>
    <m/>
  </r>
  <r>
    <x v="18"/>
    <x v="3"/>
    <s v="Osen"/>
    <x v="24"/>
    <x v="2"/>
    <s v="m"/>
    <m/>
  </r>
  <r>
    <x v="18"/>
    <x v="5"/>
    <s v="Oppdal"/>
    <x v="25"/>
    <x v="2"/>
    <s v="m"/>
    <m/>
  </r>
  <r>
    <x v="18"/>
    <x v="5"/>
    <s v="Rennebu"/>
    <x v="26"/>
    <x v="2"/>
    <s v="m"/>
    <m/>
  </r>
  <r>
    <x v="18"/>
    <x v="4"/>
    <s v="Orkland"/>
    <x v="22"/>
    <x v="2"/>
    <s v="m"/>
    <m/>
  </r>
  <r>
    <x v="18"/>
    <x v="4"/>
    <s v="Orkland"/>
    <x v="22"/>
    <x v="2"/>
    <s v="m"/>
    <m/>
  </r>
  <r>
    <x v="18"/>
    <x v="5"/>
    <s v="Røros"/>
    <x v="27"/>
    <x v="2"/>
    <s v="m"/>
    <m/>
  </r>
  <r>
    <x v="18"/>
    <x v="5"/>
    <s v="Holtålen"/>
    <x v="28"/>
    <x v="2"/>
    <s v="m"/>
    <m/>
  </r>
  <r>
    <x v="18"/>
    <x v="5"/>
    <s v="Midtre-Gauldal"/>
    <x v="29"/>
    <x v="2"/>
    <s v="m"/>
    <n v="500"/>
  </r>
  <r>
    <x v="18"/>
    <x v="5"/>
    <s v="Melhus"/>
    <x v="30"/>
    <x v="2"/>
    <s v="m"/>
    <m/>
  </r>
  <r>
    <x v="18"/>
    <x v="4"/>
    <s v="Skaun"/>
    <x v="31"/>
    <x v="2"/>
    <s v="m"/>
    <m/>
  </r>
  <r>
    <x v="18"/>
    <x v="2"/>
    <s v="Trondheim"/>
    <x v="19"/>
    <x v="2"/>
    <s v="m"/>
    <m/>
  </r>
  <r>
    <x v="18"/>
    <x v="2"/>
    <s v="Malvik"/>
    <x v="32"/>
    <x v="2"/>
    <s v="m"/>
    <m/>
  </r>
  <r>
    <x v="18"/>
    <x v="2"/>
    <s v="Selbu"/>
    <x v="33"/>
    <x v="2"/>
    <s v="m"/>
    <n v="700"/>
  </r>
  <r>
    <x v="18"/>
    <x v="2"/>
    <s v="Tydal"/>
    <x v="34"/>
    <x v="2"/>
    <s v="m"/>
    <m/>
  </r>
  <r>
    <x v="18"/>
    <x v="2"/>
    <s v="Meråker"/>
    <x v="2"/>
    <x v="2"/>
    <s v="m"/>
    <m/>
  </r>
  <r>
    <x v="18"/>
    <x v="2"/>
    <s v="Stjørdal"/>
    <x v="3"/>
    <x v="2"/>
    <s v="m"/>
    <m/>
  </r>
  <r>
    <x v="18"/>
    <x v="0"/>
    <s v="Frosta"/>
    <x v="4"/>
    <x v="2"/>
    <s v="m"/>
    <m/>
  </r>
  <r>
    <x v="18"/>
    <x v="0"/>
    <s v="Levanger"/>
    <x v="5"/>
    <x v="2"/>
    <s v="m"/>
    <m/>
  </r>
  <r>
    <x v="18"/>
    <x v="0"/>
    <s v="Verdal"/>
    <x v="6"/>
    <x v="2"/>
    <s v="m"/>
    <m/>
  </r>
  <r>
    <x v="18"/>
    <x v="1"/>
    <s v="Namsos"/>
    <x v="1"/>
    <x v="2"/>
    <s v="m"/>
    <m/>
  </r>
  <r>
    <x v="18"/>
    <x v="0"/>
    <s v="Snåsa"/>
    <x v="7"/>
    <x v="2"/>
    <s v="m"/>
    <n v="1100"/>
  </r>
  <r>
    <x v="18"/>
    <x v="1"/>
    <s v="Lierne"/>
    <x v="8"/>
    <x v="2"/>
    <s v="m"/>
    <m/>
  </r>
  <r>
    <x v="18"/>
    <x v="1"/>
    <s v="Røyrvik"/>
    <x v="9"/>
    <x v="2"/>
    <s v="m"/>
    <m/>
  </r>
  <r>
    <x v="18"/>
    <x v="1"/>
    <s v="Namsskogan"/>
    <x v="10"/>
    <x v="2"/>
    <s v="m"/>
    <m/>
  </r>
  <r>
    <x v="18"/>
    <x v="1"/>
    <s v="Grong"/>
    <x v="11"/>
    <x v="2"/>
    <s v="m"/>
    <n v="2200"/>
  </r>
  <r>
    <x v="18"/>
    <x v="1"/>
    <s v="Høylandet"/>
    <x v="12"/>
    <x v="2"/>
    <s v="m"/>
    <m/>
  </r>
  <r>
    <x v="18"/>
    <x v="1"/>
    <s v="Overhalla"/>
    <x v="13"/>
    <x v="2"/>
    <s v="m"/>
    <m/>
  </r>
  <r>
    <x v="18"/>
    <x v="1"/>
    <s v="Namsos"/>
    <x v="1"/>
    <x v="2"/>
    <s v="m"/>
    <m/>
  </r>
  <r>
    <x v="18"/>
    <x v="1"/>
    <s v="Flatanger"/>
    <x v="14"/>
    <x v="2"/>
    <s v="m"/>
    <n v="235"/>
  </r>
  <r>
    <x v="18"/>
    <x v="1"/>
    <s v="Nærøysund"/>
    <x v="15"/>
    <x v="2"/>
    <s v="m"/>
    <m/>
  </r>
  <r>
    <x v="18"/>
    <x v="1"/>
    <s v="Leka"/>
    <x v="16"/>
    <x v="2"/>
    <s v="m"/>
    <m/>
  </r>
  <r>
    <x v="18"/>
    <x v="0"/>
    <s v="Inderøy"/>
    <x v="17"/>
    <x v="2"/>
    <s v="m"/>
    <m/>
  </r>
  <r>
    <x v="18"/>
    <x v="3"/>
    <s v="Indre Fosen"/>
    <x v="18"/>
    <x v="2"/>
    <s v="m"/>
    <m/>
  </r>
  <r>
    <x v="0"/>
    <x v="4"/>
    <s v="Rindal"/>
    <x v="37"/>
    <x v="4"/>
    <s v="m3"/>
    <n v="5679"/>
  </r>
  <r>
    <x v="1"/>
    <x v="4"/>
    <s v="Rindal"/>
    <x v="37"/>
    <x v="4"/>
    <s v="m3"/>
    <n v="5678"/>
  </r>
  <r>
    <x v="2"/>
    <x v="4"/>
    <s v="Rindal"/>
    <x v="37"/>
    <x v="4"/>
    <s v="m3"/>
    <n v="6416"/>
  </r>
  <r>
    <x v="3"/>
    <x v="4"/>
    <s v="Rindal"/>
    <x v="37"/>
    <x v="4"/>
    <s v="m3"/>
    <n v="4075"/>
  </r>
  <r>
    <x v="4"/>
    <x v="4"/>
    <s v="Rindal"/>
    <x v="37"/>
    <x v="4"/>
    <s v="m3"/>
    <n v="4708"/>
  </r>
  <r>
    <x v="5"/>
    <x v="4"/>
    <s v="Rindal"/>
    <x v="37"/>
    <x v="4"/>
    <s v="m3"/>
    <n v="2677"/>
  </r>
  <r>
    <x v="6"/>
    <x v="4"/>
    <s v="Rindal"/>
    <x v="37"/>
    <x v="4"/>
    <s v="m3"/>
    <n v="5252"/>
  </r>
  <r>
    <x v="7"/>
    <x v="4"/>
    <s v="Rindal"/>
    <x v="37"/>
    <x v="4"/>
    <s v="m3"/>
    <n v="5327"/>
  </r>
  <r>
    <x v="8"/>
    <x v="4"/>
    <s v="Rindal"/>
    <x v="37"/>
    <x v="4"/>
    <s v="m3"/>
    <n v="5666"/>
  </r>
  <r>
    <x v="9"/>
    <x v="4"/>
    <s v="Rindal"/>
    <x v="37"/>
    <x v="4"/>
    <s v="m3"/>
    <n v="9674"/>
  </r>
  <r>
    <x v="10"/>
    <x v="4"/>
    <s v="Rindal"/>
    <x v="37"/>
    <x v="4"/>
    <s v="m3"/>
    <n v="3354"/>
  </r>
  <r>
    <x v="11"/>
    <x v="4"/>
    <s v="Rindal"/>
    <x v="37"/>
    <x v="4"/>
    <s v="m3"/>
    <n v="5716"/>
  </r>
  <r>
    <x v="12"/>
    <x v="4"/>
    <s v="Rindal"/>
    <x v="37"/>
    <x v="4"/>
    <s v="m3"/>
    <n v="2973"/>
  </r>
  <r>
    <x v="13"/>
    <x v="4"/>
    <s v="Rindal"/>
    <x v="37"/>
    <x v="4"/>
    <s v="m3"/>
    <n v="8810"/>
  </r>
  <r>
    <x v="14"/>
    <x v="4"/>
    <s v="Rindal"/>
    <x v="37"/>
    <x v="4"/>
    <s v="m3"/>
    <n v="4614"/>
  </r>
  <r>
    <x v="15"/>
    <x v="4"/>
    <s v="Rindal"/>
    <x v="37"/>
    <x v="4"/>
    <s v="m3"/>
    <n v="11803"/>
  </r>
  <r>
    <x v="16"/>
    <x v="4"/>
    <s v="Rindal"/>
    <x v="37"/>
    <x v="4"/>
    <s v="m3"/>
    <n v="16714"/>
  </r>
  <r>
    <x v="17"/>
    <x v="4"/>
    <s v="Rindal"/>
    <x v="37"/>
    <x v="4"/>
    <s v="m3"/>
    <n v="25733"/>
  </r>
  <r>
    <x v="18"/>
    <x v="4"/>
    <s v="Rindal"/>
    <x v="37"/>
    <x v="4"/>
    <s v="m3"/>
    <n v="28518"/>
  </r>
  <r>
    <x v="0"/>
    <x v="4"/>
    <s v="Rindal"/>
    <x v="37"/>
    <x v="1"/>
    <s v="stk"/>
    <n v="101485"/>
  </r>
  <r>
    <x v="1"/>
    <x v="4"/>
    <s v="Rindal"/>
    <x v="37"/>
    <x v="1"/>
    <s v="stk"/>
    <n v="63350"/>
  </r>
  <r>
    <x v="2"/>
    <x v="4"/>
    <s v="Rindal"/>
    <x v="37"/>
    <x v="1"/>
    <s v="stk"/>
    <n v="57900"/>
  </r>
  <r>
    <x v="3"/>
    <x v="4"/>
    <s v="Rindal"/>
    <x v="37"/>
    <x v="1"/>
    <s v="stk"/>
    <n v="33950"/>
  </r>
  <r>
    <x v="4"/>
    <x v="4"/>
    <s v="Rindal"/>
    <x v="37"/>
    <x v="1"/>
    <s v="stk"/>
    <n v="16900"/>
  </r>
  <r>
    <x v="5"/>
    <x v="4"/>
    <s v="Rindal"/>
    <x v="37"/>
    <x v="1"/>
    <s v="stk"/>
    <n v="8200"/>
  </r>
  <r>
    <x v="6"/>
    <x v="4"/>
    <s v="Rindal"/>
    <x v="37"/>
    <x v="1"/>
    <s v="stk"/>
    <n v="13490"/>
  </r>
  <r>
    <x v="7"/>
    <x v="4"/>
    <s v="Rindal"/>
    <x v="37"/>
    <x v="1"/>
    <s v="stk"/>
    <n v="39900"/>
  </r>
  <r>
    <x v="8"/>
    <x v="4"/>
    <s v="Rindal"/>
    <x v="37"/>
    <x v="1"/>
    <s v="stk"/>
    <n v="34350"/>
  </r>
  <r>
    <x v="9"/>
    <x v="4"/>
    <s v="Rindal"/>
    <x v="37"/>
    <x v="1"/>
    <s v="stk"/>
    <n v="35900"/>
  </r>
  <r>
    <x v="10"/>
    <x v="4"/>
    <s v="Rindal"/>
    <x v="37"/>
    <x v="1"/>
    <s v="stk"/>
    <n v="42700"/>
  </r>
  <r>
    <x v="11"/>
    <x v="4"/>
    <s v="Rindal"/>
    <x v="37"/>
    <x v="1"/>
    <s v="stk"/>
    <n v="45800"/>
  </r>
  <r>
    <x v="12"/>
    <x v="4"/>
    <s v="Rindal"/>
    <x v="37"/>
    <x v="1"/>
    <s v="stk"/>
    <n v="18400"/>
  </r>
  <r>
    <x v="13"/>
    <x v="4"/>
    <s v="Rindal"/>
    <x v="37"/>
    <x v="1"/>
    <s v="stk"/>
    <n v="31400"/>
  </r>
  <r>
    <x v="14"/>
    <x v="4"/>
    <s v="Rindal"/>
    <x v="37"/>
    <x v="1"/>
    <s v="stk"/>
    <n v="32225"/>
  </r>
  <r>
    <x v="15"/>
    <x v="4"/>
    <s v="Rindal"/>
    <x v="37"/>
    <x v="1"/>
    <s v="stk"/>
    <n v="54340"/>
  </r>
  <r>
    <x v="16"/>
    <x v="4"/>
    <s v="Rindal"/>
    <x v="37"/>
    <x v="1"/>
    <s v="stk"/>
    <n v="10950"/>
  </r>
  <r>
    <x v="17"/>
    <x v="4"/>
    <s v="Rindal"/>
    <x v="37"/>
    <x v="1"/>
    <s v="stk"/>
    <n v="39600"/>
  </r>
  <r>
    <x v="18"/>
    <x v="4"/>
    <s v="Rindal"/>
    <x v="37"/>
    <x v="1"/>
    <s v="stk"/>
    <n v="45695"/>
  </r>
  <r>
    <x v="0"/>
    <x v="4"/>
    <s v="Rindal"/>
    <x v="37"/>
    <x v="5"/>
    <s v="stk"/>
    <n v="5150"/>
  </r>
  <r>
    <x v="1"/>
    <x v="4"/>
    <s v="Rindal"/>
    <x v="37"/>
    <x v="5"/>
    <s v="stk"/>
    <n v="2850"/>
  </r>
  <r>
    <x v="2"/>
    <x v="4"/>
    <s v="Rindal"/>
    <x v="37"/>
    <x v="5"/>
    <s v="stk"/>
    <n v="5800"/>
  </r>
  <r>
    <x v="3"/>
    <x v="4"/>
    <s v="Rindal"/>
    <x v="37"/>
    <x v="5"/>
    <s v="stk"/>
    <m/>
  </r>
  <r>
    <x v="4"/>
    <x v="4"/>
    <s v="Rindal"/>
    <x v="37"/>
    <x v="5"/>
    <s v="stk"/>
    <m/>
  </r>
  <r>
    <x v="5"/>
    <x v="4"/>
    <s v="Rindal"/>
    <x v="37"/>
    <x v="5"/>
    <s v="stk"/>
    <m/>
  </r>
  <r>
    <x v="6"/>
    <x v="4"/>
    <s v="Rindal"/>
    <x v="37"/>
    <x v="5"/>
    <s v="stk"/>
    <n v="390"/>
  </r>
  <r>
    <x v="7"/>
    <x v="4"/>
    <s v="Rindal"/>
    <x v="37"/>
    <x v="5"/>
    <s v="stk"/>
    <m/>
  </r>
  <r>
    <x v="8"/>
    <x v="4"/>
    <s v="Rindal"/>
    <x v="37"/>
    <x v="5"/>
    <s v="stk"/>
    <m/>
  </r>
  <r>
    <x v="9"/>
    <x v="4"/>
    <s v="Rindal"/>
    <x v="37"/>
    <x v="5"/>
    <s v="stk"/>
    <n v="500"/>
  </r>
  <r>
    <x v="10"/>
    <x v="4"/>
    <s v="Rindal"/>
    <x v="37"/>
    <x v="5"/>
    <s v="stk"/>
    <n v="8800"/>
  </r>
  <r>
    <x v="11"/>
    <x v="4"/>
    <s v="Rindal"/>
    <x v="37"/>
    <x v="5"/>
    <s v="stk"/>
    <n v="3000"/>
  </r>
  <r>
    <x v="12"/>
    <x v="4"/>
    <s v="Rindal"/>
    <x v="37"/>
    <x v="5"/>
    <s v="stk"/>
    <n v="2800"/>
  </r>
  <r>
    <x v="13"/>
    <x v="4"/>
    <s v="Rindal"/>
    <x v="37"/>
    <x v="5"/>
    <s v="stk"/>
    <n v="500"/>
  </r>
  <r>
    <x v="14"/>
    <x v="4"/>
    <s v="Rindal"/>
    <x v="37"/>
    <x v="5"/>
    <s v="stk"/>
    <n v="3475"/>
  </r>
  <r>
    <x v="15"/>
    <x v="4"/>
    <s v="Rindal"/>
    <x v="37"/>
    <x v="5"/>
    <s v="stk"/>
    <n v="6750"/>
  </r>
  <r>
    <x v="16"/>
    <x v="4"/>
    <s v="Rindal"/>
    <x v="37"/>
    <x v="5"/>
    <s v="stk"/>
    <n v="5300"/>
  </r>
  <r>
    <x v="17"/>
    <x v="4"/>
    <s v="Rindal"/>
    <x v="37"/>
    <x v="5"/>
    <s v="stk"/>
    <n v="3525"/>
  </r>
  <r>
    <x v="18"/>
    <x v="4"/>
    <s v="Rindal"/>
    <x v="37"/>
    <x v="5"/>
    <s v="stk"/>
    <n v="400"/>
  </r>
  <r>
    <x v="0"/>
    <x v="4"/>
    <s v="Rindal"/>
    <x v="37"/>
    <x v="0"/>
    <s v="Dekar"/>
    <n v="730"/>
  </r>
  <r>
    <x v="1"/>
    <x v="4"/>
    <s v="Rindal"/>
    <x v="37"/>
    <x v="0"/>
    <s v="Dekar"/>
    <n v="936"/>
  </r>
  <r>
    <x v="2"/>
    <x v="4"/>
    <s v="Rindal"/>
    <x v="37"/>
    <x v="0"/>
    <s v="Dekar"/>
    <n v="422"/>
  </r>
  <r>
    <x v="3"/>
    <x v="4"/>
    <s v="Rindal"/>
    <x v="37"/>
    <x v="0"/>
    <s v="Dekar"/>
    <n v="24"/>
  </r>
  <r>
    <x v="4"/>
    <x v="4"/>
    <s v="Rindal"/>
    <x v="37"/>
    <x v="0"/>
    <s v="Dekar"/>
    <n v="578"/>
  </r>
  <r>
    <x v="5"/>
    <x v="4"/>
    <s v="Rindal"/>
    <x v="37"/>
    <x v="0"/>
    <s v="Dekar"/>
    <n v="430"/>
  </r>
  <r>
    <x v="6"/>
    <x v="4"/>
    <s v="Rindal"/>
    <x v="37"/>
    <x v="0"/>
    <s v="Dekar"/>
    <n v="290"/>
  </r>
  <r>
    <x v="7"/>
    <x v="4"/>
    <s v="Rindal"/>
    <x v="37"/>
    <x v="0"/>
    <s v="Dekar"/>
    <n v="819"/>
  </r>
  <r>
    <x v="8"/>
    <x v="4"/>
    <s v="Rindal"/>
    <x v="37"/>
    <x v="0"/>
    <s v="Dekar"/>
    <n v="629"/>
  </r>
  <r>
    <x v="9"/>
    <x v="4"/>
    <s v="Rindal"/>
    <x v="37"/>
    <x v="0"/>
    <s v="Dekar"/>
    <n v="834"/>
  </r>
  <r>
    <x v="10"/>
    <x v="4"/>
    <s v="Rindal"/>
    <x v="37"/>
    <x v="0"/>
    <s v="Dekar"/>
    <n v="326"/>
  </r>
  <r>
    <x v="11"/>
    <x v="4"/>
    <s v="Rindal"/>
    <x v="37"/>
    <x v="0"/>
    <s v="Dekar"/>
    <n v="157"/>
  </r>
  <r>
    <x v="12"/>
    <x v="4"/>
    <s v="Rindal"/>
    <x v="37"/>
    <x v="0"/>
    <s v="Dekar"/>
    <n v="366"/>
  </r>
  <r>
    <x v="13"/>
    <x v="4"/>
    <s v="Rindal"/>
    <x v="37"/>
    <x v="0"/>
    <s v="Dekar"/>
    <n v="510"/>
  </r>
  <r>
    <x v="14"/>
    <x v="4"/>
    <s v="Rindal"/>
    <x v="37"/>
    <x v="0"/>
    <s v="Dekar"/>
    <n v="284"/>
  </r>
  <r>
    <x v="15"/>
    <x v="4"/>
    <s v="Rindal"/>
    <x v="37"/>
    <x v="0"/>
    <s v="Dekar"/>
    <n v="200"/>
  </r>
  <r>
    <x v="16"/>
    <x v="4"/>
    <s v="Rindal"/>
    <x v="37"/>
    <x v="0"/>
    <s v="Dekar"/>
    <n v="261"/>
  </r>
  <r>
    <x v="17"/>
    <x v="4"/>
    <s v="Rindal"/>
    <x v="37"/>
    <x v="0"/>
    <s v="Dekar"/>
    <n v="99"/>
  </r>
  <r>
    <x v="18"/>
    <x v="4"/>
    <s v="Rindal"/>
    <x v="37"/>
    <x v="0"/>
    <s v="Dekar"/>
    <n v="103"/>
  </r>
  <r>
    <x v="0"/>
    <x v="4"/>
    <s v="Rindal"/>
    <x v="37"/>
    <x v="6"/>
    <s v="Dekar"/>
    <n v="68"/>
  </r>
  <r>
    <x v="1"/>
    <x v="4"/>
    <s v="Rindal"/>
    <x v="37"/>
    <x v="6"/>
    <s v="Dekar"/>
    <n v="91"/>
  </r>
  <r>
    <x v="2"/>
    <x v="4"/>
    <s v="Rindal"/>
    <x v="37"/>
    <x v="6"/>
    <s v="Dekar"/>
    <n v="305"/>
  </r>
  <r>
    <x v="3"/>
    <x v="4"/>
    <s v="Rindal"/>
    <x v="37"/>
    <x v="6"/>
    <s v="Dekar"/>
    <n v="195"/>
  </r>
  <r>
    <x v="4"/>
    <x v="4"/>
    <s v="Rindal"/>
    <x v="37"/>
    <x v="6"/>
    <s v="Dekar"/>
    <n v="331"/>
  </r>
  <r>
    <x v="5"/>
    <x v="4"/>
    <s v="Rindal"/>
    <x v="37"/>
    <x v="6"/>
    <s v="Dekar"/>
    <n v="138"/>
  </r>
  <r>
    <x v="6"/>
    <x v="4"/>
    <s v="Rindal"/>
    <x v="37"/>
    <x v="6"/>
    <s v="Dekar"/>
    <n v="59"/>
  </r>
  <r>
    <x v="7"/>
    <x v="4"/>
    <s v="Rindal"/>
    <x v="37"/>
    <x v="6"/>
    <s v="Dekar"/>
    <n v="243"/>
  </r>
  <r>
    <x v="8"/>
    <x v="4"/>
    <s v="Rindal"/>
    <x v="37"/>
    <x v="6"/>
    <s v="Dekar"/>
    <n v="235"/>
  </r>
  <r>
    <x v="9"/>
    <x v="4"/>
    <s v="Rindal"/>
    <x v="37"/>
    <x v="6"/>
    <s v="Dekar"/>
    <n v="0"/>
  </r>
  <r>
    <x v="10"/>
    <x v="4"/>
    <s v="Rindal"/>
    <x v="37"/>
    <x v="6"/>
    <s v="Dekar"/>
    <n v="100"/>
  </r>
  <r>
    <x v="11"/>
    <x v="4"/>
    <s v="Rindal"/>
    <x v="37"/>
    <x v="6"/>
    <s v="Dekar"/>
    <n v="115"/>
  </r>
  <r>
    <x v="12"/>
    <x v="4"/>
    <s v="Rindal"/>
    <x v="37"/>
    <x v="6"/>
    <s v="Dekar"/>
    <n v="96"/>
  </r>
  <r>
    <x v="13"/>
    <x v="4"/>
    <s v="Rindal"/>
    <x v="37"/>
    <x v="6"/>
    <s v="Dekar"/>
    <n v="187"/>
  </r>
  <r>
    <x v="14"/>
    <x v="4"/>
    <s v="Rindal"/>
    <x v="37"/>
    <x v="6"/>
    <s v="Dekar"/>
    <n v="55"/>
  </r>
  <r>
    <x v="15"/>
    <x v="4"/>
    <s v="Rindal"/>
    <x v="37"/>
    <x v="6"/>
    <s v="Dekar"/>
    <n v="90"/>
  </r>
  <r>
    <x v="16"/>
    <x v="4"/>
    <s v="Rindal"/>
    <x v="37"/>
    <x v="6"/>
    <s v="Dekar"/>
    <n v="104"/>
  </r>
  <r>
    <x v="17"/>
    <x v="4"/>
    <s v="Rindal"/>
    <x v="37"/>
    <x v="6"/>
    <s v="Dekar"/>
    <n v="370"/>
  </r>
  <r>
    <x v="18"/>
    <x v="4"/>
    <s v="Rindal"/>
    <x v="37"/>
    <x v="6"/>
    <s v="Dekar"/>
    <n v="265"/>
  </r>
  <r>
    <x v="0"/>
    <x v="4"/>
    <s v="Rindal"/>
    <x v="37"/>
    <x v="3"/>
    <s v="m"/>
    <m/>
  </r>
  <r>
    <x v="1"/>
    <x v="4"/>
    <s v="Rindal"/>
    <x v="37"/>
    <x v="3"/>
    <s v="m"/>
    <m/>
  </r>
  <r>
    <x v="2"/>
    <x v="4"/>
    <s v="Rindal"/>
    <x v="37"/>
    <x v="3"/>
    <s v="m"/>
    <m/>
  </r>
  <r>
    <x v="3"/>
    <x v="4"/>
    <s v="Rindal"/>
    <x v="37"/>
    <x v="3"/>
    <s v="m"/>
    <n v="2200"/>
  </r>
  <r>
    <x v="4"/>
    <x v="4"/>
    <s v="Rindal"/>
    <x v="37"/>
    <x v="3"/>
    <s v="m"/>
    <n v="900"/>
  </r>
  <r>
    <x v="5"/>
    <x v="4"/>
    <s v="Rindal"/>
    <x v="37"/>
    <x v="3"/>
    <s v="m"/>
    <n v="3400"/>
  </r>
  <r>
    <x v="6"/>
    <x v="4"/>
    <s v="Rindal"/>
    <x v="37"/>
    <x v="3"/>
    <s v="m"/>
    <n v="0"/>
  </r>
  <r>
    <x v="7"/>
    <x v="4"/>
    <s v="Rindal"/>
    <x v="37"/>
    <x v="3"/>
    <s v="m"/>
    <n v="0"/>
  </r>
  <r>
    <x v="8"/>
    <x v="4"/>
    <s v="Rindal"/>
    <x v="37"/>
    <x v="3"/>
    <s v="m"/>
    <n v="1550"/>
  </r>
  <r>
    <x v="9"/>
    <x v="4"/>
    <s v="Rindal"/>
    <x v="37"/>
    <x v="3"/>
    <s v="m"/>
    <m/>
  </r>
  <r>
    <x v="10"/>
    <x v="4"/>
    <s v="Rindal"/>
    <x v="37"/>
    <x v="3"/>
    <s v="m"/>
    <n v="634"/>
  </r>
  <r>
    <x v="11"/>
    <x v="4"/>
    <s v="Rindal"/>
    <x v="37"/>
    <x v="3"/>
    <s v="m"/>
    <n v="350"/>
  </r>
  <r>
    <x v="12"/>
    <x v="4"/>
    <s v="Rindal"/>
    <x v="37"/>
    <x v="3"/>
    <s v="m"/>
    <m/>
  </r>
  <r>
    <x v="13"/>
    <x v="4"/>
    <s v="Rindal"/>
    <x v="37"/>
    <x v="3"/>
    <s v="m"/>
    <m/>
  </r>
  <r>
    <x v="14"/>
    <x v="4"/>
    <s v="Rindal"/>
    <x v="37"/>
    <x v="3"/>
    <s v="m"/>
    <m/>
  </r>
  <r>
    <x v="15"/>
    <x v="4"/>
    <s v="Rindal"/>
    <x v="37"/>
    <x v="3"/>
    <s v="m"/>
    <n v="87"/>
  </r>
  <r>
    <x v="16"/>
    <x v="4"/>
    <s v="Rindal"/>
    <x v="37"/>
    <x v="3"/>
    <s v="m"/>
    <n v="68"/>
  </r>
  <r>
    <x v="17"/>
    <x v="4"/>
    <s v="Rindal"/>
    <x v="37"/>
    <x v="3"/>
    <s v="m"/>
    <m/>
  </r>
  <r>
    <x v="18"/>
    <x v="4"/>
    <s v="Rindal"/>
    <x v="37"/>
    <x v="3"/>
    <s v="m"/>
    <n v="1012"/>
  </r>
  <r>
    <x v="0"/>
    <x v="4"/>
    <s v="Rindal"/>
    <x v="37"/>
    <x v="2"/>
    <s v="m"/>
    <n v="3800"/>
  </r>
  <r>
    <x v="1"/>
    <x v="4"/>
    <s v="Rindal"/>
    <x v="37"/>
    <x v="2"/>
    <s v="m"/>
    <n v="800"/>
  </r>
  <r>
    <x v="2"/>
    <x v="4"/>
    <s v="Rindal"/>
    <x v="37"/>
    <x v="2"/>
    <s v="m"/>
    <n v="1500"/>
  </r>
  <r>
    <x v="3"/>
    <x v="4"/>
    <s v="Rindal"/>
    <x v="37"/>
    <x v="2"/>
    <s v="m"/>
    <n v="2800"/>
  </r>
  <r>
    <x v="4"/>
    <x v="4"/>
    <s v="Rindal"/>
    <x v="37"/>
    <x v="2"/>
    <s v="m"/>
    <n v="1400"/>
  </r>
  <r>
    <x v="5"/>
    <x v="4"/>
    <s v="Rindal"/>
    <x v="37"/>
    <x v="2"/>
    <s v="m"/>
    <m/>
  </r>
  <r>
    <x v="6"/>
    <x v="4"/>
    <s v="Rindal"/>
    <x v="37"/>
    <x v="2"/>
    <s v="m"/>
    <m/>
  </r>
  <r>
    <x v="7"/>
    <x v="4"/>
    <s v="Rindal"/>
    <x v="37"/>
    <x v="2"/>
    <s v="m"/>
    <m/>
  </r>
  <r>
    <x v="8"/>
    <x v="4"/>
    <s v="Rindal"/>
    <x v="37"/>
    <x v="2"/>
    <s v="m"/>
    <m/>
  </r>
  <r>
    <x v="9"/>
    <x v="4"/>
    <s v="Rindal"/>
    <x v="37"/>
    <x v="2"/>
    <s v="m"/>
    <m/>
  </r>
  <r>
    <x v="10"/>
    <x v="4"/>
    <s v="Rindal"/>
    <x v="37"/>
    <x v="2"/>
    <s v="m"/>
    <m/>
  </r>
  <r>
    <x v="11"/>
    <x v="4"/>
    <s v="Rindal"/>
    <x v="37"/>
    <x v="2"/>
    <s v="m"/>
    <m/>
  </r>
  <r>
    <x v="12"/>
    <x v="4"/>
    <s v="Rindal"/>
    <x v="37"/>
    <x v="2"/>
    <s v="m"/>
    <m/>
  </r>
  <r>
    <x v="13"/>
    <x v="4"/>
    <s v="Rindal"/>
    <x v="37"/>
    <x v="2"/>
    <s v="m"/>
    <m/>
  </r>
  <r>
    <x v="14"/>
    <x v="4"/>
    <s v="Rindal"/>
    <x v="37"/>
    <x v="2"/>
    <s v="m"/>
    <m/>
  </r>
  <r>
    <x v="15"/>
    <x v="4"/>
    <s v="Rindal"/>
    <x v="37"/>
    <x v="2"/>
    <s v="m"/>
    <m/>
  </r>
  <r>
    <x v="16"/>
    <x v="4"/>
    <s v="Rindal"/>
    <x v="37"/>
    <x v="2"/>
    <s v="m"/>
    <m/>
  </r>
  <r>
    <x v="17"/>
    <x v="4"/>
    <s v="Rindal"/>
    <x v="37"/>
    <x v="2"/>
    <s v="m"/>
    <m/>
  </r>
  <r>
    <x v="18"/>
    <x v="4"/>
    <s v="Rindal"/>
    <x v="37"/>
    <x v="2"/>
    <s v="m"/>
    <m/>
  </r>
  <r>
    <x v="0"/>
    <x v="1"/>
    <s v="Nærøysund"/>
    <x v="15"/>
    <x v="0"/>
    <s v="Dekar"/>
    <n v="279.72000000000003"/>
  </r>
  <r>
    <x v="1"/>
    <x v="1"/>
    <s v="Nærøysund"/>
    <x v="15"/>
    <x v="0"/>
    <s v="Dekar"/>
    <n v="458.32499999999999"/>
  </r>
  <r>
    <x v="2"/>
    <x v="1"/>
    <s v="Nærøysund"/>
    <x v="15"/>
    <x v="0"/>
    <s v="Dekar"/>
    <n v="487.62"/>
  </r>
  <r>
    <x v="3"/>
    <x v="1"/>
    <s v="Nærøysund"/>
    <x v="15"/>
    <x v="0"/>
    <s v="Dekar"/>
    <n v="138.91499999999999"/>
  </r>
  <r>
    <x v="4"/>
    <x v="1"/>
    <s v="Nærøysund"/>
    <x v="15"/>
    <x v="0"/>
    <s v="Dekar"/>
    <n v="183.33"/>
  </r>
  <r>
    <x v="5"/>
    <x v="1"/>
    <s v="Nærøysund"/>
    <x v="15"/>
    <x v="0"/>
    <s v="Dekar"/>
    <n v="127.575"/>
  </r>
  <r>
    <x v="6"/>
    <x v="1"/>
    <s v="Nærøysund"/>
    <x v="15"/>
    <x v="0"/>
    <s v="Dekar"/>
    <n v="100.17"/>
  </r>
  <r>
    <x v="7"/>
    <x v="1"/>
    <s v="Nærøysund"/>
    <x v="15"/>
    <x v="0"/>
    <s v="Dekar"/>
    <n v="305.23500000000001"/>
  </r>
  <r>
    <x v="8"/>
    <x v="1"/>
    <s v="Nærøysund"/>
    <x v="15"/>
    <x v="0"/>
    <s v="Dekar"/>
    <n v="555.66"/>
  </r>
  <r>
    <x v="9"/>
    <x v="1"/>
    <s v="Nærøysund"/>
    <x v="15"/>
    <x v="0"/>
    <s v="Dekar"/>
    <n v="308.07"/>
  </r>
  <r>
    <x v="10"/>
    <x v="1"/>
    <s v="Nærøysund"/>
    <x v="15"/>
    <x v="0"/>
    <s v="Dekar"/>
    <n v="152.14500000000001"/>
  </r>
  <r>
    <x v="11"/>
    <x v="1"/>
    <s v="Nærøysund"/>
    <x v="15"/>
    <x v="0"/>
    <s v="Dekar"/>
    <n v="68.984999999999999"/>
  </r>
  <r>
    <x v="12"/>
    <x v="1"/>
    <s v="Nærøysund"/>
    <x v="15"/>
    <x v="0"/>
    <s v="Dekar"/>
    <n v="185.22"/>
  </r>
  <r>
    <x v="13"/>
    <x v="1"/>
    <s v="Nærøysund"/>
    <x v="15"/>
    <x v="0"/>
    <s v="Dekar"/>
    <n v="317.52"/>
  </r>
  <r>
    <x v="14"/>
    <x v="1"/>
    <s v="Nærøysund"/>
    <x v="15"/>
    <x v="0"/>
    <s v="Dekar"/>
    <n v="73.709999999999994"/>
  </r>
  <r>
    <x v="15"/>
    <x v="1"/>
    <s v="Nærøysund"/>
    <x v="15"/>
    <x v="0"/>
    <s v="Dekar"/>
    <n v="338.31"/>
  </r>
  <r>
    <x v="16"/>
    <x v="1"/>
    <s v="Nærøysund"/>
    <x v="15"/>
    <x v="0"/>
    <s v="Dekar"/>
    <n v="165.375"/>
  </r>
  <r>
    <x v="0"/>
    <x v="1"/>
    <s v="Nærøysund"/>
    <x v="15"/>
    <x v="1"/>
    <s v="stk"/>
    <n v="63551.25"/>
  </r>
  <r>
    <x v="1"/>
    <x v="1"/>
    <s v="Nærøysund"/>
    <x v="15"/>
    <x v="1"/>
    <s v="stk"/>
    <n v="39973.5"/>
  </r>
  <r>
    <x v="2"/>
    <x v="1"/>
    <s v="Nærøysund"/>
    <x v="15"/>
    <x v="1"/>
    <s v="stk"/>
    <n v="49707"/>
  </r>
  <r>
    <x v="3"/>
    <x v="1"/>
    <s v="Nærøysund"/>
    <x v="15"/>
    <x v="1"/>
    <s v="stk"/>
    <n v="22254.75"/>
  </r>
  <r>
    <x v="4"/>
    <x v="1"/>
    <s v="Nærøysund"/>
    <x v="15"/>
    <x v="1"/>
    <s v="stk"/>
    <n v="61448.625"/>
  </r>
  <r>
    <x v="5"/>
    <x v="1"/>
    <s v="Nærøysund"/>
    <x v="15"/>
    <x v="1"/>
    <s v="stk"/>
    <n v="68011.649999999994"/>
  </r>
  <r>
    <x v="6"/>
    <x v="1"/>
    <s v="Nærøysund"/>
    <x v="15"/>
    <x v="1"/>
    <s v="stk"/>
    <n v="81657.45"/>
  </r>
  <r>
    <x v="7"/>
    <x v="1"/>
    <s v="Nærøysund"/>
    <x v="15"/>
    <x v="1"/>
    <s v="stk"/>
    <n v="27594"/>
  </r>
  <r>
    <x v="8"/>
    <x v="1"/>
    <s v="Nærøysund"/>
    <x v="15"/>
    <x v="1"/>
    <s v="stk"/>
    <n v="37823.625"/>
  </r>
  <r>
    <x v="9"/>
    <x v="1"/>
    <s v="Nærøysund"/>
    <x v="15"/>
    <x v="1"/>
    <s v="stk"/>
    <n v="59506.65"/>
  </r>
  <r>
    <x v="10"/>
    <x v="1"/>
    <s v="Nærøysund"/>
    <x v="15"/>
    <x v="1"/>
    <s v="stk"/>
    <n v="26763.345000000001"/>
  </r>
  <r>
    <x v="11"/>
    <x v="1"/>
    <s v="Nærøysund"/>
    <x v="15"/>
    <x v="1"/>
    <s v="stk"/>
    <n v="17057.25"/>
  </r>
  <r>
    <x v="12"/>
    <x v="1"/>
    <s v="Nærøysund"/>
    <x v="15"/>
    <x v="1"/>
    <s v="stk"/>
    <n v="44037"/>
  </r>
  <r>
    <x v="13"/>
    <x v="1"/>
    <s v="Nærøysund"/>
    <x v="15"/>
    <x v="1"/>
    <s v="stk"/>
    <n v="24459.435000000001"/>
  </r>
  <r>
    <x v="14"/>
    <x v="1"/>
    <s v="Nærøysund"/>
    <x v="15"/>
    <x v="1"/>
    <s v="stk"/>
    <n v="20223"/>
  </r>
  <r>
    <x v="15"/>
    <x v="1"/>
    <s v="Nærøysund"/>
    <x v="15"/>
    <x v="1"/>
    <s v="stk"/>
    <n v="31137.75"/>
  </r>
  <r>
    <x v="16"/>
    <x v="1"/>
    <s v="Nærøysund"/>
    <x v="15"/>
    <x v="1"/>
    <s v="stk"/>
    <n v="25420.5"/>
  </r>
  <r>
    <x v="0"/>
    <x v="1"/>
    <s v="Nærøysund"/>
    <x v="15"/>
    <x v="2"/>
    <s v="m"/>
    <n v="4205.25"/>
  </r>
  <r>
    <x v="1"/>
    <x v="1"/>
    <s v="Nærøysund"/>
    <x v="15"/>
    <x v="2"/>
    <s v="m"/>
    <n v="1030.05"/>
  </r>
  <r>
    <x v="2"/>
    <x v="1"/>
    <s v="Nærøysund"/>
    <x v="15"/>
    <x v="2"/>
    <s v="m"/>
    <n v="3449.25"/>
  </r>
  <r>
    <x v="3"/>
    <x v="1"/>
    <s v="Nærøysund"/>
    <x v="15"/>
    <x v="2"/>
    <s v="m"/>
    <n v="0"/>
  </r>
  <r>
    <x v="4"/>
    <x v="1"/>
    <s v="Nærøysund"/>
    <x v="15"/>
    <x v="2"/>
    <s v="m"/>
    <n v="189"/>
  </r>
  <r>
    <x v="5"/>
    <x v="1"/>
    <s v="Nærøysund"/>
    <x v="15"/>
    <x v="2"/>
    <s v="m"/>
    <n v="0"/>
  </r>
  <r>
    <x v="6"/>
    <x v="1"/>
    <s v="Nærøysund"/>
    <x v="15"/>
    <x v="2"/>
    <s v="m"/>
    <n v="661.5"/>
  </r>
  <r>
    <x v="7"/>
    <x v="1"/>
    <s v="Nærøysund"/>
    <x v="15"/>
    <x v="2"/>
    <s v="m"/>
    <n v="850.5"/>
  </r>
  <r>
    <x v="8"/>
    <x v="1"/>
    <s v="Nærøysund"/>
    <x v="15"/>
    <x v="2"/>
    <s v="m"/>
    <n v="0"/>
  </r>
  <r>
    <x v="9"/>
    <x v="1"/>
    <s v="Nærøysund"/>
    <x v="15"/>
    <x v="2"/>
    <s v="m"/>
    <n v="1512"/>
  </r>
  <r>
    <x v="10"/>
    <x v="1"/>
    <s v="Nærøysund"/>
    <x v="15"/>
    <x v="2"/>
    <s v="m"/>
    <n v="0"/>
  </r>
  <r>
    <x v="11"/>
    <x v="1"/>
    <s v="Nærøysund"/>
    <x v="15"/>
    <x v="2"/>
    <s v="m"/>
    <n v="945"/>
  </r>
  <r>
    <x v="12"/>
    <x v="1"/>
    <s v="Nærøysund"/>
    <x v="15"/>
    <x v="2"/>
    <s v="m"/>
    <n v="1559.25"/>
  </r>
  <r>
    <x v="13"/>
    <x v="1"/>
    <s v="Nærøysund"/>
    <x v="15"/>
    <x v="2"/>
    <s v="m"/>
    <n v="756"/>
  </r>
  <r>
    <x v="14"/>
    <x v="1"/>
    <s v="Nærøysund"/>
    <x v="15"/>
    <x v="2"/>
    <s v="m"/>
    <n v="2079"/>
  </r>
  <r>
    <x v="15"/>
    <x v="1"/>
    <s v="Nærøysund"/>
    <x v="15"/>
    <x v="2"/>
    <s v="m"/>
    <n v="0"/>
  </r>
  <r>
    <x v="16"/>
    <x v="1"/>
    <s v="Nærøysund"/>
    <x v="15"/>
    <x v="2"/>
    <s v="m"/>
    <n v="519.75"/>
  </r>
  <r>
    <x v="0"/>
    <x v="1"/>
    <s v="Nærøysund"/>
    <x v="15"/>
    <x v="3"/>
    <s v="m"/>
    <n v="0"/>
  </r>
  <r>
    <x v="1"/>
    <x v="1"/>
    <s v="Nærøysund"/>
    <x v="15"/>
    <x v="3"/>
    <s v="m"/>
    <n v="557.54999999999995"/>
  </r>
  <r>
    <x v="2"/>
    <x v="1"/>
    <s v="Nærøysund"/>
    <x v="15"/>
    <x v="3"/>
    <s v="m"/>
    <n v="330.75"/>
  </r>
  <r>
    <x v="3"/>
    <x v="1"/>
    <s v="Nærøysund"/>
    <x v="15"/>
    <x v="3"/>
    <s v="m"/>
    <n v="2060.1"/>
  </r>
  <r>
    <x v="4"/>
    <x v="1"/>
    <s v="Nærøysund"/>
    <x v="15"/>
    <x v="3"/>
    <s v="m"/>
    <n v="0"/>
  </r>
  <r>
    <x v="5"/>
    <x v="1"/>
    <s v="Nærøysund"/>
    <x v="15"/>
    <x v="3"/>
    <s v="m"/>
    <n v="0"/>
  </r>
  <r>
    <x v="6"/>
    <x v="1"/>
    <s v="Nærøysund"/>
    <x v="15"/>
    <x v="3"/>
    <s v="m"/>
    <n v="47.25"/>
  </r>
  <r>
    <x v="7"/>
    <x v="1"/>
    <s v="Nærøysund"/>
    <x v="15"/>
    <x v="3"/>
    <s v="m"/>
    <n v="406.35"/>
  </r>
  <r>
    <x v="8"/>
    <x v="1"/>
    <s v="Nærøysund"/>
    <x v="15"/>
    <x v="3"/>
    <s v="m"/>
    <n v="708.75"/>
  </r>
  <r>
    <x v="9"/>
    <x v="1"/>
    <s v="Nærøysund"/>
    <x v="15"/>
    <x v="3"/>
    <s v="m"/>
    <n v="756"/>
  </r>
  <r>
    <x v="10"/>
    <x v="1"/>
    <s v="Nærøysund"/>
    <x v="15"/>
    <x v="3"/>
    <s v="m"/>
    <n v="0"/>
  </r>
  <r>
    <x v="11"/>
    <x v="1"/>
    <s v="Nærøysund"/>
    <x v="15"/>
    <x v="3"/>
    <s v="m"/>
    <n v="667.17"/>
  </r>
  <r>
    <x v="12"/>
    <x v="1"/>
    <s v="Nærøysund"/>
    <x v="15"/>
    <x v="3"/>
    <s v="m"/>
    <n v="189"/>
  </r>
  <r>
    <x v="13"/>
    <x v="1"/>
    <s v="Nærøysund"/>
    <x v="15"/>
    <x v="3"/>
    <s v="m"/>
    <n v="803.25"/>
  </r>
  <r>
    <x v="14"/>
    <x v="1"/>
    <s v="Nærøysund"/>
    <x v="15"/>
    <x v="3"/>
    <s v="m"/>
    <n v="1606.5"/>
  </r>
  <r>
    <x v="15"/>
    <x v="1"/>
    <s v="Nærøysund"/>
    <x v="15"/>
    <x v="3"/>
    <s v="m"/>
    <n v="226.8"/>
  </r>
  <r>
    <x v="16"/>
    <x v="1"/>
    <s v="Nærøysund"/>
    <x v="15"/>
    <x v="3"/>
    <s v="m"/>
    <n v="0"/>
  </r>
  <r>
    <x v="0"/>
    <x v="1"/>
    <s v="Nærøysund"/>
    <x v="15"/>
    <x v="4"/>
    <s v="m3"/>
    <n v="4283.6850000000004"/>
  </r>
  <r>
    <x v="1"/>
    <x v="1"/>
    <s v="Nærøysund"/>
    <x v="15"/>
    <x v="4"/>
    <s v="m3"/>
    <n v="4113.585"/>
  </r>
  <r>
    <x v="2"/>
    <x v="1"/>
    <s v="Nærøysund"/>
    <x v="15"/>
    <x v="4"/>
    <s v="m3"/>
    <n v="3372.7049999999999"/>
  </r>
  <r>
    <x v="3"/>
    <x v="1"/>
    <s v="Nærøysund"/>
    <x v="15"/>
    <x v="4"/>
    <s v="m3"/>
    <n v="5806.08"/>
  </r>
  <r>
    <x v="4"/>
    <x v="1"/>
    <s v="Nærøysund"/>
    <x v="15"/>
    <x v="4"/>
    <s v="m3"/>
    <n v="11786.04"/>
  </r>
  <r>
    <x v="5"/>
    <x v="1"/>
    <s v="Nærøysund"/>
    <x v="15"/>
    <x v="4"/>
    <s v="m3"/>
    <n v="9166.5"/>
  </r>
  <r>
    <x v="6"/>
    <x v="1"/>
    <s v="Nærøysund"/>
    <x v="15"/>
    <x v="4"/>
    <s v="m3"/>
    <n v="2338.875"/>
  </r>
  <r>
    <x v="7"/>
    <x v="1"/>
    <s v="Nærøysund"/>
    <x v="15"/>
    <x v="4"/>
    <s v="m3"/>
    <n v="4016.25"/>
  </r>
  <r>
    <x v="8"/>
    <x v="1"/>
    <s v="Nærøysund"/>
    <x v="15"/>
    <x v="4"/>
    <s v="m3"/>
    <n v="4340.3850000000002"/>
  </r>
  <r>
    <x v="9"/>
    <x v="1"/>
    <s v="Nærøysund"/>
    <x v="15"/>
    <x v="4"/>
    <s v="m3"/>
    <n v="7949.34"/>
  </r>
  <r>
    <x v="10"/>
    <x v="1"/>
    <s v="Nærøysund"/>
    <x v="15"/>
    <x v="4"/>
    <s v="m3"/>
    <n v="2506.14"/>
  </r>
  <r>
    <x v="11"/>
    <x v="1"/>
    <s v="Nærøysund"/>
    <x v="15"/>
    <x v="4"/>
    <s v="m3"/>
    <n v="4110.75"/>
  </r>
  <r>
    <x v="12"/>
    <x v="1"/>
    <s v="Nærøysund"/>
    <x v="15"/>
    <x v="4"/>
    <s v="m3"/>
    <n v="2704.59"/>
  </r>
  <r>
    <x v="13"/>
    <x v="1"/>
    <s v="Nærøysund"/>
    <x v="15"/>
    <x v="4"/>
    <s v="m3"/>
    <n v="7344.54"/>
  </r>
  <r>
    <x v="14"/>
    <x v="1"/>
    <s v="Nærøysund"/>
    <x v="15"/>
    <x v="4"/>
    <s v="m3"/>
    <n v="3284.82"/>
  </r>
  <r>
    <x v="15"/>
    <x v="1"/>
    <s v="Nærøysund"/>
    <x v="15"/>
    <x v="4"/>
    <s v="m3"/>
    <n v="9992.43"/>
  </r>
  <r>
    <x v="16"/>
    <x v="1"/>
    <s v="Nærøysund"/>
    <x v="15"/>
    <x v="4"/>
    <s v="m3"/>
    <n v="6594.21"/>
  </r>
  <r>
    <x v="0"/>
    <x v="1"/>
    <s v="Nærøysund"/>
    <x v="15"/>
    <x v="5"/>
    <s v="stk"/>
    <n v="1370.25"/>
  </r>
  <r>
    <x v="1"/>
    <x v="1"/>
    <s v="Nærøysund"/>
    <x v="15"/>
    <x v="5"/>
    <s v="stk"/>
    <n v="1984.5"/>
  </r>
  <r>
    <x v="2"/>
    <x v="1"/>
    <s v="Nærøysund"/>
    <x v="15"/>
    <x v="5"/>
    <s v="stk"/>
    <n v="2608.1999999999998"/>
  </r>
  <r>
    <x v="3"/>
    <x v="1"/>
    <s v="Nærøysund"/>
    <x v="15"/>
    <x v="5"/>
    <s v="stk"/>
    <n v="1039.5"/>
  </r>
  <r>
    <x v="4"/>
    <x v="1"/>
    <s v="Nærøysund"/>
    <x v="15"/>
    <x v="5"/>
    <s v="stk"/>
    <n v="0"/>
  </r>
  <r>
    <x v="5"/>
    <x v="1"/>
    <s v="Nærøysund"/>
    <x v="15"/>
    <x v="5"/>
    <s v="stk"/>
    <n v="0"/>
  </r>
  <r>
    <x v="6"/>
    <x v="1"/>
    <s v="Nærøysund"/>
    <x v="15"/>
    <x v="5"/>
    <s v="stk"/>
    <n v="0"/>
  </r>
  <r>
    <x v="7"/>
    <x v="1"/>
    <s v="Nærøysund"/>
    <x v="15"/>
    <x v="5"/>
    <s v="stk"/>
    <n v="0"/>
  </r>
  <r>
    <x v="8"/>
    <x v="1"/>
    <s v="Nærøysund"/>
    <x v="15"/>
    <x v="5"/>
    <s v="stk"/>
    <n v="1890"/>
  </r>
  <r>
    <x v="9"/>
    <x v="1"/>
    <s v="Nærøysund"/>
    <x v="15"/>
    <x v="5"/>
    <s v="stk"/>
    <n v="378"/>
  </r>
  <r>
    <x v="10"/>
    <x v="1"/>
    <s v="Nærøysund"/>
    <x v="15"/>
    <x v="5"/>
    <s v="stk"/>
    <n v="0"/>
  </r>
  <r>
    <x v="11"/>
    <x v="1"/>
    <s v="Nærøysund"/>
    <x v="15"/>
    <x v="5"/>
    <s v="stk"/>
    <n v="5481"/>
  </r>
  <r>
    <x v="12"/>
    <x v="1"/>
    <s v="Nærøysund"/>
    <x v="15"/>
    <x v="5"/>
    <s v="stk"/>
    <n v="661.5"/>
  </r>
  <r>
    <x v="13"/>
    <x v="1"/>
    <s v="Nærøysund"/>
    <x v="15"/>
    <x v="5"/>
    <s v="stk"/>
    <n v="1219.05"/>
  </r>
  <r>
    <x v="14"/>
    <x v="1"/>
    <s v="Nærøysund"/>
    <x v="15"/>
    <x v="5"/>
    <s v="stk"/>
    <n v="8694"/>
  </r>
  <r>
    <x v="15"/>
    <x v="1"/>
    <s v="Nærøysund"/>
    <x v="15"/>
    <x v="5"/>
    <s v="stk"/>
    <n v="2409.75"/>
  </r>
  <r>
    <x v="16"/>
    <x v="1"/>
    <s v="Nærøysund"/>
    <x v="15"/>
    <x v="5"/>
    <s v="stk"/>
    <n v="0"/>
  </r>
  <r>
    <x v="0"/>
    <x v="1"/>
    <s v="Nærøysund"/>
    <x v="15"/>
    <x v="6"/>
    <s v="Dekar"/>
    <n v="2.835"/>
  </r>
  <r>
    <x v="1"/>
    <x v="1"/>
    <s v="Nærøysund"/>
    <x v="15"/>
    <x v="6"/>
    <s v="Dekar"/>
    <n v="0"/>
  </r>
  <r>
    <x v="2"/>
    <x v="1"/>
    <s v="Nærøysund"/>
    <x v="15"/>
    <x v="6"/>
    <s v="Dekar"/>
    <n v="68.040000000000006"/>
  </r>
  <r>
    <x v="3"/>
    <x v="1"/>
    <s v="Nærøysund"/>
    <x v="15"/>
    <x v="6"/>
    <s v="Dekar"/>
    <n v="0"/>
  </r>
  <r>
    <x v="4"/>
    <x v="1"/>
    <s v="Nærøysund"/>
    <x v="15"/>
    <x v="6"/>
    <s v="Dekar"/>
    <n v="0"/>
  </r>
  <r>
    <x v="5"/>
    <x v="1"/>
    <s v="Nærøysund"/>
    <x v="15"/>
    <x v="6"/>
    <s v="Dekar"/>
    <n v="0"/>
  </r>
  <r>
    <x v="6"/>
    <x v="1"/>
    <s v="Nærøysund"/>
    <x v="15"/>
    <x v="6"/>
    <s v="Dekar"/>
    <n v="19.844999999999999"/>
  </r>
  <r>
    <x v="7"/>
    <x v="1"/>
    <s v="Nærøysund"/>
    <x v="15"/>
    <x v="6"/>
    <s v="Dekar"/>
    <n v="0"/>
  </r>
  <r>
    <x v="8"/>
    <x v="1"/>
    <s v="Nærøysund"/>
    <x v="15"/>
    <x v="6"/>
    <s v="Dekar"/>
    <n v="9.4499999999999993"/>
  </r>
  <r>
    <x v="9"/>
    <x v="1"/>
    <s v="Nærøysund"/>
    <x v="15"/>
    <x v="6"/>
    <s v="Dekar"/>
    <n v="0"/>
  </r>
  <r>
    <x v="10"/>
    <x v="1"/>
    <s v="Nærøysund"/>
    <x v="15"/>
    <x v="6"/>
    <s v="Dekar"/>
    <n v="0"/>
  </r>
  <r>
    <x v="11"/>
    <x v="1"/>
    <s v="Nærøysund"/>
    <x v="15"/>
    <x v="6"/>
    <s v="Dekar"/>
    <n v="34.965000000000003"/>
  </r>
  <r>
    <x v="12"/>
    <x v="1"/>
    <s v="Nærøysund"/>
    <x v="15"/>
    <x v="6"/>
    <s v="Dekar"/>
    <n v="0"/>
  </r>
  <r>
    <x v="13"/>
    <x v="1"/>
    <s v="Nærøysund"/>
    <x v="15"/>
    <x v="6"/>
    <s v="Dekar"/>
    <n v="0"/>
  </r>
  <r>
    <x v="14"/>
    <x v="1"/>
    <s v="Nærøysund"/>
    <x v="15"/>
    <x v="6"/>
    <s v="Dekar"/>
    <n v="0"/>
  </r>
  <r>
    <x v="15"/>
    <x v="1"/>
    <s v="Nærøysund"/>
    <x v="15"/>
    <x v="6"/>
    <s v="Dekar"/>
    <n v="14.175000000000001"/>
  </r>
  <r>
    <x v="16"/>
    <x v="1"/>
    <s v="Nærøysund"/>
    <x v="15"/>
    <x v="6"/>
    <s v="Dekar"/>
    <n v="0"/>
  </r>
  <r>
    <x v="17"/>
    <x v="1"/>
    <s v="Nærøysund"/>
    <x v="15"/>
    <x v="1"/>
    <s v="stk"/>
    <n v="66339"/>
  </r>
  <r>
    <x v="17"/>
    <x v="1"/>
    <s v="Nærøysund"/>
    <x v="15"/>
    <x v="4"/>
    <s v="m3"/>
    <n v="2889.81"/>
  </r>
  <r>
    <x v="17"/>
    <x v="1"/>
    <s v="Nærøysund"/>
    <x v="15"/>
    <x v="5"/>
    <s v="stk"/>
    <n v="13277.25"/>
  </r>
  <r>
    <x v="17"/>
    <x v="1"/>
    <s v="Nærøysund"/>
    <x v="15"/>
    <x v="6"/>
    <s v="Dekar"/>
    <n v="66.150000000000006"/>
  </r>
  <r>
    <x v="17"/>
    <x v="1"/>
    <s v="Nærøysund"/>
    <x v="15"/>
    <x v="0"/>
    <s v="Dekar"/>
    <n v="218.29499999999999"/>
  </r>
  <r>
    <x v="17"/>
    <x v="1"/>
    <s v="Nærøysund"/>
    <x v="15"/>
    <x v="3"/>
    <s v="m"/>
    <n v="4725"/>
  </r>
  <r>
    <x v="17"/>
    <x v="1"/>
    <s v="Nærøysund"/>
    <x v="15"/>
    <x v="2"/>
    <s v="m"/>
    <n v="0"/>
  </r>
  <r>
    <x v="18"/>
    <x v="1"/>
    <s v="Nærøysund"/>
    <x v="15"/>
    <x v="1"/>
    <s v="stk"/>
    <n v="77556.149999999994"/>
  </r>
  <r>
    <x v="18"/>
    <x v="1"/>
    <s v="Nærøysund"/>
    <x v="15"/>
    <x v="0"/>
    <s v="Dekar"/>
    <n v="29.295000000000002"/>
  </r>
  <r>
    <x v="18"/>
    <x v="1"/>
    <s v="Nærøysund"/>
    <x v="15"/>
    <x v="6"/>
    <s v="Dekar"/>
    <n v="66.150000000000006"/>
  </r>
  <r>
    <x v="18"/>
    <x v="1"/>
    <s v="Nærøysund"/>
    <x v="15"/>
    <x v="5"/>
    <s v="stk"/>
    <n v="3024"/>
  </r>
  <r>
    <x v="18"/>
    <x v="1"/>
    <s v="Nærøysund"/>
    <x v="15"/>
    <x v="4"/>
    <s v="m3"/>
    <n v="4124.9250000000002"/>
  </r>
  <r>
    <x v="18"/>
    <x v="1"/>
    <s v="Nærøysund"/>
    <x v="15"/>
    <x v="3"/>
    <s v="m"/>
    <n v="0"/>
  </r>
  <r>
    <x v="18"/>
    <x v="1"/>
    <s v="Nærøysund"/>
    <x v="15"/>
    <x v="2"/>
    <s v="m"/>
    <n v="0"/>
  </r>
  <r>
    <x v="0"/>
    <x v="1"/>
    <s v="Namsos"/>
    <x v="1"/>
    <x v="0"/>
    <s v="Dekar"/>
    <n v="16.28"/>
  </r>
  <r>
    <x v="1"/>
    <x v="1"/>
    <s v="Namsos"/>
    <x v="1"/>
    <x v="0"/>
    <s v="Dekar"/>
    <n v="26.675000000000001"/>
  </r>
  <r>
    <x v="2"/>
    <x v="1"/>
    <s v="Namsos"/>
    <x v="1"/>
    <x v="0"/>
    <s v="Dekar"/>
    <n v="28.38"/>
  </r>
  <r>
    <x v="3"/>
    <x v="1"/>
    <s v="Namsos"/>
    <x v="1"/>
    <x v="0"/>
    <s v="Dekar"/>
    <n v="8.0850000000000009"/>
  </r>
  <r>
    <x v="4"/>
    <x v="1"/>
    <s v="Namsos"/>
    <x v="1"/>
    <x v="0"/>
    <s v="Dekar"/>
    <n v="10.67"/>
  </r>
  <r>
    <x v="5"/>
    <x v="1"/>
    <s v="Namsos"/>
    <x v="1"/>
    <x v="0"/>
    <s v="Dekar"/>
    <n v="7.4249999999999998"/>
  </r>
  <r>
    <x v="6"/>
    <x v="1"/>
    <s v="Namsos"/>
    <x v="1"/>
    <x v="0"/>
    <s v="Dekar"/>
    <n v="5.83"/>
  </r>
  <r>
    <x v="7"/>
    <x v="1"/>
    <s v="Namsos"/>
    <x v="1"/>
    <x v="0"/>
    <s v="Dekar"/>
    <n v="17.765000000000001"/>
  </r>
  <r>
    <x v="8"/>
    <x v="1"/>
    <s v="Namsos"/>
    <x v="1"/>
    <x v="0"/>
    <s v="Dekar"/>
    <n v="32.340000000000003"/>
  </r>
  <r>
    <x v="9"/>
    <x v="1"/>
    <s v="Namsos"/>
    <x v="1"/>
    <x v="0"/>
    <s v="Dekar"/>
    <n v="17.93"/>
  </r>
  <r>
    <x v="10"/>
    <x v="1"/>
    <s v="Namsos"/>
    <x v="1"/>
    <x v="0"/>
    <s v="Dekar"/>
    <n v="8.8550000000000004"/>
  </r>
  <r>
    <x v="11"/>
    <x v="1"/>
    <s v="Namsos"/>
    <x v="1"/>
    <x v="0"/>
    <s v="Dekar"/>
    <n v="4.0149999999999997"/>
  </r>
  <r>
    <x v="12"/>
    <x v="1"/>
    <s v="Namsos"/>
    <x v="1"/>
    <x v="0"/>
    <s v="Dekar"/>
    <n v="10.78"/>
  </r>
  <r>
    <x v="13"/>
    <x v="1"/>
    <s v="Namsos"/>
    <x v="1"/>
    <x v="0"/>
    <s v="Dekar"/>
    <n v="18.48"/>
  </r>
  <r>
    <x v="14"/>
    <x v="1"/>
    <s v="Namsos"/>
    <x v="1"/>
    <x v="0"/>
    <s v="Dekar"/>
    <n v="4.29"/>
  </r>
  <r>
    <x v="15"/>
    <x v="1"/>
    <s v="Namsos"/>
    <x v="1"/>
    <x v="0"/>
    <s v="Dekar"/>
    <n v="19.690000000000001"/>
  </r>
  <r>
    <x v="16"/>
    <x v="1"/>
    <s v="Namsos"/>
    <x v="1"/>
    <x v="0"/>
    <s v="Dekar"/>
    <n v="9.625"/>
  </r>
  <r>
    <x v="0"/>
    <x v="1"/>
    <s v="Namsos"/>
    <x v="1"/>
    <x v="1"/>
    <s v="stk"/>
    <n v="3698.75"/>
  </r>
  <r>
    <x v="1"/>
    <x v="1"/>
    <s v="Namsos"/>
    <x v="1"/>
    <x v="1"/>
    <s v="stk"/>
    <n v="2326.5"/>
  </r>
  <r>
    <x v="2"/>
    <x v="1"/>
    <s v="Namsos"/>
    <x v="1"/>
    <x v="1"/>
    <s v="stk"/>
    <n v="2893"/>
  </r>
  <r>
    <x v="3"/>
    <x v="1"/>
    <s v="Namsos"/>
    <x v="1"/>
    <x v="1"/>
    <s v="stk"/>
    <n v="1295.25"/>
  </r>
  <r>
    <x v="4"/>
    <x v="1"/>
    <s v="Namsos"/>
    <x v="1"/>
    <x v="1"/>
    <s v="stk"/>
    <n v="3576.375"/>
  </r>
  <r>
    <x v="5"/>
    <x v="1"/>
    <s v="Namsos"/>
    <x v="1"/>
    <x v="1"/>
    <s v="stk"/>
    <n v="3958.35"/>
  </r>
  <r>
    <x v="6"/>
    <x v="1"/>
    <s v="Namsos"/>
    <x v="1"/>
    <x v="1"/>
    <s v="stk"/>
    <n v="4752.55"/>
  </r>
  <r>
    <x v="7"/>
    <x v="1"/>
    <s v="Namsos"/>
    <x v="1"/>
    <x v="1"/>
    <s v="stk"/>
    <n v="1606"/>
  </r>
  <r>
    <x v="8"/>
    <x v="1"/>
    <s v="Namsos"/>
    <x v="1"/>
    <x v="1"/>
    <s v="stk"/>
    <n v="2201.375"/>
  </r>
  <r>
    <x v="9"/>
    <x v="1"/>
    <s v="Namsos"/>
    <x v="1"/>
    <x v="1"/>
    <s v="stk"/>
    <n v="3463.35"/>
  </r>
  <r>
    <x v="10"/>
    <x v="1"/>
    <s v="Namsos"/>
    <x v="1"/>
    <x v="1"/>
    <s v="stk"/>
    <n v="1557.655"/>
  </r>
  <r>
    <x v="11"/>
    <x v="1"/>
    <s v="Namsos"/>
    <x v="1"/>
    <x v="1"/>
    <s v="stk"/>
    <n v="992.75"/>
  </r>
  <r>
    <x v="12"/>
    <x v="1"/>
    <s v="Namsos"/>
    <x v="1"/>
    <x v="1"/>
    <s v="stk"/>
    <n v="2563"/>
  </r>
  <r>
    <x v="13"/>
    <x v="1"/>
    <s v="Namsos"/>
    <x v="1"/>
    <x v="1"/>
    <s v="stk"/>
    <n v="1423.5650000000001"/>
  </r>
  <r>
    <x v="14"/>
    <x v="1"/>
    <s v="Namsos"/>
    <x v="1"/>
    <x v="1"/>
    <s v="stk"/>
    <n v="1177"/>
  </r>
  <r>
    <x v="15"/>
    <x v="1"/>
    <s v="Namsos"/>
    <x v="1"/>
    <x v="1"/>
    <s v="stk"/>
    <n v="1812.25"/>
  </r>
  <r>
    <x v="16"/>
    <x v="1"/>
    <s v="Namsos"/>
    <x v="1"/>
    <x v="1"/>
    <s v="stk"/>
    <n v="1479.5"/>
  </r>
  <r>
    <x v="0"/>
    <x v="1"/>
    <s v="Namsos"/>
    <x v="1"/>
    <x v="2"/>
    <s v="m"/>
    <n v="244.75"/>
  </r>
  <r>
    <x v="1"/>
    <x v="1"/>
    <s v="Namsos"/>
    <x v="1"/>
    <x v="2"/>
    <s v="m"/>
    <n v="59.95"/>
  </r>
  <r>
    <x v="2"/>
    <x v="1"/>
    <s v="Namsos"/>
    <x v="1"/>
    <x v="2"/>
    <s v="m"/>
    <n v="200.75"/>
  </r>
  <r>
    <x v="3"/>
    <x v="1"/>
    <s v="Namsos"/>
    <x v="1"/>
    <x v="2"/>
    <s v="m"/>
    <n v="0"/>
  </r>
  <r>
    <x v="4"/>
    <x v="1"/>
    <s v="Namsos"/>
    <x v="1"/>
    <x v="2"/>
    <s v="m"/>
    <n v="11"/>
  </r>
  <r>
    <x v="5"/>
    <x v="1"/>
    <s v="Namsos"/>
    <x v="1"/>
    <x v="2"/>
    <s v="m"/>
    <n v="0"/>
  </r>
  <r>
    <x v="6"/>
    <x v="1"/>
    <s v="Namsos"/>
    <x v="1"/>
    <x v="2"/>
    <s v="m"/>
    <n v="38.5"/>
  </r>
  <r>
    <x v="7"/>
    <x v="1"/>
    <s v="Namsos"/>
    <x v="1"/>
    <x v="2"/>
    <s v="m"/>
    <n v="49.5"/>
  </r>
  <r>
    <x v="8"/>
    <x v="1"/>
    <s v="Namsos"/>
    <x v="1"/>
    <x v="2"/>
    <s v="m"/>
    <n v="0"/>
  </r>
  <r>
    <x v="9"/>
    <x v="1"/>
    <s v="Namsos"/>
    <x v="1"/>
    <x v="2"/>
    <s v="m"/>
    <n v="88"/>
  </r>
  <r>
    <x v="10"/>
    <x v="1"/>
    <s v="Namsos"/>
    <x v="1"/>
    <x v="2"/>
    <s v="m"/>
    <n v="0"/>
  </r>
  <r>
    <x v="11"/>
    <x v="1"/>
    <s v="Namsos"/>
    <x v="1"/>
    <x v="2"/>
    <s v="m"/>
    <n v="55"/>
  </r>
  <r>
    <x v="12"/>
    <x v="1"/>
    <s v="Namsos"/>
    <x v="1"/>
    <x v="2"/>
    <s v="m"/>
    <n v="90.75"/>
  </r>
  <r>
    <x v="13"/>
    <x v="1"/>
    <s v="Namsos"/>
    <x v="1"/>
    <x v="2"/>
    <s v="m"/>
    <n v="44"/>
  </r>
  <r>
    <x v="14"/>
    <x v="1"/>
    <s v="Namsos"/>
    <x v="1"/>
    <x v="2"/>
    <s v="m"/>
    <n v="121"/>
  </r>
  <r>
    <x v="15"/>
    <x v="1"/>
    <s v="Namsos"/>
    <x v="1"/>
    <x v="2"/>
    <s v="m"/>
    <n v="0"/>
  </r>
  <r>
    <x v="16"/>
    <x v="1"/>
    <s v="Namsos"/>
    <x v="1"/>
    <x v="2"/>
    <s v="m"/>
    <n v="30.25"/>
  </r>
  <r>
    <x v="0"/>
    <x v="1"/>
    <s v="Namsos"/>
    <x v="1"/>
    <x v="3"/>
    <s v="m"/>
    <n v="0"/>
  </r>
  <r>
    <x v="1"/>
    <x v="1"/>
    <s v="Namsos"/>
    <x v="1"/>
    <x v="3"/>
    <s v="m"/>
    <n v="32.450000000000003"/>
  </r>
  <r>
    <x v="2"/>
    <x v="1"/>
    <s v="Namsos"/>
    <x v="1"/>
    <x v="3"/>
    <s v="m"/>
    <n v="19.25"/>
  </r>
  <r>
    <x v="3"/>
    <x v="1"/>
    <s v="Namsos"/>
    <x v="1"/>
    <x v="3"/>
    <s v="m"/>
    <n v="119.9"/>
  </r>
  <r>
    <x v="4"/>
    <x v="1"/>
    <s v="Namsos"/>
    <x v="1"/>
    <x v="3"/>
    <s v="m"/>
    <n v="0"/>
  </r>
  <r>
    <x v="5"/>
    <x v="1"/>
    <s v="Namsos"/>
    <x v="1"/>
    <x v="3"/>
    <s v="m"/>
    <n v="0"/>
  </r>
  <r>
    <x v="6"/>
    <x v="1"/>
    <s v="Namsos"/>
    <x v="1"/>
    <x v="3"/>
    <s v="m"/>
    <n v="2.75"/>
  </r>
  <r>
    <x v="7"/>
    <x v="1"/>
    <s v="Namsos"/>
    <x v="1"/>
    <x v="3"/>
    <s v="m"/>
    <n v="23.65"/>
  </r>
  <r>
    <x v="8"/>
    <x v="1"/>
    <s v="Namsos"/>
    <x v="1"/>
    <x v="3"/>
    <s v="m"/>
    <n v="41.25"/>
  </r>
  <r>
    <x v="9"/>
    <x v="1"/>
    <s v="Namsos"/>
    <x v="1"/>
    <x v="3"/>
    <s v="m"/>
    <n v="44"/>
  </r>
  <r>
    <x v="10"/>
    <x v="1"/>
    <s v="Namsos"/>
    <x v="1"/>
    <x v="3"/>
    <s v="m"/>
    <n v="0"/>
  </r>
  <r>
    <x v="11"/>
    <x v="1"/>
    <s v="Namsos"/>
    <x v="1"/>
    <x v="3"/>
    <s v="m"/>
    <n v="38.83"/>
  </r>
  <r>
    <x v="12"/>
    <x v="1"/>
    <s v="Namsos"/>
    <x v="1"/>
    <x v="3"/>
    <s v="m"/>
    <n v="11"/>
  </r>
  <r>
    <x v="13"/>
    <x v="1"/>
    <s v="Namsos"/>
    <x v="1"/>
    <x v="3"/>
    <s v="m"/>
    <n v="46.75"/>
  </r>
  <r>
    <x v="14"/>
    <x v="1"/>
    <s v="Namsos"/>
    <x v="1"/>
    <x v="3"/>
    <s v="m"/>
    <n v="93.5"/>
  </r>
  <r>
    <x v="15"/>
    <x v="1"/>
    <s v="Namsos"/>
    <x v="1"/>
    <x v="3"/>
    <s v="m"/>
    <n v="13.2"/>
  </r>
  <r>
    <x v="16"/>
    <x v="1"/>
    <s v="Namsos"/>
    <x v="1"/>
    <x v="3"/>
    <s v="m"/>
    <n v="0"/>
  </r>
  <r>
    <x v="0"/>
    <x v="1"/>
    <s v="Namsos"/>
    <x v="1"/>
    <x v="4"/>
    <s v="m3"/>
    <n v="249.315"/>
  </r>
  <r>
    <x v="1"/>
    <x v="1"/>
    <s v="Namsos"/>
    <x v="1"/>
    <x v="4"/>
    <s v="m3"/>
    <n v="239.41499999999999"/>
  </r>
  <r>
    <x v="2"/>
    <x v="1"/>
    <s v="Namsos"/>
    <x v="1"/>
    <x v="4"/>
    <s v="m3"/>
    <n v="196.29499999999999"/>
  </r>
  <r>
    <x v="3"/>
    <x v="1"/>
    <s v="Namsos"/>
    <x v="1"/>
    <x v="4"/>
    <s v="m3"/>
    <n v="337.92"/>
  </r>
  <r>
    <x v="4"/>
    <x v="1"/>
    <s v="Namsos"/>
    <x v="1"/>
    <x v="4"/>
    <s v="m3"/>
    <n v="685.96"/>
  </r>
  <r>
    <x v="5"/>
    <x v="1"/>
    <s v="Namsos"/>
    <x v="1"/>
    <x v="4"/>
    <s v="m3"/>
    <n v="533.5"/>
  </r>
  <r>
    <x v="6"/>
    <x v="1"/>
    <s v="Namsos"/>
    <x v="1"/>
    <x v="4"/>
    <s v="m3"/>
    <n v="136.125"/>
  </r>
  <r>
    <x v="7"/>
    <x v="1"/>
    <s v="Namsos"/>
    <x v="1"/>
    <x v="4"/>
    <s v="m3"/>
    <n v="233.75"/>
  </r>
  <r>
    <x v="8"/>
    <x v="1"/>
    <s v="Namsos"/>
    <x v="1"/>
    <x v="4"/>
    <s v="m3"/>
    <n v="252.61500000000001"/>
  </r>
  <r>
    <x v="9"/>
    <x v="1"/>
    <s v="Namsos"/>
    <x v="1"/>
    <x v="4"/>
    <s v="m3"/>
    <n v="462.66"/>
  </r>
  <r>
    <x v="10"/>
    <x v="1"/>
    <s v="Namsos"/>
    <x v="1"/>
    <x v="4"/>
    <s v="m3"/>
    <n v="145.86000000000001"/>
  </r>
  <r>
    <x v="11"/>
    <x v="1"/>
    <s v="Namsos"/>
    <x v="1"/>
    <x v="4"/>
    <s v="m3"/>
    <n v="239.25"/>
  </r>
  <r>
    <x v="12"/>
    <x v="1"/>
    <s v="Namsos"/>
    <x v="1"/>
    <x v="4"/>
    <s v="m3"/>
    <n v="157.41"/>
  </r>
  <r>
    <x v="13"/>
    <x v="1"/>
    <s v="Namsos"/>
    <x v="1"/>
    <x v="4"/>
    <s v="m3"/>
    <n v="427.46"/>
  </r>
  <r>
    <x v="14"/>
    <x v="1"/>
    <s v="Namsos"/>
    <x v="1"/>
    <x v="4"/>
    <s v="m3"/>
    <n v="191.18"/>
  </r>
  <r>
    <x v="15"/>
    <x v="1"/>
    <s v="Namsos"/>
    <x v="1"/>
    <x v="4"/>
    <s v="m3"/>
    <n v="581.57000000000005"/>
  </r>
  <r>
    <x v="16"/>
    <x v="1"/>
    <s v="Namsos"/>
    <x v="1"/>
    <x v="4"/>
    <s v="m3"/>
    <n v="383.79"/>
  </r>
  <r>
    <x v="0"/>
    <x v="1"/>
    <s v="Namsos"/>
    <x v="1"/>
    <x v="5"/>
    <s v="stk"/>
    <n v="79.75"/>
  </r>
  <r>
    <x v="1"/>
    <x v="1"/>
    <s v="Namsos"/>
    <x v="1"/>
    <x v="5"/>
    <s v="stk"/>
    <n v="115.5"/>
  </r>
  <r>
    <x v="2"/>
    <x v="1"/>
    <s v="Namsos"/>
    <x v="1"/>
    <x v="5"/>
    <s v="stk"/>
    <n v="151.80000000000001"/>
  </r>
  <r>
    <x v="3"/>
    <x v="1"/>
    <s v="Namsos"/>
    <x v="1"/>
    <x v="5"/>
    <s v="stk"/>
    <n v="60.5"/>
  </r>
  <r>
    <x v="4"/>
    <x v="1"/>
    <s v="Namsos"/>
    <x v="1"/>
    <x v="5"/>
    <s v="stk"/>
    <n v="0"/>
  </r>
  <r>
    <x v="5"/>
    <x v="1"/>
    <s v="Namsos"/>
    <x v="1"/>
    <x v="5"/>
    <s v="stk"/>
    <n v="0"/>
  </r>
  <r>
    <x v="6"/>
    <x v="1"/>
    <s v="Namsos"/>
    <x v="1"/>
    <x v="5"/>
    <s v="stk"/>
    <n v="0"/>
  </r>
  <r>
    <x v="7"/>
    <x v="1"/>
    <s v="Namsos"/>
    <x v="1"/>
    <x v="5"/>
    <s v="stk"/>
    <n v="0"/>
  </r>
  <r>
    <x v="8"/>
    <x v="1"/>
    <s v="Namsos"/>
    <x v="1"/>
    <x v="5"/>
    <s v="stk"/>
    <n v="110"/>
  </r>
  <r>
    <x v="9"/>
    <x v="1"/>
    <s v="Namsos"/>
    <x v="1"/>
    <x v="5"/>
    <s v="stk"/>
    <n v="22"/>
  </r>
  <r>
    <x v="10"/>
    <x v="1"/>
    <s v="Namsos"/>
    <x v="1"/>
    <x v="5"/>
    <s v="stk"/>
    <n v="0"/>
  </r>
  <r>
    <x v="11"/>
    <x v="1"/>
    <s v="Namsos"/>
    <x v="1"/>
    <x v="5"/>
    <s v="stk"/>
    <n v="319"/>
  </r>
  <r>
    <x v="12"/>
    <x v="1"/>
    <s v="Namsos"/>
    <x v="1"/>
    <x v="5"/>
    <s v="stk"/>
    <n v="38.5"/>
  </r>
  <r>
    <x v="13"/>
    <x v="1"/>
    <s v="Namsos"/>
    <x v="1"/>
    <x v="5"/>
    <s v="stk"/>
    <n v="70.95"/>
  </r>
  <r>
    <x v="14"/>
    <x v="1"/>
    <s v="Namsos"/>
    <x v="1"/>
    <x v="5"/>
    <s v="stk"/>
    <n v="506"/>
  </r>
  <r>
    <x v="15"/>
    <x v="1"/>
    <s v="Namsos"/>
    <x v="1"/>
    <x v="5"/>
    <s v="stk"/>
    <n v="140.25"/>
  </r>
  <r>
    <x v="16"/>
    <x v="1"/>
    <s v="Namsos"/>
    <x v="1"/>
    <x v="5"/>
    <s v="stk"/>
    <n v="0"/>
  </r>
  <r>
    <x v="0"/>
    <x v="1"/>
    <s v="Namsos"/>
    <x v="1"/>
    <x v="6"/>
    <s v="Dekar"/>
    <n v="0.16500000000000001"/>
  </r>
  <r>
    <x v="1"/>
    <x v="1"/>
    <s v="Namsos"/>
    <x v="1"/>
    <x v="6"/>
    <s v="Dekar"/>
    <n v="0"/>
  </r>
  <r>
    <x v="2"/>
    <x v="1"/>
    <s v="Namsos"/>
    <x v="1"/>
    <x v="6"/>
    <s v="Dekar"/>
    <n v="3.96"/>
  </r>
  <r>
    <x v="3"/>
    <x v="1"/>
    <s v="Namsos"/>
    <x v="1"/>
    <x v="6"/>
    <s v="Dekar"/>
    <n v="0"/>
  </r>
  <r>
    <x v="4"/>
    <x v="1"/>
    <s v="Namsos"/>
    <x v="1"/>
    <x v="6"/>
    <s v="Dekar"/>
    <n v="0"/>
  </r>
  <r>
    <x v="5"/>
    <x v="1"/>
    <s v="Namsos"/>
    <x v="1"/>
    <x v="6"/>
    <s v="Dekar"/>
    <n v="0"/>
  </r>
  <r>
    <x v="6"/>
    <x v="1"/>
    <s v="Namsos"/>
    <x v="1"/>
    <x v="6"/>
    <s v="Dekar"/>
    <n v="1.155"/>
  </r>
  <r>
    <x v="7"/>
    <x v="1"/>
    <s v="Namsos"/>
    <x v="1"/>
    <x v="6"/>
    <s v="Dekar"/>
    <n v="0"/>
  </r>
  <r>
    <x v="8"/>
    <x v="1"/>
    <s v="Namsos"/>
    <x v="1"/>
    <x v="6"/>
    <s v="Dekar"/>
    <n v="0.55000000000000004"/>
  </r>
  <r>
    <x v="9"/>
    <x v="1"/>
    <s v="Namsos"/>
    <x v="1"/>
    <x v="6"/>
    <s v="Dekar"/>
    <n v="0"/>
  </r>
  <r>
    <x v="10"/>
    <x v="1"/>
    <s v="Namsos"/>
    <x v="1"/>
    <x v="6"/>
    <s v="Dekar"/>
    <n v="0"/>
  </r>
  <r>
    <x v="11"/>
    <x v="1"/>
    <s v="Namsos"/>
    <x v="1"/>
    <x v="6"/>
    <s v="Dekar"/>
    <n v="2.0350000000000001"/>
  </r>
  <r>
    <x v="12"/>
    <x v="1"/>
    <s v="Namsos"/>
    <x v="1"/>
    <x v="6"/>
    <s v="Dekar"/>
    <n v="0"/>
  </r>
  <r>
    <x v="13"/>
    <x v="1"/>
    <s v="Namsos"/>
    <x v="1"/>
    <x v="6"/>
    <s v="Dekar"/>
    <n v="0"/>
  </r>
  <r>
    <x v="14"/>
    <x v="1"/>
    <s v="Namsos"/>
    <x v="1"/>
    <x v="6"/>
    <s v="Dekar"/>
    <n v="0"/>
  </r>
  <r>
    <x v="15"/>
    <x v="1"/>
    <s v="Namsos"/>
    <x v="1"/>
    <x v="6"/>
    <s v="Dekar"/>
    <n v="0.82499999999999996"/>
  </r>
  <r>
    <x v="16"/>
    <x v="1"/>
    <s v="Namsos"/>
    <x v="1"/>
    <x v="6"/>
    <s v="Dekar"/>
    <n v="0"/>
  </r>
  <r>
    <x v="17"/>
    <x v="1"/>
    <s v="Namsos"/>
    <x v="1"/>
    <x v="1"/>
    <s v="stk"/>
    <n v="3861"/>
  </r>
  <r>
    <x v="17"/>
    <x v="1"/>
    <s v="Namsos"/>
    <x v="1"/>
    <x v="4"/>
    <s v="m3"/>
    <n v="168.19"/>
  </r>
  <r>
    <x v="17"/>
    <x v="1"/>
    <s v="Namsos"/>
    <x v="1"/>
    <x v="5"/>
    <s v="stk"/>
    <n v="772.75"/>
  </r>
  <r>
    <x v="17"/>
    <x v="1"/>
    <s v="Namsos"/>
    <x v="1"/>
    <x v="6"/>
    <s v="Dekar"/>
    <n v="3.85"/>
  </r>
  <r>
    <x v="17"/>
    <x v="1"/>
    <s v="Namsos"/>
    <x v="1"/>
    <x v="0"/>
    <s v="Dekar"/>
    <n v="12.705"/>
  </r>
  <r>
    <x v="17"/>
    <x v="1"/>
    <s v="Namsos"/>
    <x v="1"/>
    <x v="3"/>
    <s v="m"/>
    <n v="275"/>
  </r>
  <r>
    <x v="17"/>
    <x v="1"/>
    <s v="Namsos"/>
    <x v="1"/>
    <x v="2"/>
    <s v="m"/>
    <n v="0"/>
  </r>
  <r>
    <x v="18"/>
    <x v="1"/>
    <s v="Namsos"/>
    <x v="1"/>
    <x v="1"/>
    <s v="stk"/>
    <n v="4513.8500000000004"/>
  </r>
  <r>
    <x v="18"/>
    <x v="1"/>
    <s v="Namsos"/>
    <x v="1"/>
    <x v="0"/>
    <s v="Dekar"/>
    <n v="1.7050000000000001"/>
  </r>
  <r>
    <x v="18"/>
    <x v="1"/>
    <s v="Namsos"/>
    <x v="1"/>
    <x v="6"/>
    <s v="Dekar"/>
    <n v="3.85"/>
  </r>
  <r>
    <x v="18"/>
    <x v="1"/>
    <s v="Namsos"/>
    <x v="1"/>
    <x v="5"/>
    <s v="stk"/>
    <n v="176"/>
  </r>
  <r>
    <x v="18"/>
    <x v="1"/>
    <s v="Namsos"/>
    <x v="1"/>
    <x v="4"/>
    <s v="m3"/>
    <n v="240.07499999999999"/>
  </r>
  <r>
    <x v="18"/>
    <x v="1"/>
    <s v="Namsos"/>
    <x v="1"/>
    <x v="3"/>
    <s v="m"/>
    <n v="0"/>
  </r>
  <r>
    <x v="18"/>
    <x v="1"/>
    <s v="Namsos"/>
    <x v="1"/>
    <x v="2"/>
    <s v="m"/>
    <n v="0"/>
  </r>
  <r>
    <x v="0"/>
    <x v="0"/>
    <s v="Steinkjer"/>
    <x v="0"/>
    <x v="0"/>
    <s v="Dekar"/>
    <n v="265.91399999999999"/>
  </r>
  <r>
    <x v="1"/>
    <x v="0"/>
    <s v="Steinkjer"/>
    <x v="0"/>
    <x v="0"/>
    <s v="Dekar"/>
    <n v="547.47"/>
  </r>
  <r>
    <x v="2"/>
    <x v="0"/>
    <s v="Steinkjer"/>
    <x v="0"/>
    <x v="0"/>
    <s v="Dekar"/>
    <n v="265.04500000000002"/>
  </r>
  <r>
    <x v="3"/>
    <x v="0"/>
    <s v="Steinkjer"/>
    <x v="0"/>
    <x v="0"/>
    <s v="Dekar"/>
    <n v="52.14"/>
  </r>
  <r>
    <x v="4"/>
    <x v="0"/>
    <s v="Steinkjer"/>
    <x v="0"/>
    <x v="0"/>
    <s v="Dekar"/>
    <n v="351.94499999999999"/>
  </r>
  <r>
    <x v="5"/>
    <x v="0"/>
    <s v="Steinkjer"/>
    <x v="0"/>
    <x v="0"/>
    <s v="Dekar"/>
    <n v="252.87899999999999"/>
  </r>
  <r>
    <x v="6"/>
    <x v="0"/>
    <s v="Steinkjer"/>
    <x v="0"/>
    <x v="0"/>
    <s v="Dekar"/>
    <n v="80.816999999999993"/>
  </r>
  <r>
    <x v="7"/>
    <x v="0"/>
    <s v="Steinkjer"/>
    <x v="0"/>
    <x v="0"/>
    <s v="Dekar"/>
    <n v="317.185"/>
  </r>
  <r>
    <x v="8"/>
    <x v="0"/>
    <s v="Steinkjer"/>
    <x v="0"/>
    <x v="0"/>
    <s v="Dekar"/>
    <n v="225.94"/>
  </r>
  <r>
    <x v="9"/>
    <x v="0"/>
    <s v="Steinkjer"/>
    <x v="0"/>
    <x v="0"/>
    <s v="Dekar"/>
    <n v="29.545999999999999"/>
  </r>
  <r>
    <x v="10"/>
    <x v="0"/>
    <s v="Steinkjer"/>
    <x v="0"/>
    <x v="0"/>
    <s v="Dekar"/>
    <n v="64.305999999999997"/>
  </r>
  <r>
    <x v="11"/>
    <x v="0"/>
    <s v="Steinkjer"/>
    <x v="0"/>
    <x v="0"/>
    <s v="Dekar"/>
    <n v="185.96600000000001"/>
  </r>
  <r>
    <x v="12"/>
    <x v="0"/>
    <s v="Steinkjer"/>
    <x v="0"/>
    <x v="0"/>
    <s v="Dekar"/>
    <n v="44.319000000000003"/>
  </r>
  <r>
    <x v="13"/>
    <x v="0"/>
    <s v="Steinkjer"/>
    <x v="0"/>
    <x v="0"/>
    <s v="Dekar"/>
    <n v="248.53399999999999"/>
  </r>
  <r>
    <x v="14"/>
    <x v="0"/>
    <s v="Steinkjer"/>
    <x v="0"/>
    <x v="0"/>
    <s v="Dekar"/>
    <n v="701.28300000000002"/>
  </r>
  <r>
    <x v="15"/>
    <x v="0"/>
    <s v="Steinkjer"/>
    <x v="0"/>
    <x v="0"/>
    <s v="Dekar"/>
    <n v="173.8"/>
  </r>
  <r>
    <x v="16"/>
    <x v="0"/>
    <s v="Steinkjer"/>
    <x v="0"/>
    <x v="0"/>
    <s v="Dekar"/>
    <n v="165.97899999999998"/>
  </r>
  <r>
    <x v="0"/>
    <x v="0"/>
    <s v="Steinkjer"/>
    <x v="0"/>
    <x v="1"/>
    <s v="stk"/>
    <n v="56745.7"/>
  </r>
  <r>
    <x v="1"/>
    <x v="0"/>
    <s v="Steinkjer"/>
    <x v="0"/>
    <x v="1"/>
    <s v="stk"/>
    <n v="101021.25"/>
  </r>
  <r>
    <x v="2"/>
    <x v="0"/>
    <s v="Steinkjer"/>
    <x v="0"/>
    <x v="1"/>
    <s v="stk"/>
    <n v="63002.5"/>
  </r>
  <r>
    <x v="3"/>
    <x v="0"/>
    <s v="Steinkjer"/>
    <x v="0"/>
    <x v="1"/>
    <s v="stk"/>
    <n v="30849.5"/>
  </r>
  <r>
    <x v="4"/>
    <x v="0"/>
    <s v="Steinkjer"/>
    <x v="0"/>
    <x v="1"/>
    <s v="stk"/>
    <n v="51010.3"/>
  </r>
  <r>
    <x v="5"/>
    <x v="0"/>
    <s v="Steinkjer"/>
    <x v="0"/>
    <x v="1"/>
    <s v="stk"/>
    <n v="33065.449999999997"/>
  </r>
  <r>
    <x v="6"/>
    <x v="0"/>
    <s v="Steinkjer"/>
    <x v="0"/>
    <x v="1"/>
    <s v="stk"/>
    <n v="26939"/>
  </r>
  <r>
    <x v="7"/>
    <x v="0"/>
    <s v="Steinkjer"/>
    <x v="0"/>
    <x v="1"/>
    <s v="stk"/>
    <n v="38540.15"/>
  </r>
  <r>
    <x v="8"/>
    <x v="0"/>
    <s v="Steinkjer"/>
    <x v="0"/>
    <x v="1"/>
    <s v="stk"/>
    <n v="25287.9"/>
  </r>
  <r>
    <x v="9"/>
    <x v="0"/>
    <s v="Steinkjer"/>
    <x v="0"/>
    <x v="1"/>
    <s v="stk"/>
    <n v="104679.74"/>
  </r>
  <r>
    <x v="10"/>
    <x v="0"/>
    <s v="Steinkjer"/>
    <x v="0"/>
    <x v="1"/>
    <s v="stk"/>
    <n v="35694.175000000003"/>
  </r>
  <r>
    <x v="11"/>
    <x v="0"/>
    <s v="Steinkjer"/>
    <x v="0"/>
    <x v="1"/>
    <s v="stk"/>
    <n v="91722.95"/>
  </r>
  <r>
    <x v="12"/>
    <x v="0"/>
    <s v="Steinkjer"/>
    <x v="0"/>
    <x v="1"/>
    <s v="stk"/>
    <n v="40451.949999999997"/>
  </r>
  <r>
    <x v="13"/>
    <x v="0"/>
    <s v="Steinkjer"/>
    <x v="0"/>
    <x v="1"/>
    <s v="stk"/>
    <n v="37453.9"/>
  </r>
  <r>
    <x v="14"/>
    <x v="0"/>
    <s v="Steinkjer"/>
    <x v="0"/>
    <x v="1"/>
    <s v="stk"/>
    <n v="10254.200000000001"/>
  </r>
  <r>
    <x v="15"/>
    <x v="0"/>
    <s v="Steinkjer"/>
    <x v="0"/>
    <x v="1"/>
    <s v="stk"/>
    <n v="27460.400000000001"/>
  </r>
  <r>
    <x v="16"/>
    <x v="0"/>
    <s v="Steinkjer"/>
    <x v="0"/>
    <x v="1"/>
    <s v="stk"/>
    <n v="20421.5"/>
  </r>
  <r>
    <x v="0"/>
    <x v="0"/>
    <s v="Steinkjer"/>
    <x v="0"/>
    <x v="2"/>
    <s v="m"/>
    <n v="0"/>
  </r>
  <r>
    <x v="1"/>
    <x v="0"/>
    <s v="Steinkjer"/>
    <x v="0"/>
    <x v="2"/>
    <s v="m"/>
    <n v="0"/>
  </r>
  <r>
    <x v="2"/>
    <x v="0"/>
    <s v="Steinkjer"/>
    <x v="0"/>
    <x v="2"/>
    <s v="m"/>
    <n v="2659.14"/>
  </r>
  <r>
    <x v="3"/>
    <x v="0"/>
    <s v="Steinkjer"/>
    <x v="0"/>
    <x v="2"/>
    <s v="m"/>
    <n v="0"/>
  </r>
  <r>
    <x v="4"/>
    <x v="0"/>
    <s v="Steinkjer"/>
    <x v="0"/>
    <x v="2"/>
    <s v="m"/>
    <n v="0"/>
  </r>
  <r>
    <x v="5"/>
    <x v="0"/>
    <s v="Steinkjer"/>
    <x v="0"/>
    <x v="2"/>
    <s v="m"/>
    <n v="0"/>
  </r>
  <r>
    <x v="6"/>
    <x v="0"/>
    <s v="Steinkjer"/>
    <x v="0"/>
    <x v="2"/>
    <s v="m"/>
    <n v="0"/>
  </r>
  <r>
    <x v="7"/>
    <x v="0"/>
    <s v="Steinkjer"/>
    <x v="0"/>
    <x v="2"/>
    <s v="m"/>
    <n v="0"/>
  </r>
  <r>
    <x v="8"/>
    <x v="0"/>
    <s v="Steinkjer"/>
    <x v="0"/>
    <x v="2"/>
    <s v="m"/>
    <n v="0"/>
  </r>
  <r>
    <x v="9"/>
    <x v="0"/>
    <s v="Steinkjer"/>
    <x v="0"/>
    <x v="2"/>
    <s v="m"/>
    <n v="0"/>
  </r>
  <r>
    <x v="10"/>
    <x v="0"/>
    <s v="Steinkjer"/>
    <x v="0"/>
    <x v="2"/>
    <s v="m"/>
    <n v="0"/>
  </r>
  <r>
    <x v="11"/>
    <x v="0"/>
    <s v="Steinkjer"/>
    <x v="0"/>
    <x v="2"/>
    <s v="m"/>
    <n v="0"/>
  </r>
  <r>
    <x v="12"/>
    <x v="0"/>
    <s v="Steinkjer"/>
    <x v="0"/>
    <x v="2"/>
    <s v="m"/>
    <n v="0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0"/>
  </r>
  <r>
    <x v="16"/>
    <x v="0"/>
    <s v="Steinkjer"/>
    <x v="0"/>
    <x v="2"/>
    <s v="m"/>
    <n v="0"/>
  </r>
  <r>
    <x v="0"/>
    <x v="0"/>
    <s v="Steinkjer"/>
    <x v="0"/>
    <x v="3"/>
    <s v="m"/>
    <n v="0"/>
  </r>
  <r>
    <x v="1"/>
    <x v="0"/>
    <s v="Steinkjer"/>
    <x v="0"/>
    <x v="3"/>
    <s v="m"/>
    <n v="738.65"/>
  </r>
  <r>
    <x v="2"/>
    <x v="0"/>
    <s v="Steinkjer"/>
    <x v="0"/>
    <x v="3"/>
    <s v="m"/>
    <n v="1564.2"/>
  </r>
  <r>
    <x v="3"/>
    <x v="0"/>
    <s v="Steinkjer"/>
    <x v="0"/>
    <x v="3"/>
    <s v="m"/>
    <n v="1181.8399999999999"/>
  </r>
  <r>
    <x v="4"/>
    <x v="0"/>
    <s v="Steinkjer"/>
    <x v="0"/>
    <x v="3"/>
    <s v="m"/>
    <n v="238.97499999999999"/>
  </r>
  <r>
    <x v="5"/>
    <x v="0"/>
    <s v="Steinkjer"/>
    <x v="0"/>
    <x v="3"/>
    <s v="m"/>
    <n v="139.04"/>
  </r>
  <r>
    <x v="6"/>
    <x v="0"/>
    <s v="Steinkjer"/>
    <x v="0"/>
    <x v="3"/>
    <s v="m"/>
    <n v="2331.527"/>
  </r>
  <r>
    <x v="7"/>
    <x v="0"/>
    <s v="Steinkjer"/>
    <x v="0"/>
    <x v="3"/>
    <s v="m"/>
    <n v="0"/>
  </r>
  <r>
    <x v="8"/>
    <x v="0"/>
    <s v="Steinkjer"/>
    <x v="0"/>
    <x v="3"/>
    <s v="m"/>
    <n v="1755.3799999999999"/>
  </r>
  <r>
    <x v="9"/>
    <x v="0"/>
    <s v="Steinkjer"/>
    <x v="0"/>
    <x v="3"/>
    <s v="m"/>
    <n v="0"/>
  </r>
  <r>
    <x v="10"/>
    <x v="0"/>
    <s v="Steinkjer"/>
    <x v="0"/>
    <x v="3"/>
    <s v="m"/>
    <n v="5783.1949999999997"/>
  </r>
  <r>
    <x v="11"/>
    <x v="0"/>
    <s v="Steinkjer"/>
    <x v="0"/>
    <x v="3"/>
    <s v="m"/>
    <n v="0"/>
  </r>
  <r>
    <x v="12"/>
    <x v="0"/>
    <s v="Steinkjer"/>
    <x v="0"/>
    <x v="3"/>
    <s v="m"/>
    <n v="0"/>
  </r>
  <r>
    <x v="13"/>
    <x v="0"/>
    <s v="Steinkjer"/>
    <x v="0"/>
    <x v="3"/>
    <s v="m"/>
    <n v="2207.2599999999998"/>
  </r>
  <r>
    <x v="14"/>
    <x v="0"/>
    <s v="Steinkjer"/>
    <x v="0"/>
    <x v="3"/>
    <s v="m"/>
    <n v="0"/>
  </r>
  <r>
    <x v="15"/>
    <x v="0"/>
    <s v="Steinkjer"/>
    <x v="0"/>
    <x v="3"/>
    <s v="m"/>
    <n v="695.2"/>
  </r>
  <r>
    <x v="16"/>
    <x v="0"/>
    <s v="Steinkjer"/>
    <x v="0"/>
    <x v="3"/>
    <s v="m"/>
    <n v="738.65"/>
  </r>
  <r>
    <x v="0"/>
    <x v="0"/>
    <s v="Steinkjer"/>
    <x v="0"/>
    <x v="4"/>
    <s v="m3"/>
    <n v="9498.17"/>
  </r>
  <r>
    <x v="1"/>
    <x v="0"/>
    <s v="Steinkjer"/>
    <x v="0"/>
    <x v="4"/>
    <s v="m3"/>
    <n v="13099.306"/>
  </r>
  <r>
    <x v="2"/>
    <x v="0"/>
    <s v="Steinkjer"/>
    <x v="0"/>
    <x v="4"/>
    <s v="m3"/>
    <n v="17738.897000000001"/>
  </r>
  <r>
    <x v="3"/>
    <x v="0"/>
    <s v="Steinkjer"/>
    <x v="0"/>
    <x v="4"/>
    <s v="m3"/>
    <n v="9955.2639999999992"/>
  </r>
  <r>
    <x v="4"/>
    <x v="0"/>
    <s v="Steinkjer"/>
    <x v="0"/>
    <x v="4"/>
    <s v="m3"/>
    <n v="12457.984"/>
  </r>
  <r>
    <x v="5"/>
    <x v="0"/>
    <s v="Steinkjer"/>
    <x v="0"/>
    <x v="4"/>
    <s v="m3"/>
    <n v="4943.741"/>
  </r>
  <r>
    <x v="6"/>
    <x v="0"/>
    <s v="Steinkjer"/>
    <x v="0"/>
    <x v="4"/>
    <s v="m3"/>
    <n v="9727.5859999999993"/>
  </r>
  <r>
    <x v="7"/>
    <x v="0"/>
    <s v="Steinkjer"/>
    <x v="0"/>
    <x v="4"/>
    <s v="m3"/>
    <n v="4488.3850000000002"/>
  </r>
  <r>
    <x v="8"/>
    <x v="0"/>
    <s v="Steinkjer"/>
    <x v="0"/>
    <x v="4"/>
    <s v="m3"/>
    <n v="13167.088"/>
  </r>
  <r>
    <x v="9"/>
    <x v="0"/>
    <s v="Steinkjer"/>
    <x v="0"/>
    <x v="4"/>
    <s v="m3"/>
    <n v="19728.906999999999"/>
  </r>
  <r>
    <x v="10"/>
    <x v="0"/>
    <s v="Steinkjer"/>
    <x v="0"/>
    <x v="4"/>
    <s v="m3"/>
    <n v="11731.5"/>
  </r>
  <r>
    <x v="11"/>
    <x v="0"/>
    <s v="Steinkjer"/>
    <x v="0"/>
    <x v="4"/>
    <s v="m3"/>
    <n v="6532.2730000000001"/>
  </r>
  <r>
    <x v="12"/>
    <x v="0"/>
    <s v="Steinkjer"/>
    <x v="0"/>
    <x v="4"/>
    <s v="m3"/>
    <n v="8349.3520000000008"/>
  </r>
  <r>
    <x v="13"/>
    <x v="0"/>
    <s v="Steinkjer"/>
    <x v="0"/>
    <x v="4"/>
    <s v="m3"/>
    <n v="3866.181"/>
  </r>
  <r>
    <x v="14"/>
    <x v="0"/>
    <s v="Steinkjer"/>
    <x v="0"/>
    <x v="4"/>
    <s v="m3"/>
    <n v="7580.2870000000003"/>
  </r>
  <r>
    <x v="15"/>
    <x v="0"/>
    <s v="Steinkjer"/>
    <x v="0"/>
    <x v="4"/>
    <s v="m3"/>
    <n v="3512.498"/>
  </r>
  <r>
    <x v="16"/>
    <x v="0"/>
    <s v="Steinkjer"/>
    <x v="0"/>
    <x v="4"/>
    <s v="m3"/>
    <n v="13647.645"/>
  </r>
  <r>
    <x v="0"/>
    <x v="0"/>
    <s v="Steinkjer"/>
    <x v="0"/>
    <x v="5"/>
    <s v="stk"/>
    <n v="0"/>
  </r>
  <r>
    <x v="1"/>
    <x v="0"/>
    <s v="Steinkjer"/>
    <x v="0"/>
    <x v="5"/>
    <s v="stk"/>
    <n v="3962.64"/>
  </r>
  <r>
    <x v="2"/>
    <x v="0"/>
    <s v="Steinkjer"/>
    <x v="0"/>
    <x v="5"/>
    <s v="stk"/>
    <n v="0"/>
  </r>
  <r>
    <x v="3"/>
    <x v="0"/>
    <s v="Steinkjer"/>
    <x v="0"/>
    <x v="5"/>
    <s v="stk"/>
    <n v="0"/>
  </r>
  <r>
    <x v="4"/>
    <x v="0"/>
    <s v="Steinkjer"/>
    <x v="0"/>
    <x v="5"/>
    <s v="stk"/>
    <n v="869"/>
  </r>
  <r>
    <x v="5"/>
    <x v="0"/>
    <s v="Steinkjer"/>
    <x v="0"/>
    <x v="5"/>
    <s v="stk"/>
    <n v="0"/>
  </r>
  <r>
    <x v="6"/>
    <x v="0"/>
    <s v="Steinkjer"/>
    <x v="0"/>
    <x v="5"/>
    <s v="stk"/>
    <n v="0"/>
  </r>
  <r>
    <x v="7"/>
    <x v="0"/>
    <s v="Steinkjer"/>
    <x v="0"/>
    <x v="5"/>
    <s v="stk"/>
    <n v="434.5"/>
  </r>
  <r>
    <x v="8"/>
    <x v="0"/>
    <s v="Steinkjer"/>
    <x v="0"/>
    <x v="5"/>
    <s v="stk"/>
    <n v="0"/>
  </r>
  <r>
    <x v="9"/>
    <x v="0"/>
    <s v="Steinkjer"/>
    <x v="0"/>
    <x v="5"/>
    <s v="stk"/>
    <n v="2433.1999999999998"/>
  </r>
  <r>
    <x v="10"/>
    <x v="0"/>
    <s v="Steinkjer"/>
    <x v="0"/>
    <x v="5"/>
    <s v="stk"/>
    <n v="4279.8249999999998"/>
  </r>
  <r>
    <x v="11"/>
    <x v="0"/>
    <s v="Steinkjer"/>
    <x v="0"/>
    <x v="5"/>
    <s v="stk"/>
    <n v="0"/>
  </r>
  <r>
    <x v="12"/>
    <x v="0"/>
    <s v="Steinkjer"/>
    <x v="0"/>
    <x v="5"/>
    <s v="stk"/>
    <n v="869"/>
  </r>
  <r>
    <x v="13"/>
    <x v="0"/>
    <s v="Steinkjer"/>
    <x v="0"/>
    <x v="5"/>
    <s v="stk"/>
    <n v="1303.5"/>
  </r>
  <r>
    <x v="14"/>
    <x v="0"/>
    <s v="Steinkjer"/>
    <x v="0"/>
    <x v="5"/>
    <s v="stk"/>
    <n v="0"/>
  </r>
  <r>
    <x v="15"/>
    <x v="0"/>
    <s v="Steinkjer"/>
    <x v="0"/>
    <x v="5"/>
    <s v="stk"/>
    <n v="0"/>
  </r>
  <r>
    <x v="16"/>
    <x v="0"/>
    <s v="Steinkjer"/>
    <x v="0"/>
    <x v="5"/>
    <s v="stk"/>
    <n v="0"/>
  </r>
  <r>
    <x v="0"/>
    <x v="0"/>
    <s v="Steinkjer"/>
    <x v="0"/>
    <x v="6"/>
    <s v="Dekar"/>
    <n v="0"/>
  </r>
  <r>
    <x v="1"/>
    <x v="0"/>
    <s v="Steinkjer"/>
    <x v="0"/>
    <x v="6"/>
    <s v="Dekar"/>
    <n v="0"/>
  </r>
  <r>
    <x v="2"/>
    <x v="0"/>
    <s v="Steinkjer"/>
    <x v="0"/>
    <x v="6"/>
    <s v="Dekar"/>
    <n v="0"/>
  </r>
  <r>
    <x v="3"/>
    <x v="0"/>
    <s v="Steinkjer"/>
    <x v="0"/>
    <x v="6"/>
    <s v="Dekar"/>
    <n v="0"/>
  </r>
  <r>
    <x v="4"/>
    <x v="0"/>
    <s v="Steinkjer"/>
    <x v="0"/>
    <x v="6"/>
    <s v="Dekar"/>
    <n v="173.8"/>
  </r>
  <r>
    <x v="5"/>
    <x v="0"/>
    <s v="Steinkjer"/>
    <x v="0"/>
    <x v="6"/>
    <s v="Dekar"/>
    <n v="0"/>
  </r>
  <r>
    <x v="6"/>
    <x v="0"/>
    <s v="Steinkjer"/>
    <x v="0"/>
    <x v="6"/>
    <s v="Dekar"/>
    <n v="0"/>
  </r>
  <r>
    <x v="7"/>
    <x v="0"/>
    <s v="Steinkjer"/>
    <x v="0"/>
    <x v="6"/>
    <s v="Dekar"/>
    <n v="56.484999999999999"/>
  </r>
  <r>
    <x v="8"/>
    <x v="0"/>
    <s v="Steinkjer"/>
    <x v="0"/>
    <x v="6"/>
    <s v="Dekar"/>
    <n v="6.952"/>
  </r>
  <r>
    <x v="9"/>
    <x v="0"/>
    <s v="Steinkjer"/>
    <x v="0"/>
    <x v="6"/>
    <s v="Dekar"/>
    <n v="0"/>
  </r>
  <r>
    <x v="10"/>
    <x v="0"/>
    <s v="Steinkjer"/>
    <x v="0"/>
    <x v="6"/>
    <s v="Dekar"/>
    <n v="0"/>
  </r>
  <r>
    <x v="11"/>
    <x v="0"/>
    <s v="Steinkjer"/>
    <x v="0"/>
    <x v="6"/>
    <s v="Dekar"/>
    <n v="0"/>
  </r>
  <r>
    <x v="12"/>
    <x v="0"/>
    <s v="Steinkjer"/>
    <x v="0"/>
    <x v="6"/>
    <s v="Dekar"/>
    <n v="2.6070000000000002"/>
  </r>
  <r>
    <x v="13"/>
    <x v="0"/>
    <s v="Steinkjer"/>
    <x v="0"/>
    <x v="6"/>
    <s v="Dekar"/>
    <n v="0"/>
  </r>
  <r>
    <x v="14"/>
    <x v="0"/>
    <s v="Steinkjer"/>
    <x v="0"/>
    <x v="6"/>
    <s v="Dekar"/>
    <n v="0"/>
  </r>
  <r>
    <x v="15"/>
    <x v="0"/>
    <s v="Steinkjer"/>
    <x v="0"/>
    <x v="6"/>
    <s v="Dekar"/>
    <n v="0"/>
  </r>
  <r>
    <x v="16"/>
    <x v="0"/>
    <s v="Steinkjer"/>
    <x v="0"/>
    <x v="6"/>
    <s v="Dekar"/>
    <n v="0"/>
  </r>
  <r>
    <x v="17"/>
    <x v="0"/>
    <s v="Steinkjer"/>
    <x v="0"/>
    <x v="1"/>
    <s v="stk"/>
    <n v="33195.800000000003"/>
  </r>
  <r>
    <x v="17"/>
    <x v="0"/>
    <s v="Steinkjer"/>
    <x v="0"/>
    <x v="4"/>
    <s v="m3"/>
    <n v="13489.486999999999"/>
  </r>
  <r>
    <x v="17"/>
    <x v="0"/>
    <s v="Steinkjer"/>
    <x v="0"/>
    <x v="5"/>
    <s v="stk"/>
    <n v="1564.2"/>
  </r>
  <r>
    <x v="17"/>
    <x v="0"/>
    <s v="Steinkjer"/>
    <x v="0"/>
    <x v="6"/>
    <s v="Dekar"/>
    <n v="2.6070000000000002"/>
  </r>
  <r>
    <x v="17"/>
    <x v="0"/>
    <s v="Steinkjer"/>
    <x v="0"/>
    <x v="0"/>
    <s v="Dekar"/>
    <n v="451.01100000000002"/>
  </r>
  <r>
    <x v="17"/>
    <x v="0"/>
    <s v="Steinkjer"/>
    <x v="0"/>
    <x v="3"/>
    <s v="m"/>
    <n v="43.45"/>
  </r>
  <r>
    <x v="17"/>
    <x v="0"/>
    <s v="Steinkjer"/>
    <x v="0"/>
    <x v="2"/>
    <s v="m"/>
    <n v="0"/>
  </r>
  <r>
    <x v="18"/>
    <x v="0"/>
    <s v="Steinkjer"/>
    <x v="0"/>
    <x v="1"/>
    <s v="stk"/>
    <n v="46491.5"/>
  </r>
  <r>
    <x v="18"/>
    <x v="0"/>
    <s v="Steinkjer"/>
    <x v="0"/>
    <x v="0"/>
    <s v="Dekar"/>
    <n v="105.149"/>
  </r>
  <r>
    <x v="18"/>
    <x v="0"/>
    <s v="Steinkjer"/>
    <x v="0"/>
    <x v="6"/>
    <s v="Dekar"/>
    <n v="5.2140000000000004"/>
  </r>
  <r>
    <x v="18"/>
    <x v="0"/>
    <s v="Steinkjer"/>
    <x v="0"/>
    <x v="5"/>
    <s v="stk"/>
    <n v="0"/>
  </r>
  <r>
    <x v="18"/>
    <x v="0"/>
    <s v="Steinkjer"/>
    <x v="0"/>
    <x v="4"/>
    <s v="m3"/>
    <n v="5665.88"/>
  </r>
  <r>
    <x v="18"/>
    <x v="0"/>
    <s v="Steinkjer"/>
    <x v="0"/>
    <x v="3"/>
    <s v="m"/>
    <n v="0"/>
  </r>
  <r>
    <x v="18"/>
    <x v="0"/>
    <s v="Steinkjer"/>
    <x v="0"/>
    <x v="2"/>
    <s v="m"/>
    <n v="0"/>
  </r>
  <r>
    <x v="0"/>
    <x v="3"/>
    <s v="Indre Fosen"/>
    <x v="18"/>
    <x v="0"/>
    <s v="Dekar"/>
    <n v="40.085999999999999"/>
  </r>
  <r>
    <x v="1"/>
    <x v="3"/>
    <s v="Indre Fosen"/>
    <x v="18"/>
    <x v="0"/>
    <s v="Dekar"/>
    <n v="82.53"/>
  </r>
  <r>
    <x v="2"/>
    <x v="3"/>
    <s v="Indre Fosen"/>
    <x v="18"/>
    <x v="0"/>
    <s v="Dekar"/>
    <n v="39.954999999999998"/>
  </r>
  <r>
    <x v="3"/>
    <x v="3"/>
    <s v="Indre Fosen"/>
    <x v="18"/>
    <x v="0"/>
    <s v="Dekar"/>
    <n v="7.86"/>
  </r>
  <r>
    <x v="4"/>
    <x v="3"/>
    <s v="Indre Fosen"/>
    <x v="18"/>
    <x v="0"/>
    <s v="Dekar"/>
    <n v="53.055"/>
  </r>
  <r>
    <x v="5"/>
    <x v="3"/>
    <s v="Indre Fosen"/>
    <x v="18"/>
    <x v="0"/>
    <s v="Dekar"/>
    <n v="38.121000000000002"/>
  </r>
  <r>
    <x v="6"/>
    <x v="3"/>
    <s v="Indre Fosen"/>
    <x v="18"/>
    <x v="0"/>
    <s v="Dekar"/>
    <n v="12.183"/>
  </r>
  <r>
    <x v="7"/>
    <x v="3"/>
    <s v="Indre Fosen"/>
    <x v="18"/>
    <x v="0"/>
    <s v="Dekar"/>
    <n v="47.815000000000005"/>
  </r>
  <r>
    <x v="8"/>
    <x v="3"/>
    <s v="Indre Fosen"/>
    <x v="18"/>
    <x v="0"/>
    <s v="Dekar"/>
    <n v="34.06"/>
  </r>
  <r>
    <x v="9"/>
    <x v="3"/>
    <s v="Indre Fosen"/>
    <x v="18"/>
    <x v="0"/>
    <s v="Dekar"/>
    <n v="4.4540000000000006"/>
  </r>
  <r>
    <x v="10"/>
    <x v="3"/>
    <s v="Indre Fosen"/>
    <x v="18"/>
    <x v="0"/>
    <s v="Dekar"/>
    <n v="9.6940000000000008"/>
  </r>
  <r>
    <x v="11"/>
    <x v="3"/>
    <s v="Indre Fosen"/>
    <x v="18"/>
    <x v="0"/>
    <s v="Dekar"/>
    <n v="28.034000000000002"/>
  </r>
  <r>
    <x v="12"/>
    <x v="3"/>
    <s v="Indre Fosen"/>
    <x v="18"/>
    <x v="0"/>
    <s v="Dekar"/>
    <n v="6.681"/>
  </r>
  <r>
    <x v="13"/>
    <x v="3"/>
    <s v="Indre Fosen"/>
    <x v="18"/>
    <x v="0"/>
    <s v="Dekar"/>
    <n v="37.466000000000001"/>
  </r>
  <r>
    <x v="14"/>
    <x v="3"/>
    <s v="Indre Fosen"/>
    <x v="18"/>
    <x v="0"/>
    <s v="Dekar"/>
    <n v="105.717"/>
  </r>
  <r>
    <x v="15"/>
    <x v="3"/>
    <s v="Indre Fosen"/>
    <x v="18"/>
    <x v="0"/>
    <s v="Dekar"/>
    <n v="26.200000000000003"/>
  </r>
  <r>
    <x v="16"/>
    <x v="3"/>
    <s v="Indre Fosen"/>
    <x v="18"/>
    <x v="0"/>
    <s v="Dekar"/>
    <n v="25.021000000000001"/>
  </r>
  <r>
    <x v="0"/>
    <x v="3"/>
    <s v="Indre Fosen"/>
    <x v="18"/>
    <x v="1"/>
    <s v="stk"/>
    <n v="8554.3000000000011"/>
  </r>
  <r>
    <x v="1"/>
    <x v="3"/>
    <s v="Indre Fosen"/>
    <x v="18"/>
    <x v="1"/>
    <s v="stk"/>
    <n v="15228.75"/>
  </r>
  <r>
    <x v="2"/>
    <x v="3"/>
    <s v="Indre Fosen"/>
    <x v="18"/>
    <x v="1"/>
    <s v="stk"/>
    <n v="9497.5"/>
  </r>
  <r>
    <x v="3"/>
    <x v="3"/>
    <s v="Indre Fosen"/>
    <x v="18"/>
    <x v="1"/>
    <s v="stk"/>
    <n v="4650.5"/>
  </r>
  <r>
    <x v="4"/>
    <x v="3"/>
    <s v="Indre Fosen"/>
    <x v="18"/>
    <x v="1"/>
    <s v="stk"/>
    <n v="7689.7000000000007"/>
  </r>
  <r>
    <x v="5"/>
    <x v="3"/>
    <s v="Indre Fosen"/>
    <x v="18"/>
    <x v="1"/>
    <s v="stk"/>
    <n v="4984.55"/>
  </r>
  <r>
    <x v="6"/>
    <x v="3"/>
    <s v="Indre Fosen"/>
    <x v="18"/>
    <x v="1"/>
    <s v="stk"/>
    <n v="4061"/>
  </r>
  <r>
    <x v="7"/>
    <x v="3"/>
    <s v="Indre Fosen"/>
    <x v="18"/>
    <x v="1"/>
    <s v="stk"/>
    <n v="5809.85"/>
  </r>
  <r>
    <x v="8"/>
    <x v="3"/>
    <s v="Indre Fosen"/>
    <x v="18"/>
    <x v="1"/>
    <s v="stk"/>
    <n v="3812.1000000000004"/>
  </r>
  <r>
    <x v="9"/>
    <x v="3"/>
    <s v="Indre Fosen"/>
    <x v="18"/>
    <x v="1"/>
    <s v="stk"/>
    <n v="15780.26"/>
  </r>
  <r>
    <x v="10"/>
    <x v="3"/>
    <s v="Indre Fosen"/>
    <x v="18"/>
    <x v="1"/>
    <s v="stk"/>
    <n v="5380.8249999999998"/>
  </r>
  <r>
    <x v="11"/>
    <x v="3"/>
    <s v="Indre Fosen"/>
    <x v="18"/>
    <x v="1"/>
    <s v="stk"/>
    <n v="13827.050000000001"/>
  </r>
  <r>
    <x v="12"/>
    <x v="3"/>
    <s v="Indre Fosen"/>
    <x v="18"/>
    <x v="1"/>
    <s v="stk"/>
    <n v="6098.05"/>
  </r>
  <r>
    <x v="13"/>
    <x v="3"/>
    <s v="Indre Fosen"/>
    <x v="18"/>
    <x v="1"/>
    <s v="stk"/>
    <n v="5646.1"/>
  </r>
  <r>
    <x v="14"/>
    <x v="3"/>
    <s v="Indre Fosen"/>
    <x v="18"/>
    <x v="1"/>
    <s v="stk"/>
    <n v="1545.8"/>
  </r>
  <r>
    <x v="15"/>
    <x v="3"/>
    <s v="Indre Fosen"/>
    <x v="18"/>
    <x v="1"/>
    <s v="stk"/>
    <n v="4139.6000000000004"/>
  </r>
  <r>
    <x v="16"/>
    <x v="3"/>
    <s v="Indre Fosen"/>
    <x v="18"/>
    <x v="1"/>
    <s v="stk"/>
    <n v="3078.5"/>
  </r>
  <r>
    <x v="0"/>
    <x v="3"/>
    <s v="Indre Fosen"/>
    <x v="18"/>
    <x v="2"/>
    <s v="m"/>
    <n v="0"/>
  </r>
  <r>
    <x v="1"/>
    <x v="3"/>
    <s v="Indre Fosen"/>
    <x v="18"/>
    <x v="2"/>
    <s v="m"/>
    <n v="0"/>
  </r>
  <r>
    <x v="2"/>
    <x v="3"/>
    <s v="Indre Fosen"/>
    <x v="18"/>
    <x v="2"/>
    <s v="m"/>
    <n v="400.86"/>
  </r>
  <r>
    <x v="3"/>
    <x v="3"/>
    <s v="Indre Fosen"/>
    <x v="18"/>
    <x v="2"/>
    <s v="m"/>
    <n v="0"/>
  </r>
  <r>
    <x v="4"/>
    <x v="3"/>
    <s v="Indre Fosen"/>
    <x v="18"/>
    <x v="2"/>
    <s v="m"/>
    <n v="0"/>
  </r>
  <r>
    <x v="5"/>
    <x v="3"/>
    <s v="Indre Fosen"/>
    <x v="18"/>
    <x v="2"/>
    <s v="m"/>
    <n v="0"/>
  </r>
  <r>
    <x v="6"/>
    <x v="3"/>
    <s v="Indre Fosen"/>
    <x v="18"/>
    <x v="2"/>
    <s v="m"/>
    <n v="0"/>
  </r>
  <r>
    <x v="7"/>
    <x v="3"/>
    <s v="Indre Fosen"/>
    <x v="18"/>
    <x v="2"/>
    <s v="m"/>
    <n v="0"/>
  </r>
  <r>
    <x v="8"/>
    <x v="3"/>
    <s v="Indre Fosen"/>
    <x v="18"/>
    <x v="2"/>
    <s v="m"/>
    <n v="0"/>
  </r>
  <r>
    <x v="9"/>
    <x v="3"/>
    <s v="Indre Fosen"/>
    <x v="18"/>
    <x v="2"/>
    <s v="m"/>
    <n v="0"/>
  </r>
  <r>
    <x v="10"/>
    <x v="3"/>
    <s v="Indre Fosen"/>
    <x v="18"/>
    <x v="2"/>
    <s v="m"/>
    <n v="0"/>
  </r>
  <r>
    <x v="11"/>
    <x v="3"/>
    <s v="Indre Fosen"/>
    <x v="18"/>
    <x v="2"/>
    <s v="m"/>
    <n v="0"/>
  </r>
  <r>
    <x v="12"/>
    <x v="3"/>
    <s v="Indre Fosen"/>
    <x v="18"/>
    <x v="2"/>
    <s v="m"/>
    <n v="0"/>
  </r>
  <r>
    <x v="13"/>
    <x v="3"/>
    <s v="Indre Fosen"/>
    <x v="18"/>
    <x v="2"/>
    <s v="m"/>
    <n v="0"/>
  </r>
  <r>
    <x v="14"/>
    <x v="3"/>
    <s v="Indre Fosen"/>
    <x v="18"/>
    <x v="2"/>
    <s v="m"/>
    <n v="0"/>
  </r>
  <r>
    <x v="15"/>
    <x v="3"/>
    <s v="Indre Fosen"/>
    <x v="18"/>
    <x v="2"/>
    <s v="m"/>
    <n v="0"/>
  </r>
  <r>
    <x v="16"/>
    <x v="3"/>
    <s v="Indre Fosen"/>
    <x v="18"/>
    <x v="2"/>
    <s v="m"/>
    <n v="0"/>
  </r>
  <r>
    <x v="0"/>
    <x v="3"/>
    <s v="Indre Fosen"/>
    <x v="18"/>
    <x v="3"/>
    <s v="m"/>
    <n v="0"/>
  </r>
  <r>
    <x v="1"/>
    <x v="3"/>
    <s v="Indre Fosen"/>
    <x v="18"/>
    <x v="3"/>
    <s v="m"/>
    <n v="111.35000000000001"/>
  </r>
  <r>
    <x v="2"/>
    <x v="3"/>
    <s v="Indre Fosen"/>
    <x v="18"/>
    <x v="3"/>
    <s v="m"/>
    <n v="235.8"/>
  </r>
  <r>
    <x v="3"/>
    <x v="3"/>
    <s v="Indre Fosen"/>
    <x v="18"/>
    <x v="3"/>
    <s v="m"/>
    <n v="178.16"/>
  </r>
  <r>
    <x v="4"/>
    <x v="3"/>
    <s v="Indre Fosen"/>
    <x v="18"/>
    <x v="3"/>
    <s v="m"/>
    <n v="36.024999999999999"/>
  </r>
  <r>
    <x v="5"/>
    <x v="3"/>
    <s v="Indre Fosen"/>
    <x v="18"/>
    <x v="3"/>
    <s v="m"/>
    <n v="20.96"/>
  </r>
  <r>
    <x v="6"/>
    <x v="3"/>
    <s v="Indre Fosen"/>
    <x v="18"/>
    <x v="3"/>
    <s v="m"/>
    <n v="351.47300000000001"/>
  </r>
  <r>
    <x v="7"/>
    <x v="3"/>
    <s v="Indre Fosen"/>
    <x v="18"/>
    <x v="3"/>
    <s v="m"/>
    <n v="0"/>
  </r>
  <r>
    <x v="8"/>
    <x v="3"/>
    <s v="Indre Fosen"/>
    <x v="18"/>
    <x v="3"/>
    <s v="m"/>
    <n v="264.62"/>
  </r>
  <r>
    <x v="9"/>
    <x v="3"/>
    <s v="Indre Fosen"/>
    <x v="18"/>
    <x v="3"/>
    <s v="m"/>
    <n v="0"/>
  </r>
  <r>
    <x v="10"/>
    <x v="3"/>
    <s v="Indre Fosen"/>
    <x v="18"/>
    <x v="3"/>
    <s v="m"/>
    <n v="871.80500000000006"/>
  </r>
  <r>
    <x v="11"/>
    <x v="3"/>
    <s v="Indre Fosen"/>
    <x v="18"/>
    <x v="3"/>
    <s v="m"/>
    <n v="0"/>
  </r>
  <r>
    <x v="12"/>
    <x v="3"/>
    <s v="Indre Fosen"/>
    <x v="18"/>
    <x v="3"/>
    <s v="m"/>
    <n v="0"/>
  </r>
  <r>
    <x v="13"/>
    <x v="3"/>
    <s v="Indre Fosen"/>
    <x v="18"/>
    <x v="3"/>
    <s v="m"/>
    <n v="332.74"/>
  </r>
  <r>
    <x v="14"/>
    <x v="3"/>
    <s v="Indre Fosen"/>
    <x v="18"/>
    <x v="3"/>
    <s v="m"/>
    <n v="0"/>
  </r>
  <r>
    <x v="15"/>
    <x v="3"/>
    <s v="Indre Fosen"/>
    <x v="18"/>
    <x v="3"/>
    <s v="m"/>
    <n v="104.80000000000001"/>
  </r>
  <r>
    <x v="16"/>
    <x v="3"/>
    <s v="Indre Fosen"/>
    <x v="18"/>
    <x v="3"/>
    <s v="m"/>
    <n v="111.35000000000001"/>
  </r>
  <r>
    <x v="0"/>
    <x v="3"/>
    <s v="Indre Fosen"/>
    <x v="18"/>
    <x v="4"/>
    <s v="m3"/>
    <n v="1431.8300000000002"/>
  </r>
  <r>
    <x v="1"/>
    <x v="3"/>
    <s v="Indre Fosen"/>
    <x v="18"/>
    <x v="4"/>
    <s v="m3"/>
    <n v="1974.6940000000002"/>
  </r>
  <r>
    <x v="2"/>
    <x v="3"/>
    <s v="Indre Fosen"/>
    <x v="18"/>
    <x v="4"/>
    <s v="m3"/>
    <n v="2674.1030000000001"/>
  </r>
  <r>
    <x v="3"/>
    <x v="3"/>
    <s v="Indre Fosen"/>
    <x v="18"/>
    <x v="4"/>
    <s v="m3"/>
    <n v="1500.7360000000001"/>
  </r>
  <r>
    <x v="4"/>
    <x v="3"/>
    <s v="Indre Fosen"/>
    <x v="18"/>
    <x v="4"/>
    <s v="m3"/>
    <n v="1878.0160000000001"/>
  </r>
  <r>
    <x v="5"/>
    <x v="3"/>
    <s v="Indre Fosen"/>
    <x v="18"/>
    <x v="4"/>
    <s v="m3"/>
    <n v="745.25900000000001"/>
  </r>
  <r>
    <x v="6"/>
    <x v="3"/>
    <s v="Indre Fosen"/>
    <x v="18"/>
    <x v="4"/>
    <s v="m3"/>
    <n v="1466.414"/>
  </r>
  <r>
    <x v="7"/>
    <x v="3"/>
    <s v="Indre Fosen"/>
    <x v="18"/>
    <x v="4"/>
    <s v="m3"/>
    <n v="676.61500000000001"/>
  </r>
  <r>
    <x v="8"/>
    <x v="3"/>
    <s v="Indre Fosen"/>
    <x v="18"/>
    <x v="4"/>
    <s v="m3"/>
    <n v="1984.912"/>
  </r>
  <r>
    <x v="9"/>
    <x v="3"/>
    <s v="Indre Fosen"/>
    <x v="18"/>
    <x v="4"/>
    <s v="m3"/>
    <n v="2974.0930000000003"/>
  </r>
  <r>
    <x v="10"/>
    <x v="3"/>
    <s v="Indre Fosen"/>
    <x v="18"/>
    <x v="4"/>
    <s v="m3"/>
    <n v="1768.5"/>
  </r>
  <r>
    <x v="11"/>
    <x v="3"/>
    <s v="Indre Fosen"/>
    <x v="18"/>
    <x v="4"/>
    <s v="m3"/>
    <n v="984.72700000000009"/>
  </r>
  <r>
    <x v="12"/>
    <x v="3"/>
    <s v="Indre Fosen"/>
    <x v="18"/>
    <x v="4"/>
    <s v="m3"/>
    <n v="1258.6480000000001"/>
  </r>
  <r>
    <x v="13"/>
    <x v="3"/>
    <s v="Indre Fosen"/>
    <x v="18"/>
    <x v="4"/>
    <s v="m3"/>
    <n v="582.81900000000007"/>
  </r>
  <r>
    <x v="14"/>
    <x v="3"/>
    <s v="Indre Fosen"/>
    <x v="18"/>
    <x v="4"/>
    <s v="m3"/>
    <n v="1142.713"/>
  </r>
  <r>
    <x v="15"/>
    <x v="3"/>
    <s v="Indre Fosen"/>
    <x v="18"/>
    <x v="4"/>
    <s v="m3"/>
    <n v="529.50200000000007"/>
  </r>
  <r>
    <x v="16"/>
    <x v="3"/>
    <s v="Indre Fosen"/>
    <x v="18"/>
    <x v="4"/>
    <s v="m3"/>
    <n v="2057.355"/>
  </r>
  <r>
    <x v="0"/>
    <x v="3"/>
    <s v="Indre Fosen"/>
    <x v="18"/>
    <x v="5"/>
    <s v="stk"/>
    <n v="0"/>
  </r>
  <r>
    <x v="1"/>
    <x v="3"/>
    <s v="Indre Fosen"/>
    <x v="18"/>
    <x v="5"/>
    <s v="stk"/>
    <n v="597.36"/>
  </r>
  <r>
    <x v="2"/>
    <x v="3"/>
    <s v="Indre Fosen"/>
    <x v="18"/>
    <x v="5"/>
    <s v="stk"/>
    <n v="0"/>
  </r>
  <r>
    <x v="3"/>
    <x v="3"/>
    <s v="Indre Fosen"/>
    <x v="18"/>
    <x v="5"/>
    <s v="stk"/>
    <n v="0"/>
  </r>
  <r>
    <x v="4"/>
    <x v="3"/>
    <s v="Indre Fosen"/>
    <x v="18"/>
    <x v="5"/>
    <s v="stk"/>
    <n v="131"/>
  </r>
  <r>
    <x v="5"/>
    <x v="3"/>
    <s v="Indre Fosen"/>
    <x v="18"/>
    <x v="5"/>
    <s v="stk"/>
    <n v="0"/>
  </r>
  <r>
    <x v="6"/>
    <x v="3"/>
    <s v="Indre Fosen"/>
    <x v="18"/>
    <x v="5"/>
    <s v="stk"/>
    <n v="0"/>
  </r>
  <r>
    <x v="7"/>
    <x v="3"/>
    <s v="Indre Fosen"/>
    <x v="18"/>
    <x v="5"/>
    <s v="stk"/>
    <n v="65.5"/>
  </r>
  <r>
    <x v="8"/>
    <x v="3"/>
    <s v="Indre Fosen"/>
    <x v="18"/>
    <x v="5"/>
    <s v="stk"/>
    <n v="0"/>
  </r>
  <r>
    <x v="9"/>
    <x v="3"/>
    <s v="Indre Fosen"/>
    <x v="18"/>
    <x v="5"/>
    <s v="stk"/>
    <n v="366.8"/>
  </r>
  <r>
    <x v="10"/>
    <x v="3"/>
    <s v="Indre Fosen"/>
    <x v="18"/>
    <x v="5"/>
    <s v="stk"/>
    <n v="645.17500000000007"/>
  </r>
  <r>
    <x v="11"/>
    <x v="3"/>
    <s v="Indre Fosen"/>
    <x v="18"/>
    <x v="5"/>
    <s v="stk"/>
    <n v="0"/>
  </r>
  <r>
    <x v="12"/>
    <x v="3"/>
    <s v="Indre Fosen"/>
    <x v="18"/>
    <x v="5"/>
    <s v="stk"/>
    <n v="131"/>
  </r>
  <r>
    <x v="13"/>
    <x v="3"/>
    <s v="Indre Fosen"/>
    <x v="18"/>
    <x v="5"/>
    <s v="stk"/>
    <n v="196.5"/>
  </r>
  <r>
    <x v="14"/>
    <x v="3"/>
    <s v="Indre Fosen"/>
    <x v="18"/>
    <x v="5"/>
    <s v="stk"/>
    <n v="0"/>
  </r>
  <r>
    <x v="15"/>
    <x v="3"/>
    <s v="Indre Fosen"/>
    <x v="18"/>
    <x v="5"/>
    <s v="stk"/>
    <n v="0"/>
  </r>
  <r>
    <x v="16"/>
    <x v="3"/>
    <s v="Indre Fosen"/>
    <x v="18"/>
    <x v="5"/>
    <s v="stk"/>
    <n v="0"/>
  </r>
  <r>
    <x v="0"/>
    <x v="3"/>
    <s v="Indre Fosen"/>
    <x v="18"/>
    <x v="6"/>
    <s v="Dekar"/>
    <n v="0"/>
  </r>
  <r>
    <x v="1"/>
    <x v="3"/>
    <s v="Indre Fosen"/>
    <x v="18"/>
    <x v="6"/>
    <s v="Dekar"/>
    <n v="0"/>
  </r>
  <r>
    <x v="2"/>
    <x v="3"/>
    <s v="Indre Fosen"/>
    <x v="18"/>
    <x v="6"/>
    <s v="Dekar"/>
    <n v="0"/>
  </r>
  <r>
    <x v="3"/>
    <x v="3"/>
    <s v="Indre Fosen"/>
    <x v="18"/>
    <x v="6"/>
    <s v="Dekar"/>
    <n v="0"/>
  </r>
  <r>
    <x v="4"/>
    <x v="3"/>
    <s v="Indre Fosen"/>
    <x v="18"/>
    <x v="6"/>
    <s v="Dekar"/>
    <n v="26.200000000000003"/>
  </r>
  <r>
    <x v="5"/>
    <x v="3"/>
    <s v="Indre Fosen"/>
    <x v="18"/>
    <x v="6"/>
    <s v="Dekar"/>
    <n v="0"/>
  </r>
  <r>
    <x v="6"/>
    <x v="3"/>
    <s v="Indre Fosen"/>
    <x v="18"/>
    <x v="6"/>
    <s v="Dekar"/>
    <n v="0"/>
  </r>
  <r>
    <x v="7"/>
    <x v="3"/>
    <s v="Indre Fosen"/>
    <x v="18"/>
    <x v="6"/>
    <s v="Dekar"/>
    <n v="8.5150000000000006"/>
  </r>
  <r>
    <x v="8"/>
    <x v="3"/>
    <s v="Indre Fosen"/>
    <x v="18"/>
    <x v="6"/>
    <s v="Dekar"/>
    <n v="1.048"/>
  </r>
  <r>
    <x v="9"/>
    <x v="3"/>
    <s v="Indre Fosen"/>
    <x v="18"/>
    <x v="6"/>
    <s v="Dekar"/>
    <n v="0"/>
  </r>
  <r>
    <x v="10"/>
    <x v="3"/>
    <s v="Indre Fosen"/>
    <x v="18"/>
    <x v="6"/>
    <s v="Dekar"/>
    <n v="0"/>
  </r>
  <r>
    <x v="11"/>
    <x v="3"/>
    <s v="Indre Fosen"/>
    <x v="18"/>
    <x v="6"/>
    <s v="Dekar"/>
    <n v="0"/>
  </r>
  <r>
    <x v="12"/>
    <x v="3"/>
    <s v="Indre Fosen"/>
    <x v="18"/>
    <x v="6"/>
    <s v="Dekar"/>
    <n v="0.39300000000000002"/>
  </r>
  <r>
    <x v="13"/>
    <x v="3"/>
    <s v="Indre Fosen"/>
    <x v="18"/>
    <x v="6"/>
    <s v="Dekar"/>
    <n v="0"/>
  </r>
  <r>
    <x v="14"/>
    <x v="3"/>
    <s v="Indre Fosen"/>
    <x v="18"/>
    <x v="6"/>
    <s v="Dekar"/>
    <n v="0"/>
  </r>
  <r>
    <x v="15"/>
    <x v="3"/>
    <s v="Indre Fosen"/>
    <x v="18"/>
    <x v="6"/>
    <s v="Dekar"/>
    <n v="0"/>
  </r>
  <r>
    <x v="16"/>
    <x v="3"/>
    <s v="Indre Fosen"/>
    <x v="18"/>
    <x v="6"/>
    <s v="Dekar"/>
    <n v="0"/>
  </r>
  <r>
    <x v="17"/>
    <x v="3"/>
    <s v="Indre Fosen"/>
    <x v="18"/>
    <x v="1"/>
    <s v="stk"/>
    <n v="5004.2"/>
  </r>
  <r>
    <x v="17"/>
    <x v="3"/>
    <s v="Indre Fosen"/>
    <x v="18"/>
    <x v="4"/>
    <s v="m3"/>
    <n v="2033.5130000000001"/>
  </r>
  <r>
    <x v="17"/>
    <x v="3"/>
    <s v="Indre Fosen"/>
    <x v="18"/>
    <x v="5"/>
    <s v="stk"/>
    <n v="235.8"/>
  </r>
  <r>
    <x v="17"/>
    <x v="3"/>
    <s v="Indre Fosen"/>
    <x v="18"/>
    <x v="6"/>
    <s v="Dekar"/>
    <n v="0.39300000000000002"/>
  </r>
  <r>
    <x v="17"/>
    <x v="3"/>
    <s v="Indre Fosen"/>
    <x v="18"/>
    <x v="0"/>
    <s v="Dekar"/>
    <n v="67.989000000000004"/>
  </r>
  <r>
    <x v="17"/>
    <x v="3"/>
    <s v="Indre Fosen"/>
    <x v="18"/>
    <x v="3"/>
    <s v="m"/>
    <n v="6.5500000000000007"/>
  </r>
  <r>
    <x v="17"/>
    <x v="3"/>
    <s v="Indre Fosen"/>
    <x v="18"/>
    <x v="2"/>
    <s v="m"/>
    <n v="0"/>
  </r>
  <r>
    <x v="18"/>
    <x v="3"/>
    <s v="Indre Fosen"/>
    <x v="18"/>
    <x v="1"/>
    <s v="stk"/>
    <n v="7008.5"/>
  </r>
  <r>
    <x v="18"/>
    <x v="3"/>
    <s v="Indre Fosen"/>
    <x v="18"/>
    <x v="0"/>
    <s v="Dekar"/>
    <n v="15.851000000000001"/>
  </r>
  <r>
    <x v="18"/>
    <x v="3"/>
    <s v="Indre Fosen"/>
    <x v="18"/>
    <x v="6"/>
    <s v="Dekar"/>
    <n v="0.78600000000000003"/>
  </r>
  <r>
    <x v="18"/>
    <x v="3"/>
    <s v="Indre Fosen"/>
    <x v="18"/>
    <x v="5"/>
    <s v="stk"/>
    <n v="0"/>
  </r>
  <r>
    <x v="18"/>
    <x v="3"/>
    <s v="Indre Fosen"/>
    <x v="18"/>
    <x v="4"/>
    <s v="m3"/>
    <n v="854.12"/>
  </r>
  <r>
    <x v="18"/>
    <x v="3"/>
    <s v="Indre Fosen"/>
    <x v="18"/>
    <x v="3"/>
    <s v="m"/>
    <n v="0"/>
  </r>
  <r>
    <x v="18"/>
    <x v="3"/>
    <s v="Indre Fosen"/>
    <x v="18"/>
    <x v="2"/>
    <s v="m"/>
    <n v="0"/>
  </r>
  <r>
    <x v="0"/>
    <x v="4"/>
    <s v="Heim"/>
    <x v="20"/>
    <x v="4"/>
    <s v="m3"/>
    <n v="1851"/>
  </r>
  <r>
    <x v="1"/>
    <x v="4"/>
    <s v="Heim"/>
    <x v="20"/>
    <x v="4"/>
    <s v="m3"/>
    <n v="3710"/>
  </r>
  <r>
    <x v="2"/>
    <x v="4"/>
    <s v="Heim"/>
    <x v="20"/>
    <x v="4"/>
    <s v="m3"/>
    <n v="1912"/>
  </r>
  <r>
    <x v="3"/>
    <x v="4"/>
    <s v="Heim"/>
    <x v="20"/>
    <x v="4"/>
    <s v="m3"/>
    <n v="1341"/>
  </r>
  <r>
    <x v="4"/>
    <x v="4"/>
    <s v="Heim"/>
    <x v="20"/>
    <x v="4"/>
    <s v="m3"/>
    <n v="4878"/>
  </r>
  <r>
    <x v="5"/>
    <x v="4"/>
    <s v="Heim"/>
    <x v="20"/>
    <x v="4"/>
    <s v="m3"/>
    <n v="3967"/>
  </r>
  <r>
    <x v="6"/>
    <x v="4"/>
    <s v="Heim"/>
    <x v="20"/>
    <x v="4"/>
    <s v="m3"/>
    <n v="5135"/>
  </r>
  <r>
    <x v="7"/>
    <x v="4"/>
    <s v="Heim"/>
    <x v="20"/>
    <x v="4"/>
    <s v="m3"/>
    <n v="10054"/>
  </r>
  <r>
    <x v="8"/>
    <x v="4"/>
    <s v="Heim"/>
    <x v="20"/>
    <x v="4"/>
    <s v="m3"/>
    <n v="5780"/>
  </r>
  <r>
    <x v="9"/>
    <x v="4"/>
    <s v="Heim"/>
    <x v="20"/>
    <x v="4"/>
    <s v="m3"/>
    <n v="10700"/>
  </r>
  <r>
    <x v="10"/>
    <x v="4"/>
    <s v="Heim"/>
    <x v="20"/>
    <x v="4"/>
    <s v="m3"/>
    <n v="1685"/>
  </r>
  <r>
    <x v="11"/>
    <x v="4"/>
    <s v="Heim"/>
    <x v="20"/>
    <x v="4"/>
    <s v="m3"/>
    <n v="9810"/>
  </r>
  <r>
    <x v="12"/>
    <x v="4"/>
    <s v="Heim"/>
    <x v="20"/>
    <x v="4"/>
    <s v="m3"/>
    <n v="1776"/>
  </r>
  <r>
    <x v="13"/>
    <x v="4"/>
    <s v="Heim"/>
    <x v="20"/>
    <x v="4"/>
    <s v="m3"/>
    <n v="6602"/>
  </r>
  <r>
    <x v="14"/>
    <x v="4"/>
    <s v="Heim"/>
    <x v="20"/>
    <x v="4"/>
    <s v="m3"/>
    <n v="713"/>
  </r>
  <r>
    <x v="15"/>
    <x v="4"/>
    <s v="Heim"/>
    <x v="20"/>
    <x v="4"/>
    <s v="m3"/>
    <n v="26245"/>
  </r>
  <r>
    <x v="16"/>
    <x v="4"/>
    <s v="Heim"/>
    <x v="20"/>
    <x v="4"/>
    <s v="m3"/>
    <n v="6455"/>
  </r>
  <r>
    <x v="17"/>
    <x v="4"/>
    <s v="Heim"/>
    <x v="20"/>
    <x v="4"/>
    <s v="m3"/>
    <n v="22498"/>
  </r>
  <r>
    <x v="18"/>
    <x v="4"/>
    <s v="Heim"/>
    <x v="20"/>
    <x v="4"/>
    <s v="m3"/>
    <n v="8739"/>
  </r>
  <r>
    <x v="0"/>
    <x v="4"/>
    <s v="Heim"/>
    <x v="20"/>
    <x v="3"/>
    <s v="m"/>
    <m/>
  </r>
  <r>
    <x v="1"/>
    <x v="4"/>
    <s v="Heim"/>
    <x v="20"/>
    <x v="3"/>
    <s v="m"/>
    <m/>
  </r>
  <r>
    <x v="2"/>
    <x v="4"/>
    <s v="Heim"/>
    <x v="20"/>
    <x v="3"/>
    <s v="m"/>
    <m/>
  </r>
  <r>
    <x v="3"/>
    <x v="4"/>
    <s v="Heim"/>
    <x v="20"/>
    <x v="3"/>
    <s v="m"/>
    <m/>
  </r>
  <r>
    <x v="4"/>
    <x v="4"/>
    <s v="Heim"/>
    <x v="20"/>
    <x v="3"/>
    <s v="m"/>
    <m/>
  </r>
  <r>
    <x v="5"/>
    <x v="4"/>
    <s v="Heim"/>
    <x v="20"/>
    <x v="3"/>
    <s v="m"/>
    <m/>
  </r>
  <r>
    <x v="6"/>
    <x v="4"/>
    <s v="Heim"/>
    <x v="20"/>
    <x v="3"/>
    <s v="m"/>
    <m/>
  </r>
  <r>
    <x v="7"/>
    <x v="4"/>
    <s v="Heim"/>
    <x v="20"/>
    <x v="3"/>
    <s v="m"/>
    <m/>
  </r>
  <r>
    <x v="8"/>
    <x v="4"/>
    <s v="Heim"/>
    <x v="20"/>
    <x v="3"/>
    <s v="m"/>
    <m/>
  </r>
  <r>
    <x v="9"/>
    <x v="4"/>
    <s v="Heim"/>
    <x v="20"/>
    <x v="3"/>
    <s v="m"/>
    <m/>
  </r>
  <r>
    <x v="10"/>
    <x v="4"/>
    <s v="Heim"/>
    <x v="20"/>
    <x v="3"/>
    <s v="m"/>
    <m/>
  </r>
  <r>
    <x v="11"/>
    <x v="4"/>
    <s v="Heim"/>
    <x v="20"/>
    <x v="3"/>
    <s v="m"/>
    <m/>
  </r>
  <r>
    <x v="12"/>
    <x v="4"/>
    <s v="Heim"/>
    <x v="20"/>
    <x v="3"/>
    <s v="m"/>
    <m/>
  </r>
  <r>
    <x v="13"/>
    <x v="4"/>
    <s v="Heim"/>
    <x v="20"/>
    <x v="3"/>
    <s v="m"/>
    <m/>
  </r>
  <r>
    <x v="14"/>
    <x v="4"/>
    <s v="Heim"/>
    <x v="20"/>
    <x v="3"/>
    <s v="m"/>
    <m/>
  </r>
  <r>
    <x v="15"/>
    <x v="4"/>
    <s v="Heim"/>
    <x v="20"/>
    <x v="3"/>
    <s v="m"/>
    <m/>
  </r>
  <r>
    <x v="16"/>
    <x v="4"/>
    <s v="Heim"/>
    <x v="20"/>
    <x v="3"/>
    <s v="m"/>
    <m/>
  </r>
  <r>
    <x v="17"/>
    <x v="4"/>
    <s v="Heim"/>
    <x v="20"/>
    <x v="3"/>
    <s v="m"/>
    <m/>
  </r>
  <r>
    <x v="18"/>
    <x v="4"/>
    <s v="Heim"/>
    <x v="20"/>
    <x v="3"/>
    <s v="m"/>
    <m/>
  </r>
  <r>
    <x v="0"/>
    <x v="4"/>
    <s v="Heim"/>
    <x v="20"/>
    <x v="2"/>
    <s v="m"/>
    <m/>
  </r>
  <r>
    <x v="1"/>
    <x v="4"/>
    <s v="Heim"/>
    <x v="20"/>
    <x v="2"/>
    <s v="m"/>
    <m/>
  </r>
  <r>
    <x v="2"/>
    <x v="4"/>
    <s v="Heim"/>
    <x v="20"/>
    <x v="2"/>
    <s v="m"/>
    <m/>
  </r>
  <r>
    <x v="3"/>
    <x v="4"/>
    <s v="Heim"/>
    <x v="20"/>
    <x v="2"/>
    <s v="m"/>
    <m/>
  </r>
  <r>
    <x v="4"/>
    <x v="4"/>
    <s v="Heim"/>
    <x v="20"/>
    <x v="2"/>
    <s v="m"/>
    <m/>
  </r>
  <r>
    <x v="5"/>
    <x v="4"/>
    <s v="Heim"/>
    <x v="20"/>
    <x v="2"/>
    <s v="m"/>
    <m/>
  </r>
  <r>
    <x v="6"/>
    <x v="4"/>
    <s v="Heim"/>
    <x v="20"/>
    <x v="2"/>
    <s v="m"/>
    <m/>
  </r>
  <r>
    <x v="7"/>
    <x v="4"/>
    <s v="Heim"/>
    <x v="20"/>
    <x v="2"/>
    <s v="m"/>
    <m/>
  </r>
  <r>
    <x v="8"/>
    <x v="4"/>
    <s v="Heim"/>
    <x v="20"/>
    <x v="2"/>
    <s v="m"/>
    <m/>
  </r>
  <r>
    <x v="9"/>
    <x v="4"/>
    <s v="Heim"/>
    <x v="20"/>
    <x v="2"/>
    <s v="m"/>
    <m/>
  </r>
  <r>
    <x v="10"/>
    <x v="4"/>
    <s v="Heim"/>
    <x v="20"/>
    <x v="2"/>
    <s v="m"/>
    <m/>
  </r>
  <r>
    <x v="11"/>
    <x v="4"/>
    <s v="Heim"/>
    <x v="20"/>
    <x v="2"/>
    <s v="m"/>
    <m/>
  </r>
  <r>
    <x v="12"/>
    <x v="4"/>
    <s v="Heim"/>
    <x v="20"/>
    <x v="2"/>
    <s v="m"/>
    <m/>
  </r>
  <r>
    <x v="13"/>
    <x v="4"/>
    <s v="Heim"/>
    <x v="20"/>
    <x v="2"/>
    <s v="m"/>
    <m/>
  </r>
  <r>
    <x v="14"/>
    <x v="4"/>
    <s v="Heim"/>
    <x v="20"/>
    <x v="2"/>
    <s v="m"/>
    <m/>
  </r>
  <r>
    <x v="15"/>
    <x v="4"/>
    <s v="Heim"/>
    <x v="20"/>
    <x v="2"/>
    <s v="m"/>
    <m/>
  </r>
  <r>
    <x v="16"/>
    <x v="4"/>
    <s v="Heim"/>
    <x v="20"/>
    <x v="2"/>
    <s v="m"/>
    <m/>
  </r>
  <r>
    <x v="17"/>
    <x v="4"/>
    <s v="Heim"/>
    <x v="20"/>
    <x v="2"/>
    <s v="m"/>
    <m/>
  </r>
  <r>
    <x v="18"/>
    <x v="4"/>
    <s v="Heim"/>
    <x v="20"/>
    <x v="2"/>
    <s v="m"/>
    <m/>
  </r>
  <r>
    <x v="0"/>
    <x v="4"/>
    <s v="Heim"/>
    <x v="20"/>
    <x v="6"/>
    <s v="Dekar"/>
    <n v="10"/>
  </r>
  <r>
    <x v="1"/>
    <x v="4"/>
    <s v="Heim"/>
    <x v="20"/>
    <x v="6"/>
    <s v="Dekar"/>
    <n v="37"/>
  </r>
  <r>
    <x v="2"/>
    <x v="4"/>
    <s v="Heim"/>
    <x v="20"/>
    <x v="6"/>
    <s v="Dekar"/>
    <n v="16"/>
  </r>
  <r>
    <x v="3"/>
    <x v="4"/>
    <s v="Heim"/>
    <x v="20"/>
    <x v="6"/>
    <s v="Dekar"/>
    <n v="3"/>
  </r>
  <r>
    <x v="4"/>
    <x v="4"/>
    <s v="Heim"/>
    <x v="20"/>
    <x v="6"/>
    <s v="Dekar"/>
    <n v="143"/>
  </r>
  <r>
    <x v="5"/>
    <x v="4"/>
    <s v="Heim"/>
    <x v="20"/>
    <x v="6"/>
    <s v="Dekar"/>
    <n v="104"/>
  </r>
  <r>
    <x v="6"/>
    <x v="4"/>
    <s v="Heim"/>
    <x v="20"/>
    <x v="6"/>
    <s v="Dekar"/>
    <n v="53"/>
  </r>
  <r>
    <x v="7"/>
    <x v="4"/>
    <s v="Heim"/>
    <x v="20"/>
    <x v="6"/>
    <s v="Dekar"/>
    <n v="104"/>
  </r>
  <r>
    <x v="8"/>
    <x v="4"/>
    <s v="Heim"/>
    <x v="20"/>
    <x v="6"/>
    <s v="Dekar"/>
    <n v="338"/>
  </r>
  <r>
    <x v="9"/>
    <x v="4"/>
    <s v="Heim"/>
    <x v="20"/>
    <x v="6"/>
    <s v="Dekar"/>
    <n v="261"/>
  </r>
  <r>
    <x v="10"/>
    <x v="4"/>
    <s v="Heim"/>
    <x v="20"/>
    <x v="6"/>
    <s v="Dekar"/>
    <n v="93"/>
  </r>
  <r>
    <x v="11"/>
    <x v="4"/>
    <s v="Heim"/>
    <x v="20"/>
    <x v="6"/>
    <s v="Dekar"/>
    <n v="0"/>
  </r>
  <r>
    <x v="12"/>
    <x v="4"/>
    <s v="Heim"/>
    <x v="20"/>
    <x v="6"/>
    <s v="Dekar"/>
    <n v="2"/>
  </r>
  <r>
    <x v="13"/>
    <x v="4"/>
    <s v="Heim"/>
    <x v="20"/>
    <x v="6"/>
    <s v="Dekar"/>
    <n v="475"/>
  </r>
  <r>
    <x v="14"/>
    <x v="4"/>
    <s v="Heim"/>
    <x v="20"/>
    <x v="6"/>
    <s v="Dekar"/>
    <n v="15"/>
  </r>
  <r>
    <x v="15"/>
    <x v="4"/>
    <s v="Heim"/>
    <x v="20"/>
    <x v="6"/>
    <s v="Dekar"/>
    <n v="0"/>
  </r>
  <r>
    <x v="16"/>
    <x v="4"/>
    <s v="Heim"/>
    <x v="20"/>
    <x v="6"/>
    <s v="Dekar"/>
    <n v="134"/>
  </r>
  <r>
    <x v="17"/>
    <x v="4"/>
    <s v="Heim"/>
    <x v="20"/>
    <x v="6"/>
    <s v="Dekar"/>
    <n v="10"/>
  </r>
  <r>
    <x v="18"/>
    <x v="4"/>
    <s v="Heim"/>
    <x v="20"/>
    <x v="6"/>
    <s v="Dekar"/>
    <n v="125"/>
  </r>
  <r>
    <x v="0"/>
    <x v="4"/>
    <s v="Heim"/>
    <x v="20"/>
    <x v="1"/>
    <s v="stk"/>
    <n v="44630"/>
  </r>
  <r>
    <x v="1"/>
    <x v="4"/>
    <s v="Heim"/>
    <x v="20"/>
    <x v="1"/>
    <s v="stk"/>
    <n v="56402"/>
  </r>
  <r>
    <x v="2"/>
    <x v="4"/>
    <s v="Heim"/>
    <x v="20"/>
    <x v="1"/>
    <s v="stk"/>
    <n v="48350"/>
  </r>
  <r>
    <x v="3"/>
    <x v="4"/>
    <s v="Heim"/>
    <x v="20"/>
    <x v="1"/>
    <s v="stk"/>
    <n v="23675"/>
  </r>
  <r>
    <x v="4"/>
    <x v="4"/>
    <s v="Heim"/>
    <x v="20"/>
    <x v="1"/>
    <s v="stk"/>
    <n v="27600"/>
  </r>
  <r>
    <x v="5"/>
    <x v="4"/>
    <s v="Heim"/>
    <x v="20"/>
    <x v="1"/>
    <s v="stk"/>
    <n v="37715"/>
  </r>
  <r>
    <x v="6"/>
    <x v="4"/>
    <s v="Heim"/>
    <x v="20"/>
    <x v="1"/>
    <s v="stk"/>
    <n v="34910"/>
  </r>
  <r>
    <x v="7"/>
    <x v="4"/>
    <s v="Heim"/>
    <x v="20"/>
    <x v="1"/>
    <s v="stk"/>
    <n v="37700"/>
  </r>
  <r>
    <x v="8"/>
    <x v="4"/>
    <s v="Heim"/>
    <x v="20"/>
    <x v="1"/>
    <s v="stk"/>
    <n v="48125"/>
  </r>
  <r>
    <x v="9"/>
    <x v="4"/>
    <s v="Heim"/>
    <x v="20"/>
    <x v="1"/>
    <s v="stk"/>
    <n v="34640"/>
  </r>
  <r>
    <x v="10"/>
    <x v="4"/>
    <s v="Heim"/>
    <x v="20"/>
    <x v="1"/>
    <s v="stk"/>
    <n v="30800"/>
  </r>
  <r>
    <x v="11"/>
    <x v="4"/>
    <s v="Heim"/>
    <x v="20"/>
    <x v="1"/>
    <s v="stk"/>
    <n v="33800"/>
  </r>
  <r>
    <x v="12"/>
    <x v="4"/>
    <s v="Heim"/>
    <x v="20"/>
    <x v="1"/>
    <s v="stk"/>
    <n v="11100"/>
  </r>
  <r>
    <x v="13"/>
    <x v="4"/>
    <s v="Heim"/>
    <x v="20"/>
    <x v="1"/>
    <s v="stk"/>
    <n v="0"/>
  </r>
  <r>
    <x v="14"/>
    <x v="4"/>
    <s v="Heim"/>
    <x v="20"/>
    <x v="1"/>
    <s v="stk"/>
    <n v="46775"/>
  </r>
  <r>
    <x v="15"/>
    <x v="4"/>
    <s v="Heim"/>
    <x v="20"/>
    <x v="1"/>
    <s v="stk"/>
    <n v="41500"/>
  </r>
  <r>
    <x v="16"/>
    <x v="4"/>
    <s v="Heim"/>
    <x v="20"/>
    <x v="1"/>
    <s v="stk"/>
    <n v="50275"/>
  </r>
  <r>
    <x v="17"/>
    <x v="4"/>
    <s v="Heim"/>
    <x v="20"/>
    <x v="1"/>
    <s v="stk"/>
    <n v="5600"/>
  </r>
  <r>
    <x v="18"/>
    <x v="4"/>
    <s v="Heim"/>
    <x v="20"/>
    <x v="1"/>
    <s v="stk"/>
    <n v="91035"/>
  </r>
  <r>
    <x v="0"/>
    <x v="4"/>
    <s v="Heim"/>
    <x v="20"/>
    <x v="5"/>
    <s v="stk"/>
    <n v="675"/>
  </r>
  <r>
    <x v="1"/>
    <x v="4"/>
    <s v="Heim"/>
    <x v="20"/>
    <x v="5"/>
    <s v="stk"/>
    <n v="2075"/>
  </r>
  <r>
    <x v="2"/>
    <x v="4"/>
    <s v="Heim"/>
    <x v="20"/>
    <x v="5"/>
    <s v="stk"/>
    <n v="21050"/>
  </r>
  <r>
    <x v="3"/>
    <x v="4"/>
    <s v="Heim"/>
    <x v="20"/>
    <x v="5"/>
    <s v="stk"/>
    <n v="1750"/>
  </r>
  <r>
    <x v="4"/>
    <x v="4"/>
    <s v="Heim"/>
    <x v="20"/>
    <x v="5"/>
    <s v="stk"/>
    <n v="2150"/>
  </r>
  <r>
    <x v="5"/>
    <x v="4"/>
    <s v="Heim"/>
    <x v="20"/>
    <x v="5"/>
    <s v="stk"/>
    <n v="2505"/>
  </r>
  <r>
    <x v="6"/>
    <x v="4"/>
    <s v="Heim"/>
    <x v="20"/>
    <x v="5"/>
    <s v="stk"/>
    <n v="800"/>
  </r>
  <r>
    <x v="7"/>
    <x v="4"/>
    <s v="Heim"/>
    <x v="20"/>
    <x v="5"/>
    <s v="stk"/>
    <n v="4050"/>
  </r>
  <r>
    <x v="8"/>
    <x v="4"/>
    <s v="Heim"/>
    <x v="20"/>
    <x v="5"/>
    <s v="stk"/>
    <n v="5800"/>
  </r>
  <r>
    <x v="9"/>
    <x v="4"/>
    <s v="Heim"/>
    <x v="20"/>
    <x v="5"/>
    <s v="stk"/>
    <n v="20850"/>
  </r>
  <r>
    <x v="10"/>
    <x v="4"/>
    <s v="Heim"/>
    <x v="20"/>
    <x v="5"/>
    <s v="stk"/>
    <n v="20600"/>
  </r>
  <r>
    <x v="11"/>
    <x v="4"/>
    <s v="Heim"/>
    <x v="20"/>
    <x v="5"/>
    <s v="stk"/>
    <n v="21200"/>
  </r>
  <r>
    <x v="12"/>
    <x v="4"/>
    <s v="Heim"/>
    <x v="20"/>
    <x v="5"/>
    <s v="stk"/>
    <n v="4030"/>
  </r>
  <r>
    <x v="13"/>
    <x v="4"/>
    <s v="Heim"/>
    <x v="20"/>
    <x v="5"/>
    <s v="stk"/>
    <n v="18920"/>
  </r>
  <r>
    <x v="14"/>
    <x v="4"/>
    <s v="Heim"/>
    <x v="20"/>
    <x v="5"/>
    <s v="stk"/>
    <n v="16560"/>
  </r>
  <r>
    <x v="15"/>
    <x v="4"/>
    <s v="Heim"/>
    <x v="20"/>
    <x v="5"/>
    <s v="stk"/>
    <n v="1000"/>
  </r>
  <r>
    <x v="16"/>
    <x v="4"/>
    <s v="Heim"/>
    <x v="20"/>
    <x v="5"/>
    <s v="stk"/>
    <n v="3375"/>
  </r>
  <r>
    <x v="17"/>
    <x v="4"/>
    <s v="Heim"/>
    <x v="20"/>
    <x v="5"/>
    <s v="stk"/>
    <n v="4500"/>
  </r>
  <r>
    <x v="18"/>
    <x v="4"/>
    <s v="Heim"/>
    <x v="20"/>
    <x v="5"/>
    <s v="stk"/>
    <n v="9640"/>
  </r>
  <r>
    <x v="0"/>
    <x v="4"/>
    <s v="Heim"/>
    <x v="20"/>
    <x v="0"/>
    <s v="Dekar"/>
    <n v="1330"/>
  </r>
  <r>
    <x v="1"/>
    <x v="4"/>
    <s v="Heim"/>
    <x v="20"/>
    <x v="0"/>
    <s v="Dekar"/>
    <n v="1134"/>
  </r>
  <r>
    <x v="2"/>
    <x v="4"/>
    <s v="Heim"/>
    <x v="20"/>
    <x v="0"/>
    <s v="Dekar"/>
    <n v="1177"/>
  </r>
  <r>
    <x v="3"/>
    <x v="4"/>
    <s v="Heim"/>
    <x v="20"/>
    <x v="0"/>
    <s v="Dekar"/>
    <n v="0"/>
  </r>
  <r>
    <x v="4"/>
    <x v="4"/>
    <s v="Heim"/>
    <x v="20"/>
    <x v="0"/>
    <s v="Dekar"/>
    <n v="618"/>
  </r>
  <r>
    <x v="5"/>
    <x v="4"/>
    <s v="Heim"/>
    <x v="20"/>
    <x v="0"/>
    <s v="Dekar"/>
    <n v="288"/>
  </r>
  <r>
    <x v="6"/>
    <x v="4"/>
    <s v="Heim"/>
    <x v="20"/>
    <x v="0"/>
    <s v="Dekar"/>
    <n v="450"/>
  </r>
  <r>
    <x v="7"/>
    <x v="4"/>
    <s v="Heim"/>
    <x v="20"/>
    <x v="0"/>
    <s v="Dekar"/>
    <n v="953"/>
  </r>
  <r>
    <x v="8"/>
    <x v="4"/>
    <s v="Heim"/>
    <x v="20"/>
    <x v="0"/>
    <s v="Dekar"/>
    <n v="502"/>
  </r>
  <r>
    <x v="9"/>
    <x v="4"/>
    <s v="Heim"/>
    <x v="20"/>
    <x v="0"/>
    <s v="Dekar"/>
    <n v="395"/>
  </r>
  <r>
    <x v="10"/>
    <x v="4"/>
    <s v="Heim"/>
    <x v="20"/>
    <x v="0"/>
    <s v="Dekar"/>
    <n v="387"/>
  </r>
  <r>
    <x v="11"/>
    <x v="4"/>
    <s v="Heim"/>
    <x v="20"/>
    <x v="0"/>
    <s v="Dekar"/>
    <n v="199"/>
  </r>
  <r>
    <x v="12"/>
    <x v="4"/>
    <s v="Heim"/>
    <x v="20"/>
    <x v="0"/>
    <s v="Dekar"/>
    <n v="163"/>
  </r>
  <r>
    <x v="13"/>
    <x v="4"/>
    <s v="Heim"/>
    <x v="20"/>
    <x v="0"/>
    <s v="Dekar"/>
    <n v="172"/>
  </r>
  <r>
    <x v="14"/>
    <x v="4"/>
    <s v="Heim"/>
    <x v="20"/>
    <x v="0"/>
    <s v="Dekar"/>
    <n v="201"/>
  </r>
  <r>
    <x v="15"/>
    <x v="4"/>
    <s v="Heim"/>
    <x v="20"/>
    <x v="0"/>
    <s v="Dekar"/>
    <n v="400"/>
  </r>
  <r>
    <x v="16"/>
    <x v="4"/>
    <s v="Heim"/>
    <x v="20"/>
    <x v="0"/>
    <s v="Dekar"/>
    <n v="267"/>
  </r>
  <r>
    <x v="17"/>
    <x v="4"/>
    <s v="Heim"/>
    <x v="20"/>
    <x v="0"/>
    <s v="Dekar"/>
    <n v="249"/>
  </r>
  <r>
    <x v="18"/>
    <x v="4"/>
    <s v="Heim"/>
    <x v="20"/>
    <x v="0"/>
    <s v="Dekar"/>
    <n v="204"/>
  </r>
  <r>
    <x v="19"/>
    <x v="2"/>
    <s v="Trondheim"/>
    <x v="19"/>
    <x v="4"/>
    <s v="m3"/>
    <n v="24983"/>
  </r>
  <r>
    <x v="19"/>
    <x v="2"/>
    <s v="Trondheim"/>
    <x v="19"/>
    <x v="3"/>
    <s v="m"/>
    <n v="2857"/>
  </r>
  <r>
    <x v="19"/>
    <x v="2"/>
    <s v="Trondheim"/>
    <x v="19"/>
    <x v="2"/>
    <s v="m"/>
    <m/>
  </r>
  <r>
    <x v="19"/>
    <x v="2"/>
    <s v="Trondheim"/>
    <x v="19"/>
    <x v="6"/>
    <s v="Dekar"/>
    <n v="107"/>
  </r>
  <r>
    <x v="19"/>
    <x v="2"/>
    <s v="Trondheim"/>
    <x v="19"/>
    <x v="1"/>
    <s v="stk"/>
    <n v="172300"/>
  </r>
  <r>
    <x v="19"/>
    <x v="2"/>
    <s v="Trondheim"/>
    <x v="19"/>
    <x v="5"/>
    <s v="stk"/>
    <n v="12450"/>
  </r>
  <r>
    <x v="19"/>
    <x v="2"/>
    <s v="Trondheim"/>
    <x v="19"/>
    <x v="0"/>
    <s v="Dekar"/>
    <n v="721"/>
  </r>
  <r>
    <x v="19"/>
    <x v="0"/>
    <s v="Steinkjer"/>
    <x v="0"/>
    <x v="4"/>
    <s v="m3"/>
    <n v="98334"/>
  </r>
  <r>
    <x v="19"/>
    <x v="0"/>
    <s v="Steinkjer"/>
    <x v="0"/>
    <x v="3"/>
    <s v="m"/>
    <n v="9902"/>
  </r>
  <r>
    <x v="19"/>
    <x v="0"/>
    <s v="Steinkjer"/>
    <x v="0"/>
    <x v="2"/>
    <s v="m"/>
    <m/>
  </r>
  <r>
    <x v="19"/>
    <x v="0"/>
    <s v="Steinkjer"/>
    <x v="0"/>
    <x v="6"/>
    <s v="Dekar"/>
    <n v="90"/>
  </r>
  <r>
    <x v="19"/>
    <x v="0"/>
    <s v="Steinkjer"/>
    <x v="0"/>
    <x v="1"/>
    <s v="stk"/>
    <n v="397561"/>
  </r>
  <r>
    <x v="19"/>
    <x v="0"/>
    <s v="Steinkjer"/>
    <x v="0"/>
    <x v="5"/>
    <s v="stk"/>
    <n v="17025"/>
  </r>
  <r>
    <x v="19"/>
    <x v="0"/>
    <s v="Steinkjer"/>
    <x v="0"/>
    <x v="0"/>
    <s v="Dekar"/>
    <n v="1636"/>
  </r>
  <r>
    <x v="19"/>
    <x v="1"/>
    <s v="Namsos"/>
    <x v="1"/>
    <x v="4"/>
    <s v="m3"/>
    <n v="56171"/>
  </r>
  <r>
    <x v="19"/>
    <x v="1"/>
    <s v="Namsos"/>
    <x v="1"/>
    <x v="3"/>
    <s v="m"/>
    <n v="3100"/>
  </r>
  <r>
    <x v="19"/>
    <x v="1"/>
    <s v="Namsos"/>
    <x v="1"/>
    <x v="2"/>
    <s v="m"/>
    <m/>
  </r>
  <r>
    <x v="19"/>
    <x v="1"/>
    <s v="Namsos"/>
    <x v="1"/>
    <x v="6"/>
    <s v="Dekar"/>
    <n v="159"/>
  </r>
  <r>
    <x v="19"/>
    <x v="1"/>
    <s v="Namsos"/>
    <x v="1"/>
    <x v="1"/>
    <s v="stk"/>
    <n v="288445"/>
  </r>
  <r>
    <x v="19"/>
    <x v="1"/>
    <s v="Namsos"/>
    <x v="1"/>
    <x v="5"/>
    <s v="stk"/>
    <n v="4000"/>
  </r>
  <r>
    <x v="19"/>
    <x v="1"/>
    <s v="Namsos"/>
    <x v="1"/>
    <x v="0"/>
    <s v="Dekar"/>
    <n v="544"/>
  </r>
  <r>
    <x v="19"/>
    <x v="3"/>
    <s v="Osen"/>
    <x v="24"/>
    <x v="4"/>
    <s v="m3"/>
    <n v="5048"/>
  </r>
  <r>
    <x v="19"/>
    <x v="3"/>
    <s v="Osen"/>
    <x v="24"/>
    <x v="3"/>
    <s v="m"/>
    <n v="1543"/>
  </r>
  <r>
    <x v="19"/>
    <x v="3"/>
    <s v="Osen"/>
    <x v="24"/>
    <x v="2"/>
    <s v="m"/>
    <m/>
  </r>
  <r>
    <x v="19"/>
    <x v="3"/>
    <s v="Osen"/>
    <x v="24"/>
    <x v="6"/>
    <s v="Dekar"/>
    <m/>
  </r>
  <r>
    <x v="19"/>
    <x v="3"/>
    <s v="Osen"/>
    <x v="24"/>
    <x v="1"/>
    <s v="stk"/>
    <n v="5500"/>
  </r>
  <r>
    <x v="19"/>
    <x v="3"/>
    <s v="Osen"/>
    <x v="24"/>
    <x v="5"/>
    <s v="stk"/>
    <m/>
  </r>
  <r>
    <x v="19"/>
    <x v="3"/>
    <s v="Osen"/>
    <x v="24"/>
    <x v="0"/>
    <s v="Dekar"/>
    <n v="333"/>
  </r>
  <r>
    <x v="19"/>
    <x v="5"/>
    <s v="Oppdal"/>
    <x v="25"/>
    <x v="4"/>
    <s v="m3"/>
    <n v="2941"/>
  </r>
  <r>
    <x v="19"/>
    <x v="5"/>
    <s v="Oppdal"/>
    <x v="25"/>
    <x v="3"/>
    <s v="m"/>
    <m/>
  </r>
  <r>
    <x v="19"/>
    <x v="5"/>
    <s v="Oppdal"/>
    <x v="25"/>
    <x v="2"/>
    <s v="m"/>
    <m/>
  </r>
  <r>
    <x v="19"/>
    <x v="5"/>
    <s v="Oppdal"/>
    <x v="25"/>
    <x v="6"/>
    <s v="Dekar"/>
    <m/>
  </r>
  <r>
    <x v="19"/>
    <x v="5"/>
    <s v="Oppdal"/>
    <x v="25"/>
    <x v="1"/>
    <s v="stk"/>
    <m/>
  </r>
  <r>
    <x v="19"/>
    <x v="5"/>
    <s v="Oppdal"/>
    <x v="25"/>
    <x v="5"/>
    <s v="stk"/>
    <m/>
  </r>
  <r>
    <x v="19"/>
    <x v="5"/>
    <s v="Oppdal"/>
    <x v="25"/>
    <x v="0"/>
    <s v="Dekar"/>
    <m/>
  </r>
  <r>
    <x v="19"/>
    <x v="5"/>
    <s v="Rennebu"/>
    <x v="26"/>
    <x v="4"/>
    <s v="m3"/>
    <n v="40574"/>
  </r>
  <r>
    <x v="19"/>
    <x v="5"/>
    <s v="Rennebu"/>
    <x v="26"/>
    <x v="3"/>
    <s v="m"/>
    <n v="364"/>
  </r>
  <r>
    <x v="19"/>
    <x v="5"/>
    <s v="Rennebu"/>
    <x v="26"/>
    <x v="2"/>
    <s v="m"/>
    <m/>
  </r>
  <r>
    <x v="19"/>
    <x v="5"/>
    <s v="Rennebu"/>
    <x v="26"/>
    <x v="6"/>
    <s v="Dekar"/>
    <n v="667"/>
  </r>
  <r>
    <x v="19"/>
    <x v="5"/>
    <s v="Rennebu"/>
    <x v="26"/>
    <x v="1"/>
    <s v="stk"/>
    <n v="62725"/>
  </r>
  <r>
    <x v="19"/>
    <x v="5"/>
    <s v="Rennebu"/>
    <x v="26"/>
    <x v="5"/>
    <s v="stk"/>
    <n v="12850"/>
  </r>
  <r>
    <x v="19"/>
    <x v="5"/>
    <s v="Rennebu"/>
    <x v="26"/>
    <x v="0"/>
    <s v="Dekar"/>
    <n v="348"/>
  </r>
  <r>
    <x v="19"/>
    <x v="5"/>
    <s v="Røros"/>
    <x v="27"/>
    <x v="4"/>
    <s v="m3"/>
    <n v="531"/>
  </r>
  <r>
    <x v="19"/>
    <x v="5"/>
    <s v="Røros"/>
    <x v="27"/>
    <x v="3"/>
    <s v="m"/>
    <m/>
  </r>
  <r>
    <x v="19"/>
    <x v="5"/>
    <s v="Røros"/>
    <x v="27"/>
    <x v="2"/>
    <s v="m"/>
    <m/>
  </r>
  <r>
    <x v="19"/>
    <x v="5"/>
    <s v="Røros"/>
    <x v="27"/>
    <x v="6"/>
    <s v="Dekar"/>
    <m/>
  </r>
  <r>
    <x v="19"/>
    <x v="5"/>
    <s v="Røros"/>
    <x v="27"/>
    <x v="1"/>
    <s v="stk"/>
    <n v="3645"/>
  </r>
  <r>
    <x v="19"/>
    <x v="5"/>
    <s v="Røros"/>
    <x v="27"/>
    <x v="5"/>
    <s v="stk"/>
    <n v="3240"/>
  </r>
  <r>
    <x v="19"/>
    <x v="5"/>
    <s v="Røros"/>
    <x v="27"/>
    <x v="0"/>
    <s v="Dekar"/>
    <m/>
  </r>
  <r>
    <x v="19"/>
    <x v="5"/>
    <s v="Holtålen"/>
    <x v="28"/>
    <x v="4"/>
    <s v="m3"/>
    <n v="10094"/>
  </r>
  <r>
    <x v="19"/>
    <x v="5"/>
    <s v="Holtålen"/>
    <x v="28"/>
    <x v="3"/>
    <s v="m"/>
    <m/>
  </r>
  <r>
    <x v="19"/>
    <x v="5"/>
    <s v="Holtålen"/>
    <x v="28"/>
    <x v="2"/>
    <s v="m"/>
    <m/>
  </r>
  <r>
    <x v="19"/>
    <x v="5"/>
    <s v="Holtålen"/>
    <x v="28"/>
    <x v="6"/>
    <s v="Dekar"/>
    <m/>
  </r>
  <r>
    <x v="19"/>
    <x v="5"/>
    <s v="Holtålen"/>
    <x v="28"/>
    <x v="1"/>
    <s v="stk"/>
    <n v="35550"/>
  </r>
  <r>
    <x v="19"/>
    <x v="5"/>
    <s v="Holtålen"/>
    <x v="28"/>
    <x v="5"/>
    <s v="stk"/>
    <n v="28350"/>
  </r>
  <r>
    <x v="19"/>
    <x v="5"/>
    <s v="Holtålen"/>
    <x v="28"/>
    <x v="0"/>
    <s v="Dekar"/>
    <m/>
  </r>
  <r>
    <x v="19"/>
    <x v="5"/>
    <s v="Midtre-Gauldal"/>
    <x v="29"/>
    <x v="4"/>
    <s v="m3"/>
    <n v="57519"/>
  </r>
  <r>
    <x v="19"/>
    <x v="5"/>
    <s v="Midtre-Gauldal"/>
    <x v="29"/>
    <x v="3"/>
    <s v="m"/>
    <n v="3743"/>
  </r>
  <r>
    <x v="19"/>
    <x v="5"/>
    <s v="Midtre-Gauldal"/>
    <x v="29"/>
    <x v="2"/>
    <s v="m"/>
    <m/>
  </r>
  <r>
    <x v="19"/>
    <x v="5"/>
    <s v="Midtre-Gauldal"/>
    <x v="29"/>
    <x v="6"/>
    <s v="Dekar"/>
    <n v="21"/>
  </r>
  <r>
    <x v="19"/>
    <x v="5"/>
    <s v="Midtre-Gauldal"/>
    <x v="29"/>
    <x v="1"/>
    <s v="stk"/>
    <n v="227595"/>
  </r>
  <r>
    <x v="19"/>
    <x v="5"/>
    <s v="Midtre-Gauldal"/>
    <x v="29"/>
    <x v="5"/>
    <s v="stk"/>
    <n v="12455"/>
  </r>
  <r>
    <x v="19"/>
    <x v="5"/>
    <s v="Midtre-Gauldal"/>
    <x v="29"/>
    <x v="0"/>
    <s v="Dekar"/>
    <n v="343"/>
  </r>
  <r>
    <x v="19"/>
    <x v="5"/>
    <s v="Melhus"/>
    <x v="30"/>
    <x v="4"/>
    <s v="m3"/>
    <n v="52846"/>
  </r>
  <r>
    <x v="19"/>
    <x v="5"/>
    <s v="Melhus"/>
    <x v="30"/>
    <x v="3"/>
    <s v="m"/>
    <m/>
  </r>
  <r>
    <x v="19"/>
    <x v="5"/>
    <s v="Melhus"/>
    <x v="30"/>
    <x v="2"/>
    <s v="m"/>
    <m/>
  </r>
  <r>
    <x v="19"/>
    <x v="5"/>
    <s v="Melhus"/>
    <x v="30"/>
    <x v="6"/>
    <s v="Dekar"/>
    <n v="59"/>
  </r>
  <r>
    <x v="19"/>
    <x v="5"/>
    <s v="Melhus"/>
    <x v="30"/>
    <x v="1"/>
    <s v="stk"/>
    <n v="272404"/>
  </r>
  <r>
    <x v="19"/>
    <x v="5"/>
    <s v="Melhus"/>
    <x v="30"/>
    <x v="5"/>
    <s v="stk"/>
    <n v="35725"/>
  </r>
  <r>
    <x v="19"/>
    <x v="5"/>
    <s v="Melhus"/>
    <x v="30"/>
    <x v="0"/>
    <s v="Dekar"/>
    <n v="282"/>
  </r>
  <r>
    <x v="19"/>
    <x v="4"/>
    <s v="Skaun"/>
    <x v="31"/>
    <x v="4"/>
    <s v="m3"/>
    <n v="18126"/>
  </r>
  <r>
    <x v="19"/>
    <x v="4"/>
    <s v="Skaun"/>
    <x v="31"/>
    <x v="3"/>
    <s v="m"/>
    <m/>
  </r>
  <r>
    <x v="19"/>
    <x v="4"/>
    <s v="Skaun"/>
    <x v="31"/>
    <x v="2"/>
    <s v="m"/>
    <m/>
  </r>
  <r>
    <x v="19"/>
    <x v="4"/>
    <s v="Skaun"/>
    <x v="31"/>
    <x v="6"/>
    <s v="Dekar"/>
    <n v="12"/>
  </r>
  <r>
    <x v="19"/>
    <x v="4"/>
    <s v="Skaun"/>
    <x v="31"/>
    <x v="1"/>
    <s v="stk"/>
    <n v="151780"/>
  </r>
  <r>
    <x v="19"/>
    <x v="4"/>
    <s v="Skaun"/>
    <x v="31"/>
    <x v="5"/>
    <s v="stk"/>
    <n v="550"/>
  </r>
  <r>
    <x v="19"/>
    <x v="4"/>
    <s v="Skaun"/>
    <x v="31"/>
    <x v="0"/>
    <s v="Dekar"/>
    <n v="302"/>
  </r>
  <r>
    <x v="19"/>
    <x v="2"/>
    <s v="Malvik"/>
    <x v="32"/>
    <x v="4"/>
    <s v="m3"/>
    <n v="4525"/>
  </r>
  <r>
    <x v="19"/>
    <x v="2"/>
    <s v="Malvik"/>
    <x v="32"/>
    <x v="3"/>
    <s v="m"/>
    <m/>
  </r>
  <r>
    <x v="19"/>
    <x v="2"/>
    <s v="Malvik"/>
    <x v="32"/>
    <x v="2"/>
    <s v="m"/>
    <m/>
  </r>
  <r>
    <x v="19"/>
    <x v="2"/>
    <s v="Malvik"/>
    <x v="32"/>
    <x v="6"/>
    <s v="Dekar"/>
    <m/>
  </r>
  <r>
    <x v="19"/>
    <x v="2"/>
    <s v="Malvik"/>
    <x v="32"/>
    <x v="1"/>
    <s v="stk"/>
    <n v="38500"/>
  </r>
  <r>
    <x v="19"/>
    <x v="2"/>
    <s v="Malvik"/>
    <x v="32"/>
    <x v="5"/>
    <s v="stk"/>
    <n v="14200"/>
  </r>
  <r>
    <x v="19"/>
    <x v="2"/>
    <s v="Malvik"/>
    <x v="32"/>
    <x v="0"/>
    <s v="Dekar"/>
    <n v="760"/>
  </r>
  <r>
    <x v="19"/>
    <x v="2"/>
    <s v="Selbu"/>
    <x v="33"/>
    <x v="4"/>
    <s v="m3"/>
    <n v="30447"/>
  </r>
  <r>
    <x v="19"/>
    <x v="2"/>
    <s v="Selbu"/>
    <x v="33"/>
    <x v="3"/>
    <s v="m"/>
    <n v="6051"/>
  </r>
  <r>
    <x v="19"/>
    <x v="2"/>
    <s v="Selbu"/>
    <x v="33"/>
    <x v="2"/>
    <s v="m"/>
    <m/>
  </r>
  <r>
    <x v="19"/>
    <x v="2"/>
    <s v="Selbu"/>
    <x v="33"/>
    <x v="6"/>
    <s v="Dekar"/>
    <n v="243"/>
  </r>
  <r>
    <x v="19"/>
    <x v="2"/>
    <s v="Selbu"/>
    <x v="33"/>
    <x v="1"/>
    <s v="stk"/>
    <n v="227475"/>
  </r>
  <r>
    <x v="19"/>
    <x v="2"/>
    <s v="Selbu"/>
    <x v="33"/>
    <x v="5"/>
    <s v="stk"/>
    <n v="11850"/>
  </r>
  <r>
    <x v="19"/>
    <x v="2"/>
    <s v="Selbu"/>
    <x v="33"/>
    <x v="0"/>
    <s v="Dekar"/>
    <n v="2987"/>
  </r>
  <r>
    <x v="19"/>
    <x v="2"/>
    <s v="Tydal"/>
    <x v="34"/>
    <x v="4"/>
    <s v="m3"/>
    <n v="10853"/>
  </r>
  <r>
    <x v="19"/>
    <x v="2"/>
    <s v="Tydal"/>
    <x v="34"/>
    <x v="3"/>
    <s v="m"/>
    <m/>
  </r>
  <r>
    <x v="19"/>
    <x v="2"/>
    <s v="Tydal"/>
    <x v="34"/>
    <x v="2"/>
    <s v="m"/>
    <m/>
  </r>
  <r>
    <x v="19"/>
    <x v="2"/>
    <s v="Tydal"/>
    <x v="34"/>
    <x v="6"/>
    <s v="Dekar"/>
    <n v="73"/>
  </r>
  <r>
    <x v="19"/>
    <x v="2"/>
    <s v="Tydal"/>
    <x v="34"/>
    <x v="1"/>
    <s v="stk"/>
    <n v="28650"/>
  </r>
  <r>
    <x v="19"/>
    <x v="2"/>
    <s v="Tydal"/>
    <x v="34"/>
    <x v="5"/>
    <s v="stk"/>
    <m/>
  </r>
  <r>
    <x v="19"/>
    <x v="2"/>
    <s v="Tydal"/>
    <x v="34"/>
    <x v="0"/>
    <s v="Dekar"/>
    <n v="954"/>
  </r>
  <r>
    <x v="19"/>
    <x v="2"/>
    <s v="Meråker"/>
    <x v="2"/>
    <x v="4"/>
    <s v="m3"/>
    <n v="18995"/>
  </r>
  <r>
    <x v="19"/>
    <x v="2"/>
    <s v="Meråker"/>
    <x v="2"/>
    <x v="3"/>
    <s v="m"/>
    <n v="439"/>
  </r>
  <r>
    <x v="19"/>
    <x v="2"/>
    <s v="Meråker"/>
    <x v="2"/>
    <x v="2"/>
    <s v="m"/>
    <m/>
  </r>
  <r>
    <x v="19"/>
    <x v="2"/>
    <s v="Meråker"/>
    <x v="2"/>
    <x v="6"/>
    <s v="Dekar"/>
    <n v="57"/>
  </r>
  <r>
    <x v="19"/>
    <x v="2"/>
    <s v="Meråker"/>
    <x v="2"/>
    <x v="1"/>
    <s v="stk"/>
    <n v="130875"/>
  </r>
  <r>
    <x v="19"/>
    <x v="2"/>
    <s v="Meråker"/>
    <x v="2"/>
    <x v="5"/>
    <s v="stk"/>
    <n v="1200"/>
  </r>
  <r>
    <x v="19"/>
    <x v="2"/>
    <s v="Meråker"/>
    <x v="2"/>
    <x v="0"/>
    <s v="Dekar"/>
    <n v="1299"/>
  </r>
  <r>
    <x v="19"/>
    <x v="2"/>
    <s v="Stjørdal"/>
    <x v="3"/>
    <x v="4"/>
    <s v="m3"/>
    <n v="34839"/>
  </r>
  <r>
    <x v="19"/>
    <x v="2"/>
    <s v="Stjørdal"/>
    <x v="3"/>
    <x v="3"/>
    <s v="m"/>
    <n v="3670"/>
  </r>
  <r>
    <x v="19"/>
    <x v="2"/>
    <s v="Stjørdal"/>
    <x v="3"/>
    <x v="2"/>
    <s v="m"/>
    <m/>
  </r>
  <r>
    <x v="19"/>
    <x v="2"/>
    <s v="Stjørdal"/>
    <x v="3"/>
    <x v="6"/>
    <s v="Dekar"/>
    <n v="14"/>
  </r>
  <r>
    <x v="19"/>
    <x v="2"/>
    <s v="Stjørdal"/>
    <x v="3"/>
    <x v="1"/>
    <s v="stk"/>
    <n v="239050"/>
  </r>
  <r>
    <x v="19"/>
    <x v="2"/>
    <s v="Stjørdal"/>
    <x v="3"/>
    <x v="5"/>
    <s v="stk"/>
    <n v="2500"/>
  </r>
  <r>
    <x v="19"/>
    <x v="2"/>
    <s v="Stjørdal"/>
    <x v="3"/>
    <x v="0"/>
    <s v="Dekar"/>
    <n v="1869"/>
  </r>
  <r>
    <x v="19"/>
    <x v="0"/>
    <s v="Frosta"/>
    <x v="4"/>
    <x v="4"/>
    <s v="m3"/>
    <n v="1293"/>
  </r>
  <r>
    <x v="19"/>
    <x v="0"/>
    <s v="Frosta"/>
    <x v="4"/>
    <x v="3"/>
    <s v="m"/>
    <m/>
  </r>
  <r>
    <x v="19"/>
    <x v="0"/>
    <s v="Frosta"/>
    <x v="4"/>
    <x v="2"/>
    <s v="m"/>
    <m/>
  </r>
  <r>
    <x v="19"/>
    <x v="0"/>
    <s v="Frosta"/>
    <x v="4"/>
    <x v="6"/>
    <s v="Dekar"/>
    <m/>
  </r>
  <r>
    <x v="19"/>
    <x v="0"/>
    <s v="Frosta"/>
    <x v="4"/>
    <x v="1"/>
    <s v="stk"/>
    <n v="30150"/>
  </r>
  <r>
    <x v="19"/>
    <x v="0"/>
    <s v="Frosta"/>
    <x v="4"/>
    <x v="5"/>
    <s v="stk"/>
    <n v="300"/>
  </r>
  <r>
    <x v="19"/>
    <x v="0"/>
    <s v="Frosta"/>
    <x v="4"/>
    <x v="0"/>
    <s v="Dekar"/>
    <n v="138"/>
  </r>
  <r>
    <x v="19"/>
    <x v="0"/>
    <s v="Levanger"/>
    <x v="5"/>
    <x v="4"/>
    <s v="m3"/>
    <n v="23168"/>
  </r>
  <r>
    <x v="19"/>
    <x v="0"/>
    <s v="Levanger"/>
    <x v="5"/>
    <x v="3"/>
    <s v="m"/>
    <n v="2064"/>
  </r>
  <r>
    <x v="19"/>
    <x v="0"/>
    <s v="Levanger"/>
    <x v="5"/>
    <x v="2"/>
    <s v="m"/>
    <m/>
  </r>
  <r>
    <x v="19"/>
    <x v="0"/>
    <s v="Levanger"/>
    <x v="5"/>
    <x v="6"/>
    <s v="Dekar"/>
    <n v="24"/>
  </r>
  <r>
    <x v="19"/>
    <x v="0"/>
    <s v="Levanger"/>
    <x v="5"/>
    <x v="1"/>
    <s v="stk"/>
    <n v="147295"/>
  </r>
  <r>
    <x v="19"/>
    <x v="0"/>
    <s v="Levanger"/>
    <x v="5"/>
    <x v="5"/>
    <s v="stk"/>
    <n v="15060"/>
  </r>
  <r>
    <x v="19"/>
    <x v="0"/>
    <s v="Levanger"/>
    <x v="5"/>
    <x v="0"/>
    <s v="Dekar"/>
    <n v="1621"/>
  </r>
  <r>
    <x v="19"/>
    <x v="0"/>
    <s v="Verdal"/>
    <x v="6"/>
    <x v="4"/>
    <s v="m3"/>
    <n v="25985"/>
  </r>
  <r>
    <x v="19"/>
    <x v="0"/>
    <s v="Verdal"/>
    <x v="6"/>
    <x v="3"/>
    <s v="m"/>
    <n v="1055"/>
  </r>
  <r>
    <x v="19"/>
    <x v="0"/>
    <s v="Verdal"/>
    <x v="6"/>
    <x v="2"/>
    <s v="m"/>
    <m/>
  </r>
  <r>
    <x v="19"/>
    <x v="0"/>
    <s v="Verdal"/>
    <x v="6"/>
    <x v="6"/>
    <s v="Dekar"/>
    <m/>
  </r>
  <r>
    <x v="19"/>
    <x v="0"/>
    <s v="Verdal"/>
    <x v="6"/>
    <x v="1"/>
    <s v="stk"/>
    <n v="38750"/>
  </r>
  <r>
    <x v="19"/>
    <x v="0"/>
    <s v="Verdal"/>
    <x v="6"/>
    <x v="5"/>
    <s v="stk"/>
    <n v="93790"/>
  </r>
  <r>
    <x v="19"/>
    <x v="0"/>
    <s v="Verdal"/>
    <x v="6"/>
    <x v="0"/>
    <s v="Dekar"/>
    <n v="3810"/>
  </r>
  <r>
    <x v="19"/>
    <x v="0"/>
    <s v="Snåsa"/>
    <x v="7"/>
    <x v="4"/>
    <s v="m3"/>
    <n v="34890"/>
  </r>
  <r>
    <x v="19"/>
    <x v="0"/>
    <s v="Snåsa"/>
    <x v="7"/>
    <x v="3"/>
    <s v="m"/>
    <n v="2600"/>
  </r>
  <r>
    <x v="19"/>
    <x v="0"/>
    <s v="Snåsa"/>
    <x v="7"/>
    <x v="2"/>
    <s v="m"/>
    <m/>
  </r>
  <r>
    <x v="19"/>
    <x v="0"/>
    <s v="Snåsa"/>
    <x v="7"/>
    <x v="6"/>
    <s v="Dekar"/>
    <n v="30"/>
  </r>
  <r>
    <x v="19"/>
    <x v="0"/>
    <s v="Snåsa"/>
    <x v="7"/>
    <x v="1"/>
    <s v="stk"/>
    <n v="177155"/>
  </r>
  <r>
    <x v="19"/>
    <x v="0"/>
    <s v="Snåsa"/>
    <x v="7"/>
    <x v="5"/>
    <s v="stk"/>
    <n v="50"/>
  </r>
  <r>
    <x v="19"/>
    <x v="0"/>
    <s v="Snåsa"/>
    <x v="7"/>
    <x v="0"/>
    <s v="Dekar"/>
    <n v="1151"/>
  </r>
  <r>
    <x v="19"/>
    <x v="1"/>
    <s v="Lierne"/>
    <x v="8"/>
    <x v="4"/>
    <s v="m3"/>
    <n v="37112"/>
  </r>
  <r>
    <x v="19"/>
    <x v="1"/>
    <s v="Lierne"/>
    <x v="8"/>
    <x v="3"/>
    <s v="m"/>
    <n v="935"/>
  </r>
  <r>
    <x v="19"/>
    <x v="1"/>
    <s v="Lierne"/>
    <x v="8"/>
    <x v="2"/>
    <s v="m"/>
    <m/>
  </r>
  <r>
    <x v="19"/>
    <x v="1"/>
    <s v="Lierne"/>
    <x v="8"/>
    <x v="6"/>
    <s v="Dekar"/>
    <n v="65"/>
  </r>
  <r>
    <x v="19"/>
    <x v="1"/>
    <s v="Lierne"/>
    <x v="8"/>
    <x v="1"/>
    <s v="stk"/>
    <n v="254450"/>
  </r>
  <r>
    <x v="19"/>
    <x v="1"/>
    <s v="Lierne"/>
    <x v="8"/>
    <x v="5"/>
    <s v="stk"/>
    <n v="700"/>
  </r>
  <r>
    <x v="19"/>
    <x v="1"/>
    <s v="Lierne"/>
    <x v="8"/>
    <x v="0"/>
    <s v="Dekar"/>
    <n v="740"/>
  </r>
  <r>
    <x v="19"/>
    <x v="1"/>
    <s v="Røyrvik"/>
    <x v="9"/>
    <x v="4"/>
    <s v="m3"/>
    <n v="89"/>
  </r>
  <r>
    <x v="19"/>
    <x v="1"/>
    <s v="Røyrvik"/>
    <x v="9"/>
    <x v="3"/>
    <s v="m"/>
    <m/>
  </r>
  <r>
    <x v="19"/>
    <x v="1"/>
    <s v="Røyrvik"/>
    <x v="9"/>
    <x v="2"/>
    <s v="m"/>
    <m/>
  </r>
  <r>
    <x v="19"/>
    <x v="1"/>
    <s v="Røyrvik"/>
    <x v="9"/>
    <x v="6"/>
    <s v="Dekar"/>
    <m/>
  </r>
  <r>
    <x v="19"/>
    <x v="1"/>
    <s v="Røyrvik"/>
    <x v="9"/>
    <x v="1"/>
    <s v="stk"/>
    <m/>
  </r>
  <r>
    <x v="19"/>
    <x v="1"/>
    <s v="Røyrvik"/>
    <x v="9"/>
    <x v="5"/>
    <s v="stk"/>
    <m/>
  </r>
  <r>
    <x v="19"/>
    <x v="1"/>
    <s v="Røyrvik"/>
    <x v="9"/>
    <x v="0"/>
    <s v="Dekar"/>
    <n v="235"/>
  </r>
  <r>
    <x v="19"/>
    <x v="1"/>
    <s v="Namsskogan"/>
    <x v="10"/>
    <x v="4"/>
    <s v="m3"/>
    <n v="2831"/>
  </r>
  <r>
    <x v="19"/>
    <x v="1"/>
    <s v="Namsskogan"/>
    <x v="10"/>
    <x v="3"/>
    <s v="m"/>
    <m/>
  </r>
  <r>
    <x v="19"/>
    <x v="1"/>
    <s v="Namsskogan"/>
    <x v="10"/>
    <x v="2"/>
    <s v="m"/>
    <m/>
  </r>
  <r>
    <x v="19"/>
    <x v="1"/>
    <s v="Namsskogan"/>
    <x v="10"/>
    <x v="6"/>
    <s v="Dekar"/>
    <n v="44"/>
  </r>
  <r>
    <x v="19"/>
    <x v="1"/>
    <s v="Namsskogan"/>
    <x v="10"/>
    <x v="1"/>
    <s v="stk"/>
    <n v="4375"/>
  </r>
  <r>
    <x v="19"/>
    <x v="1"/>
    <s v="Namsskogan"/>
    <x v="10"/>
    <x v="5"/>
    <s v="stk"/>
    <n v="7035"/>
  </r>
  <r>
    <x v="19"/>
    <x v="1"/>
    <s v="Namsskogan"/>
    <x v="10"/>
    <x v="0"/>
    <s v="Dekar"/>
    <n v="405"/>
  </r>
  <r>
    <x v="19"/>
    <x v="1"/>
    <s v="Grong"/>
    <x v="11"/>
    <x v="4"/>
    <s v="m3"/>
    <n v="12928"/>
  </r>
  <r>
    <x v="19"/>
    <x v="1"/>
    <s v="Grong"/>
    <x v="11"/>
    <x v="3"/>
    <s v="m"/>
    <n v="4800"/>
  </r>
  <r>
    <x v="19"/>
    <x v="1"/>
    <s v="Grong"/>
    <x v="11"/>
    <x v="2"/>
    <s v="m"/>
    <m/>
  </r>
  <r>
    <x v="19"/>
    <x v="1"/>
    <s v="Grong"/>
    <x v="11"/>
    <x v="6"/>
    <s v="Dekar"/>
    <n v="149"/>
  </r>
  <r>
    <x v="19"/>
    <x v="1"/>
    <s v="Grong"/>
    <x v="11"/>
    <x v="1"/>
    <s v="stk"/>
    <n v="101740"/>
  </r>
  <r>
    <x v="19"/>
    <x v="1"/>
    <s v="Grong"/>
    <x v="11"/>
    <x v="5"/>
    <s v="stk"/>
    <n v="7200"/>
  </r>
  <r>
    <x v="19"/>
    <x v="1"/>
    <s v="Grong"/>
    <x v="11"/>
    <x v="0"/>
    <s v="Dekar"/>
    <n v="567"/>
  </r>
  <r>
    <x v="19"/>
    <x v="1"/>
    <s v="Høylandet"/>
    <x v="12"/>
    <x v="4"/>
    <s v="m3"/>
    <n v="36130"/>
  </r>
  <r>
    <x v="19"/>
    <x v="1"/>
    <s v="Høylandet"/>
    <x v="12"/>
    <x v="3"/>
    <s v="m"/>
    <n v="2452"/>
  </r>
  <r>
    <x v="19"/>
    <x v="1"/>
    <s v="Høylandet"/>
    <x v="12"/>
    <x v="2"/>
    <s v="m"/>
    <m/>
  </r>
  <r>
    <x v="19"/>
    <x v="1"/>
    <s v="Høylandet"/>
    <x v="12"/>
    <x v="6"/>
    <s v="Dekar"/>
    <n v="20"/>
  </r>
  <r>
    <x v="19"/>
    <x v="1"/>
    <s v="Høylandet"/>
    <x v="12"/>
    <x v="1"/>
    <s v="stk"/>
    <n v="236800"/>
  </r>
  <r>
    <x v="19"/>
    <x v="1"/>
    <s v="Høylandet"/>
    <x v="12"/>
    <x v="5"/>
    <s v="stk"/>
    <n v="3400"/>
  </r>
  <r>
    <x v="19"/>
    <x v="1"/>
    <s v="Høylandet"/>
    <x v="12"/>
    <x v="0"/>
    <s v="Dekar"/>
    <n v="795"/>
  </r>
  <r>
    <x v="19"/>
    <x v="1"/>
    <s v="Overhalla"/>
    <x v="13"/>
    <x v="4"/>
    <s v="m3"/>
    <n v="30650"/>
  </r>
  <r>
    <x v="19"/>
    <x v="1"/>
    <s v="Overhalla"/>
    <x v="13"/>
    <x v="3"/>
    <s v="m"/>
    <m/>
  </r>
  <r>
    <x v="19"/>
    <x v="1"/>
    <s v="Overhalla"/>
    <x v="13"/>
    <x v="2"/>
    <s v="m"/>
    <m/>
  </r>
  <r>
    <x v="19"/>
    <x v="1"/>
    <s v="Overhalla"/>
    <x v="13"/>
    <x v="6"/>
    <s v="Dekar"/>
    <n v="5"/>
  </r>
  <r>
    <x v="19"/>
    <x v="1"/>
    <s v="Overhalla"/>
    <x v="13"/>
    <x v="1"/>
    <s v="stk"/>
    <n v="66700"/>
  </r>
  <r>
    <x v="19"/>
    <x v="1"/>
    <s v="Overhalla"/>
    <x v="13"/>
    <x v="5"/>
    <s v="stk"/>
    <n v="900"/>
  </r>
  <r>
    <x v="19"/>
    <x v="1"/>
    <s v="Overhalla"/>
    <x v="13"/>
    <x v="0"/>
    <s v="Dekar"/>
    <n v="159"/>
  </r>
  <r>
    <x v="19"/>
    <x v="1"/>
    <s v="Flatanger"/>
    <x v="14"/>
    <x v="4"/>
    <s v="m3"/>
    <n v="1601"/>
  </r>
  <r>
    <x v="19"/>
    <x v="1"/>
    <s v="Flatanger"/>
    <x v="14"/>
    <x v="3"/>
    <s v="m"/>
    <m/>
  </r>
  <r>
    <x v="19"/>
    <x v="1"/>
    <s v="Flatanger"/>
    <x v="14"/>
    <x v="2"/>
    <s v="m"/>
    <m/>
  </r>
  <r>
    <x v="19"/>
    <x v="1"/>
    <s v="Flatanger"/>
    <x v="14"/>
    <x v="6"/>
    <s v="Dekar"/>
    <m/>
  </r>
  <r>
    <x v="19"/>
    <x v="1"/>
    <s v="Flatanger"/>
    <x v="14"/>
    <x v="1"/>
    <s v="stk"/>
    <n v="200"/>
  </r>
  <r>
    <x v="19"/>
    <x v="1"/>
    <s v="Flatanger"/>
    <x v="14"/>
    <x v="5"/>
    <s v="stk"/>
    <m/>
  </r>
  <r>
    <x v="19"/>
    <x v="1"/>
    <s v="Flatanger"/>
    <x v="14"/>
    <x v="0"/>
    <s v="Dekar"/>
    <m/>
  </r>
  <r>
    <x v="19"/>
    <x v="1"/>
    <s v="Leka"/>
    <x v="16"/>
    <x v="4"/>
    <s v="m3"/>
    <n v="0"/>
  </r>
  <r>
    <x v="19"/>
    <x v="1"/>
    <s v="Leka"/>
    <x v="16"/>
    <x v="3"/>
    <s v="m"/>
    <m/>
  </r>
  <r>
    <x v="19"/>
    <x v="1"/>
    <s v="Leka"/>
    <x v="16"/>
    <x v="2"/>
    <s v="m"/>
    <m/>
  </r>
  <r>
    <x v="19"/>
    <x v="1"/>
    <s v="Leka"/>
    <x v="16"/>
    <x v="6"/>
    <s v="Dekar"/>
    <m/>
  </r>
  <r>
    <x v="19"/>
    <x v="1"/>
    <s v="Leka"/>
    <x v="16"/>
    <x v="1"/>
    <s v="stk"/>
    <n v="500"/>
  </r>
  <r>
    <x v="19"/>
    <x v="1"/>
    <s v="Leka"/>
    <x v="16"/>
    <x v="5"/>
    <s v="stk"/>
    <m/>
  </r>
  <r>
    <x v="19"/>
    <x v="1"/>
    <s v="Leka"/>
    <x v="16"/>
    <x v="0"/>
    <s v="Dekar"/>
    <m/>
  </r>
  <r>
    <x v="19"/>
    <x v="0"/>
    <s v="Inderøy"/>
    <x v="17"/>
    <x v="4"/>
    <s v="m3"/>
    <n v="29982"/>
  </r>
  <r>
    <x v="19"/>
    <x v="0"/>
    <s v="Inderøy"/>
    <x v="17"/>
    <x v="3"/>
    <s v="m"/>
    <m/>
  </r>
  <r>
    <x v="19"/>
    <x v="0"/>
    <s v="Inderøy"/>
    <x v="17"/>
    <x v="2"/>
    <s v="m"/>
    <m/>
  </r>
  <r>
    <x v="19"/>
    <x v="0"/>
    <s v="Inderøy"/>
    <x v="17"/>
    <x v="6"/>
    <s v="Dekar"/>
    <m/>
  </r>
  <r>
    <x v="19"/>
    <x v="0"/>
    <s v="Inderøy"/>
    <x v="17"/>
    <x v="1"/>
    <s v="stk"/>
    <n v="236175"/>
  </r>
  <r>
    <x v="19"/>
    <x v="0"/>
    <s v="Inderøy"/>
    <x v="17"/>
    <x v="5"/>
    <s v="stk"/>
    <n v="7550"/>
  </r>
  <r>
    <x v="19"/>
    <x v="0"/>
    <s v="Inderøy"/>
    <x v="17"/>
    <x v="0"/>
    <s v="Dekar"/>
    <n v="2100"/>
  </r>
  <r>
    <x v="19"/>
    <x v="3"/>
    <s v="Indre Fosen"/>
    <x v="18"/>
    <x v="4"/>
    <s v="m3"/>
    <n v="26734"/>
  </r>
  <r>
    <x v="19"/>
    <x v="3"/>
    <s v="Indre Fosen"/>
    <x v="18"/>
    <x v="3"/>
    <s v="m"/>
    <n v="170"/>
  </r>
  <r>
    <x v="19"/>
    <x v="3"/>
    <s v="Indre Fosen"/>
    <x v="18"/>
    <x v="2"/>
    <s v="m"/>
    <m/>
  </r>
  <r>
    <x v="19"/>
    <x v="3"/>
    <s v="Indre Fosen"/>
    <x v="18"/>
    <x v="6"/>
    <s v="Dekar"/>
    <m/>
  </r>
  <r>
    <x v="19"/>
    <x v="3"/>
    <s v="Indre Fosen"/>
    <x v="18"/>
    <x v="1"/>
    <s v="stk"/>
    <n v="315410"/>
  </r>
  <r>
    <x v="19"/>
    <x v="3"/>
    <s v="Indre Fosen"/>
    <x v="18"/>
    <x v="5"/>
    <s v="stk"/>
    <n v="18070"/>
  </r>
  <r>
    <x v="19"/>
    <x v="3"/>
    <s v="Indre Fosen"/>
    <x v="18"/>
    <x v="0"/>
    <s v="Dekar"/>
    <n v="1514"/>
  </r>
  <r>
    <x v="19"/>
    <x v="4"/>
    <s v="Heim"/>
    <x v="20"/>
    <x v="4"/>
    <s v="m3"/>
    <n v="11236"/>
  </r>
  <r>
    <x v="19"/>
    <x v="4"/>
    <s v="Heim"/>
    <x v="20"/>
    <x v="3"/>
    <s v="m"/>
    <n v="7546"/>
  </r>
  <r>
    <x v="19"/>
    <x v="4"/>
    <s v="Heim"/>
    <x v="20"/>
    <x v="2"/>
    <s v="m"/>
    <m/>
  </r>
  <r>
    <x v="19"/>
    <x v="4"/>
    <s v="Heim"/>
    <x v="20"/>
    <x v="6"/>
    <s v="Dekar"/>
    <n v="174"/>
  </r>
  <r>
    <x v="19"/>
    <x v="4"/>
    <s v="Heim"/>
    <x v="20"/>
    <x v="1"/>
    <s v="stk"/>
    <n v="227695"/>
  </r>
  <r>
    <x v="19"/>
    <x v="4"/>
    <s v="Heim"/>
    <x v="20"/>
    <x v="5"/>
    <s v="stk"/>
    <n v="26650"/>
  </r>
  <r>
    <x v="19"/>
    <x v="4"/>
    <s v="Heim"/>
    <x v="20"/>
    <x v="0"/>
    <s v="Dekar"/>
    <n v="346"/>
  </r>
  <r>
    <x v="19"/>
    <x v="4"/>
    <s v="Hitra"/>
    <x v="35"/>
    <x v="4"/>
    <s v="m3"/>
    <n v="271"/>
  </r>
  <r>
    <x v="19"/>
    <x v="4"/>
    <s v="Hitra"/>
    <x v="35"/>
    <x v="3"/>
    <s v="m"/>
    <m/>
  </r>
  <r>
    <x v="19"/>
    <x v="4"/>
    <s v="Hitra"/>
    <x v="35"/>
    <x v="2"/>
    <s v="m"/>
    <m/>
  </r>
  <r>
    <x v="19"/>
    <x v="4"/>
    <s v="Hitra"/>
    <x v="35"/>
    <x v="6"/>
    <s v="Dekar"/>
    <m/>
  </r>
  <r>
    <x v="19"/>
    <x v="4"/>
    <s v="Hitra"/>
    <x v="35"/>
    <x v="1"/>
    <s v="stk"/>
    <n v="1000"/>
  </r>
  <r>
    <x v="19"/>
    <x v="4"/>
    <s v="Hitra"/>
    <x v="35"/>
    <x v="5"/>
    <s v="stk"/>
    <m/>
  </r>
  <r>
    <x v="19"/>
    <x v="4"/>
    <s v="Hitra"/>
    <x v="35"/>
    <x v="0"/>
    <s v="Dekar"/>
    <n v="35"/>
  </r>
  <r>
    <x v="19"/>
    <x v="3"/>
    <s v="Ørland"/>
    <x v="21"/>
    <x v="4"/>
    <s v="m3"/>
    <n v="5679"/>
  </r>
  <r>
    <x v="19"/>
    <x v="3"/>
    <s v="Ørland"/>
    <x v="21"/>
    <x v="3"/>
    <s v="m"/>
    <m/>
  </r>
  <r>
    <x v="19"/>
    <x v="3"/>
    <s v="Ørland"/>
    <x v="21"/>
    <x v="2"/>
    <s v="m"/>
    <m/>
  </r>
  <r>
    <x v="19"/>
    <x v="3"/>
    <s v="Ørland"/>
    <x v="21"/>
    <x v="6"/>
    <s v="Dekar"/>
    <m/>
  </r>
  <r>
    <x v="19"/>
    <x v="3"/>
    <s v="Ørland"/>
    <x v="21"/>
    <x v="1"/>
    <s v="stk"/>
    <n v="12300"/>
  </r>
  <r>
    <x v="19"/>
    <x v="3"/>
    <s v="Ørland"/>
    <x v="21"/>
    <x v="5"/>
    <s v="stk"/>
    <m/>
  </r>
  <r>
    <x v="19"/>
    <x v="3"/>
    <s v="Ørland"/>
    <x v="21"/>
    <x v="0"/>
    <s v="Dekar"/>
    <n v="38"/>
  </r>
  <r>
    <x v="19"/>
    <x v="3"/>
    <s v="Åfjord"/>
    <x v="23"/>
    <x v="4"/>
    <s v="m3"/>
    <n v="8458"/>
  </r>
  <r>
    <x v="19"/>
    <x v="3"/>
    <s v="Åfjord"/>
    <x v="23"/>
    <x v="3"/>
    <s v="m"/>
    <m/>
  </r>
  <r>
    <x v="19"/>
    <x v="3"/>
    <s v="Åfjord"/>
    <x v="23"/>
    <x v="2"/>
    <s v="m"/>
    <m/>
  </r>
  <r>
    <x v="19"/>
    <x v="3"/>
    <s v="Åfjord"/>
    <x v="23"/>
    <x v="6"/>
    <s v="Dekar"/>
    <m/>
  </r>
  <r>
    <x v="19"/>
    <x v="3"/>
    <s v="Åfjord"/>
    <x v="23"/>
    <x v="1"/>
    <s v="stk"/>
    <n v="28880"/>
  </r>
  <r>
    <x v="19"/>
    <x v="3"/>
    <s v="Åfjord"/>
    <x v="23"/>
    <x v="5"/>
    <s v="stk"/>
    <n v="2120"/>
  </r>
  <r>
    <x v="19"/>
    <x v="3"/>
    <s v="Åfjord"/>
    <x v="23"/>
    <x v="0"/>
    <s v="Dekar"/>
    <n v="198"/>
  </r>
  <r>
    <x v="19"/>
    <x v="4"/>
    <s v="Orkland"/>
    <x v="22"/>
    <x v="4"/>
    <s v="m3"/>
    <n v="60915"/>
  </r>
  <r>
    <x v="19"/>
    <x v="4"/>
    <s v="Orkland"/>
    <x v="22"/>
    <x v="3"/>
    <s v="m"/>
    <n v="750"/>
  </r>
  <r>
    <x v="19"/>
    <x v="4"/>
    <s v="Orkland"/>
    <x v="22"/>
    <x v="2"/>
    <s v="m"/>
    <m/>
  </r>
  <r>
    <x v="19"/>
    <x v="4"/>
    <s v="Orkland"/>
    <x v="22"/>
    <x v="6"/>
    <s v="Dekar"/>
    <n v="41"/>
  </r>
  <r>
    <x v="19"/>
    <x v="4"/>
    <s v="Orkland"/>
    <x v="22"/>
    <x v="1"/>
    <s v="stk"/>
    <n v="375565"/>
  </r>
  <r>
    <x v="19"/>
    <x v="4"/>
    <s v="Orkland"/>
    <x v="22"/>
    <x v="5"/>
    <s v="stk"/>
    <n v="15850"/>
  </r>
  <r>
    <x v="19"/>
    <x v="4"/>
    <s v="Orkland"/>
    <x v="22"/>
    <x v="0"/>
    <s v="Dekar"/>
    <n v="485"/>
  </r>
  <r>
    <x v="19"/>
    <x v="1"/>
    <s v="Nærøysund"/>
    <x v="15"/>
    <x v="4"/>
    <s v="m3"/>
    <n v="1101"/>
  </r>
  <r>
    <x v="19"/>
    <x v="1"/>
    <s v="Nærøysund"/>
    <x v="15"/>
    <x v="3"/>
    <s v="m"/>
    <m/>
  </r>
  <r>
    <x v="19"/>
    <x v="1"/>
    <s v="Nærøysund"/>
    <x v="15"/>
    <x v="2"/>
    <s v="m"/>
    <m/>
  </r>
  <r>
    <x v="19"/>
    <x v="1"/>
    <s v="Nærøysund"/>
    <x v="15"/>
    <x v="6"/>
    <s v="Dekar"/>
    <m/>
  </r>
  <r>
    <x v="19"/>
    <x v="1"/>
    <s v="Nærøysund"/>
    <x v="15"/>
    <x v="1"/>
    <s v="stk"/>
    <n v="7500"/>
  </r>
  <r>
    <x v="19"/>
    <x v="1"/>
    <s v="Nærøysund"/>
    <x v="15"/>
    <x v="5"/>
    <s v="stk"/>
    <n v="23455"/>
  </r>
  <r>
    <x v="19"/>
    <x v="1"/>
    <s v="Nærøysund"/>
    <x v="15"/>
    <x v="0"/>
    <s v="Dekar"/>
    <n v="47"/>
  </r>
  <r>
    <x v="19"/>
    <x v="4"/>
    <s v="Rindal"/>
    <x v="37"/>
    <x v="4"/>
    <s v="m3"/>
    <n v="14372"/>
  </r>
  <r>
    <x v="19"/>
    <x v="4"/>
    <s v="Rindal"/>
    <x v="37"/>
    <x v="3"/>
    <s v="m"/>
    <n v="784"/>
  </r>
  <r>
    <x v="19"/>
    <x v="4"/>
    <s v="Rindal"/>
    <x v="37"/>
    <x v="2"/>
    <s v="m"/>
    <m/>
  </r>
  <r>
    <x v="19"/>
    <x v="4"/>
    <s v="Rindal"/>
    <x v="37"/>
    <x v="6"/>
    <s v="Dekar"/>
    <n v="337"/>
  </r>
  <r>
    <x v="19"/>
    <x v="4"/>
    <s v="Rindal"/>
    <x v="37"/>
    <x v="1"/>
    <s v="stk"/>
    <n v="78590"/>
  </r>
  <r>
    <x v="19"/>
    <x v="4"/>
    <s v="Rindal"/>
    <x v="37"/>
    <x v="5"/>
    <s v="stk"/>
    <m/>
  </r>
  <r>
    <x v="19"/>
    <x v="4"/>
    <s v="Rindal"/>
    <x v="37"/>
    <x v="0"/>
    <s v="Dekar"/>
    <n v="257"/>
  </r>
  <r>
    <x v="19"/>
    <x v="4"/>
    <s v="Frøya"/>
    <x v="36"/>
    <x v="4"/>
    <s v="m3"/>
    <n v="116"/>
  </r>
  <r>
    <x v="0"/>
    <x v="4"/>
    <s v="Heim"/>
    <x v="20"/>
    <x v="0"/>
    <s v="Dekar"/>
    <n v="39.786000000000001"/>
  </r>
  <r>
    <x v="1"/>
    <x v="4"/>
    <s v="Heim"/>
    <x v="20"/>
    <x v="0"/>
    <s v="Dekar"/>
    <n v="51.414000000000001"/>
  </r>
  <r>
    <x v="2"/>
    <x v="4"/>
    <s v="Heim"/>
    <x v="20"/>
    <x v="0"/>
    <s v="Dekar"/>
    <n v="38.988"/>
  </r>
  <r>
    <x v="3"/>
    <x v="4"/>
    <s v="Heim"/>
    <x v="20"/>
    <x v="0"/>
    <s v="Dekar"/>
    <n v="1.8240000000000001"/>
  </r>
  <r>
    <x v="4"/>
    <x v="4"/>
    <s v="Heim"/>
    <x v="20"/>
    <x v="0"/>
    <s v="Dekar"/>
    <n v="45.372"/>
  </r>
  <r>
    <x v="5"/>
    <x v="4"/>
    <s v="Heim"/>
    <x v="20"/>
    <x v="0"/>
    <s v="Dekar"/>
    <n v="31.92"/>
  </r>
  <r>
    <x v="6"/>
    <x v="4"/>
    <s v="Heim"/>
    <x v="20"/>
    <x v="0"/>
    <s v="Dekar"/>
    <n v="52.554000000000002"/>
  </r>
  <r>
    <x v="8"/>
    <x v="4"/>
    <s v="Heim"/>
    <x v="20"/>
    <x v="0"/>
    <s v="Dekar"/>
    <n v="10.716000000000001"/>
  </r>
  <r>
    <x v="9"/>
    <x v="4"/>
    <s v="Heim"/>
    <x v="20"/>
    <x v="0"/>
    <s v="Dekar"/>
    <n v="3.762"/>
  </r>
  <r>
    <x v="10"/>
    <x v="4"/>
    <s v="Heim"/>
    <x v="20"/>
    <x v="0"/>
    <s v="Dekar"/>
    <n v="1.482"/>
  </r>
  <r>
    <x v="12"/>
    <x v="4"/>
    <s v="Heim"/>
    <x v="20"/>
    <x v="0"/>
    <s v="Dekar"/>
    <n v="1.3680000000000001"/>
  </r>
  <r>
    <x v="14"/>
    <x v="4"/>
    <s v="Heim"/>
    <x v="20"/>
    <x v="0"/>
    <s v="Dekar"/>
    <n v="10.83"/>
  </r>
  <r>
    <x v="15"/>
    <x v="4"/>
    <s v="Heim"/>
    <x v="20"/>
    <x v="0"/>
    <s v="Dekar"/>
    <n v="1.9380000000000002"/>
  </r>
  <r>
    <x v="16"/>
    <x v="4"/>
    <s v="Heim"/>
    <x v="20"/>
    <x v="0"/>
    <s v="Dekar"/>
    <n v="11.514000000000001"/>
  </r>
  <r>
    <x v="16"/>
    <x v="4"/>
    <s v="Heim"/>
    <x v="20"/>
    <x v="1"/>
    <s v="stk"/>
    <n v="718.2"/>
  </r>
  <r>
    <x v="0"/>
    <x v="4"/>
    <s v="Heim"/>
    <x v="20"/>
    <x v="1"/>
    <s v="stk"/>
    <n v="4184.9400000000005"/>
  </r>
  <r>
    <x v="1"/>
    <x v="4"/>
    <s v="Heim"/>
    <x v="20"/>
    <x v="1"/>
    <s v="stk"/>
    <n v="3534"/>
  </r>
  <r>
    <x v="2"/>
    <x v="4"/>
    <s v="Heim"/>
    <x v="20"/>
    <x v="1"/>
    <s v="stk"/>
    <n v="3933"/>
  </r>
  <r>
    <x v="3"/>
    <x v="4"/>
    <s v="Heim"/>
    <x v="20"/>
    <x v="1"/>
    <s v="stk"/>
    <n v="627"/>
  </r>
  <r>
    <x v="4"/>
    <x v="4"/>
    <s v="Heim"/>
    <x v="20"/>
    <x v="1"/>
    <s v="stk"/>
    <n v="1322.4"/>
  </r>
  <r>
    <x v="5"/>
    <x v="4"/>
    <s v="Heim"/>
    <x v="20"/>
    <x v="1"/>
    <s v="stk"/>
    <n v="114"/>
  </r>
  <r>
    <x v="6"/>
    <x v="4"/>
    <s v="Heim"/>
    <x v="20"/>
    <x v="1"/>
    <s v="stk"/>
    <n v="0"/>
  </r>
  <r>
    <x v="7"/>
    <x v="4"/>
    <s v="Heim"/>
    <x v="20"/>
    <x v="1"/>
    <s v="stk"/>
    <n v="3055.2000000000003"/>
  </r>
  <r>
    <x v="8"/>
    <x v="4"/>
    <s v="Heim"/>
    <x v="20"/>
    <x v="1"/>
    <s v="stk"/>
    <n v="1105.8"/>
  </r>
  <r>
    <x v="9"/>
    <x v="4"/>
    <s v="Heim"/>
    <x v="20"/>
    <x v="1"/>
    <s v="stk"/>
    <n v="967.86"/>
  </r>
  <r>
    <x v="10"/>
    <x v="4"/>
    <s v="Heim"/>
    <x v="20"/>
    <x v="1"/>
    <s v="stk"/>
    <n v="855"/>
  </r>
  <r>
    <x v="11"/>
    <x v="4"/>
    <s v="Heim"/>
    <x v="20"/>
    <x v="1"/>
    <s v="stk"/>
    <n v="883.5"/>
  </r>
  <r>
    <x v="12"/>
    <x v="4"/>
    <s v="Heim"/>
    <x v="20"/>
    <x v="1"/>
    <s v="stk"/>
    <n v="1938"/>
  </r>
  <r>
    <x v="13"/>
    <x v="4"/>
    <s v="Heim"/>
    <x v="20"/>
    <x v="1"/>
    <s v="stk"/>
    <n v="684"/>
  </r>
  <r>
    <x v="14"/>
    <x v="4"/>
    <s v="Heim"/>
    <x v="20"/>
    <x v="1"/>
    <s v="stk"/>
    <n v="1117.2"/>
  </r>
  <r>
    <x v="15"/>
    <x v="4"/>
    <s v="Heim"/>
    <x v="20"/>
    <x v="1"/>
    <s v="stk"/>
    <n v="1083"/>
  </r>
  <r>
    <x v="0"/>
    <x v="4"/>
    <s v="Heim"/>
    <x v="20"/>
    <x v="4"/>
    <s v="m3"/>
    <n v="212.72400000000002"/>
  </r>
  <r>
    <x v="1"/>
    <x v="4"/>
    <s v="Heim"/>
    <x v="20"/>
    <x v="4"/>
    <s v="m3"/>
    <n v="189.012"/>
  </r>
  <r>
    <x v="2"/>
    <x v="4"/>
    <s v="Heim"/>
    <x v="20"/>
    <x v="4"/>
    <s v="m3"/>
    <n v="372.096"/>
  </r>
  <r>
    <x v="3"/>
    <x v="4"/>
    <s v="Heim"/>
    <x v="20"/>
    <x v="4"/>
    <s v="m3"/>
    <n v="120.042"/>
  </r>
  <r>
    <x v="4"/>
    <x v="4"/>
    <s v="Heim"/>
    <x v="20"/>
    <x v="4"/>
    <s v="m3"/>
    <n v="104.652"/>
  </r>
  <r>
    <x v="5"/>
    <x v="4"/>
    <s v="Heim"/>
    <x v="20"/>
    <x v="4"/>
    <s v="m3"/>
    <n v="40.698"/>
  </r>
  <r>
    <x v="6"/>
    <x v="4"/>
    <s v="Heim"/>
    <x v="20"/>
    <x v="4"/>
    <s v="m3"/>
    <n v="142.5"/>
  </r>
  <r>
    <x v="7"/>
    <x v="4"/>
    <s v="Heim"/>
    <x v="20"/>
    <x v="4"/>
    <s v="m3"/>
    <n v="130.18800000000002"/>
  </r>
  <r>
    <x v="8"/>
    <x v="4"/>
    <s v="Heim"/>
    <x v="20"/>
    <x v="4"/>
    <s v="m3"/>
    <n v="146.49"/>
  </r>
  <r>
    <x v="9"/>
    <x v="4"/>
    <s v="Heim"/>
    <x v="20"/>
    <x v="4"/>
    <s v="m3"/>
    <n v="78.66"/>
  </r>
  <r>
    <x v="10"/>
    <x v="4"/>
    <s v="Heim"/>
    <x v="20"/>
    <x v="4"/>
    <s v="m3"/>
    <n v="498.52199999999999"/>
  </r>
  <r>
    <x v="11"/>
    <x v="4"/>
    <s v="Heim"/>
    <x v="20"/>
    <x v="4"/>
    <s v="m3"/>
    <n v="349.75200000000001"/>
  </r>
  <r>
    <x v="12"/>
    <x v="4"/>
    <s v="Heim"/>
    <x v="20"/>
    <x v="4"/>
    <s v="m3"/>
    <n v="164.38800000000001"/>
  </r>
  <r>
    <x v="13"/>
    <x v="4"/>
    <s v="Heim"/>
    <x v="20"/>
    <x v="4"/>
    <s v="m3"/>
    <n v="229.93800000000002"/>
  </r>
  <r>
    <x v="14"/>
    <x v="4"/>
    <s v="Heim"/>
    <x v="20"/>
    <x v="4"/>
    <s v="m3"/>
    <n v="116.736"/>
  </r>
  <r>
    <x v="15"/>
    <x v="4"/>
    <s v="Heim"/>
    <x v="20"/>
    <x v="4"/>
    <s v="m3"/>
    <n v="254.22"/>
  </r>
  <r>
    <x v="16"/>
    <x v="4"/>
    <s v="Heim"/>
    <x v="20"/>
    <x v="4"/>
    <s v="m3"/>
    <n v="469.68"/>
  </r>
  <r>
    <x v="0"/>
    <x v="4"/>
    <s v="Heim"/>
    <x v="20"/>
    <x v="5"/>
    <s v="stk"/>
    <n v="454.86"/>
  </r>
  <r>
    <x v="1"/>
    <x v="4"/>
    <s v="Heim"/>
    <x v="20"/>
    <x v="5"/>
    <s v="stk"/>
    <n v="34.200000000000003"/>
  </r>
  <r>
    <x v="2"/>
    <x v="4"/>
    <s v="Heim"/>
    <x v="20"/>
    <x v="5"/>
    <s v="stk"/>
    <n v="136.80000000000001"/>
  </r>
  <r>
    <x v="3"/>
    <x v="4"/>
    <s v="Heim"/>
    <x v="20"/>
    <x v="5"/>
    <s v="stk"/>
    <n v="0"/>
  </r>
  <r>
    <x v="4"/>
    <x v="4"/>
    <s v="Heim"/>
    <x v="20"/>
    <x v="5"/>
    <s v="stk"/>
    <n v="0"/>
  </r>
  <r>
    <x v="5"/>
    <x v="4"/>
    <s v="Heim"/>
    <x v="20"/>
    <x v="5"/>
    <s v="stk"/>
    <n v="741"/>
  </r>
  <r>
    <x v="6"/>
    <x v="4"/>
    <s v="Heim"/>
    <x v="20"/>
    <x v="5"/>
    <s v="stk"/>
    <n v="0"/>
  </r>
  <r>
    <x v="7"/>
    <x v="4"/>
    <s v="Heim"/>
    <x v="20"/>
    <x v="5"/>
    <s v="stk"/>
    <n v="45.6"/>
  </r>
  <r>
    <x v="8"/>
    <x v="4"/>
    <s v="Heim"/>
    <x v="20"/>
    <x v="5"/>
    <s v="stk"/>
    <n v="22.8"/>
  </r>
  <r>
    <x v="9"/>
    <x v="4"/>
    <s v="Heim"/>
    <x v="20"/>
    <x v="5"/>
    <s v="stk"/>
    <n v="0"/>
  </r>
  <r>
    <x v="10"/>
    <x v="4"/>
    <s v="Heim"/>
    <x v="20"/>
    <x v="5"/>
    <s v="stk"/>
    <n v="0"/>
  </r>
  <r>
    <x v="11"/>
    <x v="4"/>
    <s v="Heim"/>
    <x v="20"/>
    <x v="5"/>
    <s v="stk"/>
    <n v="57"/>
  </r>
  <r>
    <x v="12"/>
    <x v="4"/>
    <s v="Heim"/>
    <x v="20"/>
    <x v="5"/>
    <s v="stk"/>
    <n v="0"/>
  </r>
  <r>
    <x v="13"/>
    <x v="4"/>
    <s v="Heim"/>
    <x v="20"/>
    <x v="5"/>
    <s v="stk"/>
    <n v="114"/>
  </r>
  <r>
    <x v="14"/>
    <x v="4"/>
    <s v="Heim"/>
    <x v="20"/>
    <x v="5"/>
    <s v="stk"/>
    <n v="1653"/>
  </r>
  <r>
    <x v="15"/>
    <x v="4"/>
    <s v="Heim"/>
    <x v="20"/>
    <x v="5"/>
    <s v="stk"/>
    <n v="0"/>
  </r>
  <r>
    <x v="16"/>
    <x v="4"/>
    <s v="Heim"/>
    <x v="20"/>
    <x v="5"/>
    <s v="stk"/>
    <n v="228"/>
  </r>
  <r>
    <x v="0"/>
    <x v="4"/>
    <s v="Heim"/>
    <x v="20"/>
    <x v="6"/>
    <s v="Dekar"/>
    <n v="1.026"/>
  </r>
  <r>
    <x v="1"/>
    <x v="4"/>
    <s v="Heim"/>
    <x v="20"/>
    <x v="6"/>
    <s v="Dekar"/>
    <n v="0"/>
  </r>
  <r>
    <x v="2"/>
    <x v="4"/>
    <s v="Heim"/>
    <x v="20"/>
    <x v="6"/>
    <s v="Dekar"/>
    <n v="1.1400000000000001"/>
  </r>
  <r>
    <x v="3"/>
    <x v="4"/>
    <s v="Heim"/>
    <x v="20"/>
    <x v="6"/>
    <s v="Dekar"/>
    <n v="0"/>
  </r>
  <r>
    <x v="4"/>
    <x v="4"/>
    <s v="Heim"/>
    <x v="20"/>
    <x v="6"/>
    <s v="Dekar"/>
    <n v="2.85"/>
  </r>
  <r>
    <x v="5"/>
    <x v="4"/>
    <s v="Heim"/>
    <x v="20"/>
    <x v="6"/>
    <s v="Dekar"/>
    <n v="0"/>
  </r>
  <r>
    <x v="6"/>
    <x v="4"/>
    <s v="Heim"/>
    <x v="20"/>
    <x v="6"/>
    <s v="Dekar"/>
    <n v="3.8760000000000003"/>
  </r>
  <r>
    <x v="7"/>
    <x v="4"/>
    <s v="Heim"/>
    <x v="20"/>
    <x v="6"/>
    <s v="Dekar"/>
    <n v="0"/>
  </r>
  <r>
    <x v="8"/>
    <x v="4"/>
    <s v="Heim"/>
    <x v="20"/>
    <x v="6"/>
    <s v="Dekar"/>
    <n v="0"/>
  </r>
  <r>
    <x v="9"/>
    <x v="4"/>
    <s v="Heim"/>
    <x v="20"/>
    <x v="6"/>
    <s v="Dekar"/>
    <n v="0.22800000000000001"/>
  </r>
  <r>
    <x v="10"/>
    <x v="4"/>
    <s v="Heim"/>
    <x v="20"/>
    <x v="6"/>
    <s v="Dekar"/>
    <n v="1.71"/>
  </r>
  <r>
    <x v="11"/>
    <x v="4"/>
    <s v="Heim"/>
    <x v="20"/>
    <x v="6"/>
    <s v="Dekar"/>
    <n v="0"/>
  </r>
  <r>
    <x v="12"/>
    <x v="4"/>
    <s v="Heim"/>
    <x v="20"/>
    <x v="6"/>
    <s v="Dekar"/>
    <n v="0"/>
  </r>
  <r>
    <x v="13"/>
    <x v="4"/>
    <s v="Heim"/>
    <x v="20"/>
    <x v="6"/>
    <s v="Dekar"/>
    <n v="0"/>
  </r>
  <r>
    <x v="14"/>
    <x v="4"/>
    <s v="Heim"/>
    <x v="20"/>
    <x v="6"/>
    <s v="Dekar"/>
    <n v="0"/>
  </r>
  <r>
    <x v="15"/>
    <x v="4"/>
    <s v="Heim"/>
    <x v="20"/>
    <x v="6"/>
    <s v="Dekar"/>
    <n v="0"/>
  </r>
  <r>
    <x v="16"/>
    <x v="4"/>
    <s v="Heim"/>
    <x v="20"/>
    <x v="6"/>
    <s v="Dekar"/>
    <n v="0"/>
  </r>
  <r>
    <x v="17"/>
    <x v="4"/>
    <s v="Heim"/>
    <x v="20"/>
    <x v="1"/>
    <s v="stk"/>
    <n v="114"/>
  </r>
  <r>
    <x v="17"/>
    <x v="4"/>
    <s v="Heim"/>
    <x v="20"/>
    <x v="4"/>
    <s v="m3"/>
    <n v="2442.2220000000002"/>
  </r>
  <r>
    <x v="17"/>
    <x v="4"/>
    <s v="Heim"/>
    <x v="20"/>
    <x v="5"/>
    <s v="stk"/>
    <n v="57"/>
  </r>
  <r>
    <x v="17"/>
    <x v="4"/>
    <s v="Heim"/>
    <x v="20"/>
    <x v="6"/>
    <s v="Dekar"/>
    <n v="0"/>
  </r>
  <r>
    <x v="17"/>
    <x v="4"/>
    <s v="Heim"/>
    <x v="20"/>
    <x v="0"/>
    <s v="Dekar"/>
    <n v="6.84"/>
  </r>
  <r>
    <x v="17"/>
    <x v="4"/>
    <s v="Heim"/>
    <x v="20"/>
    <x v="3"/>
    <s v="m"/>
    <n v="0"/>
  </r>
  <r>
    <x v="17"/>
    <x v="4"/>
    <s v="Heim"/>
    <x v="20"/>
    <x v="2"/>
    <s v="m"/>
    <n v="0"/>
  </r>
  <r>
    <x v="18"/>
    <x v="4"/>
    <s v="Heim"/>
    <x v="20"/>
    <x v="1"/>
    <s v="stk"/>
    <n v="1956.8100000000002"/>
  </r>
  <r>
    <x v="18"/>
    <x v="4"/>
    <s v="Heim"/>
    <x v="20"/>
    <x v="0"/>
    <s v="Dekar"/>
    <n v="0"/>
  </r>
  <r>
    <x v="18"/>
    <x v="4"/>
    <s v="Heim"/>
    <x v="20"/>
    <x v="6"/>
    <s v="Dekar"/>
    <n v="0"/>
  </r>
  <r>
    <x v="18"/>
    <x v="4"/>
    <s v="Heim"/>
    <x v="20"/>
    <x v="5"/>
    <s v="stk"/>
    <n v="136.80000000000001"/>
  </r>
  <r>
    <x v="18"/>
    <x v="4"/>
    <s v="Heim"/>
    <x v="20"/>
    <x v="4"/>
    <s v="m3"/>
    <n v="2070.6959999999999"/>
  </r>
  <r>
    <x v="18"/>
    <x v="4"/>
    <s v="Heim"/>
    <x v="20"/>
    <x v="3"/>
    <s v="m"/>
    <n v="0"/>
  </r>
  <r>
    <x v="18"/>
    <x v="4"/>
    <s v="Heim"/>
    <x v="20"/>
    <x v="2"/>
    <s v="m"/>
    <n v="0"/>
  </r>
  <r>
    <x v="0"/>
    <x v="4"/>
    <s v="Orkland"/>
    <x v="22"/>
    <x v="0"/>
    <s v="Dekar"/>
    <n v="267.334"/>
  </r>
  <r>
    <x v="1"/>
    <x v="4"/>
    <s v="Orkland"/>
    <x v="22"/>
    <x v="0"/>
    <s v="Dekar"/>
    <n v="345.46600000000001"/>
  </r>
  <r>
    <x v="2"/>
    <x v="4"/>
    <s v="Orkland"/>
    <x v="22"/>
    <x v="0"/>
    <s v="Dekar"/>
    <n v="261.97199999999998"/>
  </r>
  <r>
    <x v="3"/>
    <x v="4"/>
    <s v="Orkland"/>
    <x v="22"/>
    <x v="0"/>
    <s v="Dekar"/>
    <n v="12.256"/>
  </r>
  <r>
    <x v="4"/>
    <x v="4"/>
    <s v="Orkland"/>
    <x v="22"/>
    <x v="0"/>
    <s v="Dekar"/>
    <n v="304.86799999999999"/>
  </r>
  <r>
    <x v="5"/>
    <x v="4"/>
    <s v="Orkland"/>
    <x v="22"/>
    <x v="0"/>
    <s v="Dekar"/>
    <n v="214.48000000000002"/>
  </r>
  <r>
    <x v="6"/>
    <x v="4"/>
    <s v="Orkland"/>
    <x v="22"/>
    <x v="0"/>
    <s v="Dekar"/>
    <n v="353.12600000000003"/>
  </r>
  <r>
    <x v="8"/>
    <x v="4"/>
    <s v="Orkland"/>
    <x v="22"/>
    <x v="0"/>
    <s v="Dekar"/>
    <n v="72.004000000000005"/>
  </r>
  <r>
    <x v="9"/>
    <x v="4"/>
    <s v="Orkland"/>
    <x v="22"/>
    <x v="0"/>
    <s v="Dekar"/>
    <n v="25.277999999999999"/>
  </r>
  <r>
    <x v="10"/>
    <x v="4"/>
    <s v="Orkland"/>
    <x v="22"/>
    <x v="0"/>
    <s v="Dekar"/>
    <n v="9.9580000000000002"/>
  </r>
  <r>
    <x v="12"/>
    <x v="4"/>
    <s v="Orkland"/>
    <x v="22"/>
    <x v="0"/>
    <s v="Dekar"/>
    <n v="9.1920000000000002"/>
  </r>
  <r>
    <x v="14"/>
    <x v="4"/>
    <s v="Orkland"/>
    <x v="22"/>
    <x v="0"/>
    <s v="Dekar"/>
    <n v="72.77"/>
  </r>
  <r>
    <x v="15"/>
    <x v="4"/>
    <s v="Orkland"/>
    <x v="22"/>
    <x v="0"/>
    <s v="Dekar"/>
    <n v="13.022"/>
  </r>
  <r>
    <x v="16"/>
    <x v="4"/>
    <s v="Orkland"/>
    <x v="22"/>
    <x v="0"/>
    <s v="Dekar"/>
    <n v="77.366"/>
  </r>
  <r>
    <x v="16"/>
    <x v="4"/>
    <s v="Orkland"/>
    <x v="22"/>
    <x v="1"/>
    <s v="stk"/>
    <n v="4825.8"/>
  </r>
  <r>
    <x v="0"/>
    <x v="4"/>
    <s v="Orkland"/>
    <x v="22"/>
    <x v="1"/>
    <s v="stk"/>
    <n v="28119.86"/>
  </r>
  <r>
    <x v="1"/>
    <x v="4"/>
    <s v="Orkland"/>
    <x v="22"/>
    <x v="1"/>
    <s v="stk"/>
    <n v="23746"/>
  </r>
  <r>
    <x v="2"/>
    <x v="4"/>
    <s v="Orkland"/>
    <x v="22"/>
    <x v="1"/>
    <s v="stk"/>
    <n v="26427"/>
  </r>
  <r>
    <x v="3"/>
    <x v="4"/>
    <s v="Orkland"/>
    <x v="22"/>
    <x v="1"/>
    <s v="stk"/>
    <n v="4213"/>
  </r>
  <r>
    <x v="4"/>
    <x v="4"/>
    <s v="Orkland"/>
    <x v="22"/>
    <x v="1"/>
    <s v="stk"/>
    <n v="8885.6"/>
  </r>
  <r>
    <x v="5"/>
    <x v="4"/>
    <s v="Orkland"/>
    <x v="22"/>
    <x v="1"/>
    <s v="stk"/>
    <n v="766"/>
  </r>
  <r>
    <x v="6"/>
    <x v="4"/>
    <s v="Orkland"/>
    <x v="22"/>
    <x v="1"/>
    <s v="stk"/>
    <n v="0"/>
  </r>
  <r>
    <x v="7"/>
    <x v="4"/>
    <s v="Orkland"/>
    <x v="22"/>
    <x v="1"/>
    <s v="stk"/>
    <n v="20528.8"/>
  </r>
  <r>
    <x v="8"/>
    <x v="4"/>
    <s v="Orkland"/>
    <x v="22"/>
    <x v="1"/>
    <s v="stk"/>
    <n v="7430.2"/>
  </r>
  <r>
    <x v="9"/>
    <x v="4"/>
    <s v="Orkland"/>
    <x v="22"/>
    <x v="1"/>
    <s v="stk"/>
    <n v="6503.34"/>
  </r>
  <r>
    <x v="10"/>
    <x v="4"/>
    <s v="Orkland"/>
    <x v="22"/>
    <x v="1"/>
    <s v="stk"/>
    <n v="5745"/>
  </r>
  <r>
    <x v="11"/>
    <x v="4"/>
    <s v="Orkland"/>
    <x v="22"/>
    <x v="1"/>
    <s v="stk"/>
    <n v="5936.5"/>
  </r>
  <r>
    <x v="12"/>
    <x v="4"/>
    <s v="Orkland"/>
    <x v="22"/>
    <x v="1"/>
    <s v="stk"/>
    <n v="13022"/>
  </r>
  <r>
    <x v="13"/>
    <x v="4"/>
    <s v="Orkland"/>
    <x v="22"/>
    <x v="1"/>
    <s v="stk"/>
    <n v="4596"/>
  </r>
  <r>
    <x v="14"/>
    <x v="4"/>
    <s v="Orkland"/>
    <x v="22"/>
    <x v="1"/>
    <s v="stk"/>
    <n v="7506.8"/>
  </r>
  <r>
    <x v="15"/>
    <x v="4"/>
    <s v="Orkland"/>
    <x v="22"/>
    <x v="1"/>
    <s v="stk"/>
    <n v="7277"/>
  </r>
  <r>
    <x v="0"/>
    <x v="4"/>
    <s v="Orkland"/>
    <x v="22"/>
    <x v="4"/>
    <s v="m3"/>
    <n v="1429.356"/>
  </r>
  <r>
    <x v="1"/>
    <x v="4"/>
    <s v="Orkland"/>
    <x v="22"/>
    <x v="4"/>
    <s v="m3"/>
    <n v="1270.028"/>
  </r>
  <r>
    <x v="2"/>
    <x v="4"/>
    <s v="Orkland"/>
    <x v="22"/>
    <x v="4"/>
    <s v="m3"/>
    <n v="2500.2240000000002"/>
  </r>
  <r>
    <x v="3"/>
    <x v="4"/>
    <s v="Orkland"/>
    <x v="22"/>
    <x v="4"/>
    <s v="m3"/>
    <n v="806.59800000000007"/>
  </r>
  <r>
    <x v="4"/>
    <x v="4"/>
    <s v="Orkland"/>
    <x v="22"/>
    <x v="4"/>
    <s v="m3"/>
    <n v="703.18799999999999"/>
  </r>
  <r>
    <x v="5"/>
    <x v="4"/>
    <s v="Orkland"/>
    <x v="22"/>
    <x v="4"/>
    <s v="m3"/>
    <n v="273.46199999999999"/>
  </r>
  <r>
    <x v="6"/>
    <x v="4"/>
    <s v="Orkland"/>
    <x v="22"/>
    <x v="4"/>
    <s v="m3"/>
    <n v="957.5"/>
  </r>
  <r>
    <x v="7"/>
    <x v="4"/>
    <s v="Orkland"/>
    <x v="22"/>
    <x v="4"/>
    <s v="m3"/>
    <n v="874.77200000000005"/>
  </r>
  <r>
    <x v="8"/>
    <x v="4"/>
    <s v="Orkland"/>
    <x v="22"/>
    <x v="4"/>
    <s v="m3"/>
    <n v="984.31000000000006"/>
  </r>
  <r>
    <x v="9"/>
    <x v="4"/>
    <s v="Orkland"/>
    <x v="22"/>
    <x v="4"/>
    <s v="m3"/>
    <n v="528.54"/>
  </r>
  <r>
    <x v="10"/>
    <x v="4"/>
    <s v="Orkland"/>
    <x v="22"/>
    <x v="4"/>
    <s v="m3"/>
    <n v="3349.7179999999998"/>
  </r>
  <r>
    <x v="11"/>
    <x v="4"/>
    <s v="Orkland"/>
    <x v="22"/>
    <x v="4"/>
    <s v="m3"/>
    <n v="2350.0880000000002"/>
  </r>
  <r>
    <x v="12"/>
    <x v="4"/>
    <s v="Orkland"/>
    <x v="22"/>
    <x v="4"/>
    <s v="m3"/>
    <n v="1104.5720000000001"/>
  </r>
  <r>
    <x v="13"/>
    <x v="4"/>
    <s v="Orkland"/>
    <x v="22"/>
    <x v="4"/>
    <s v="m3"/>
    <n v="1545.0219999999999"/>
  </r>
  <r>
    <x v="14"/>
    <x v="4"/>
    <s v="Orkland"/>
    <x v="22"/>
    <x v="4"/>
    <s v="m3"/>
    <n v="784.38400000000001"/>
  </r>
  <r>
    <x v="15"/>
    <x v="4"/>
    <s v="Orkland"/>
    <x v="22"/>
    <x v="4"/>
    <s v="m3"/>
    <n v="1708.18"/>
  </r>
  <r>
    <x v="16"/>
    <x v="4"/>
    <s v="Orkland"/>
    <x v="22"/>
    <x v="4"/>
    <s v="m3"/>
    <n v="3155.92"/>
  </r>
  <r>
    <x v="0"/>
    <x v="4"/>
    <s v="Orkland"/>
    <x v="22"/>
    <x v="5"/>
    <s v="stk"/>
    <n v="3056.34"/>
  </r>
  <r>
    <x v="1"/>
    <x v="4"/>
    <s v="Orkland"/>
    <x v="22"/>
    <x v="5"/>
    <s v="stk"/>
    <n v="229.8"/>
  </r>
  <r>
    <x v="2"/>
    <x v="4"/>
    <s v="Orkland"/>
    <x v="22"/>
    <x v="5"/>
    <s v="stk"/>
    <n v="919.2"/>
  </r>
  <r>
    <x v="3"/>
    <x v="4"/>
    <s v="Orkland"/>
    <x v="22"/>
    <x v="5"/>
    <s v="stk"/>
    <n v="0"/>
  </r>
  <r>
    <x v="4"/>
    <x v="4"/>
    <s v="Orkland"/>
    <x v="22"/>
    <x v="5"/>
    <s v="stk"/>
    <n v="0"/>
  </r>
  <r>
    <x v="5"/>
    <x v="4"/>
    <s v="Orkland"/>
    <x v="22"/>
    <x v="5"/>
    <s v="stk"/>
    <n v="4979"/>
  </r>
  <r>
    <x v="6"/>
    <x v="4"/>
    <s v="Orkland"/>
    <x v="22"/>
    <x v="5"/>
    <s v="stk"/>
    <n v="0"/>
  </r>
  <r>
    <x v="7"/>
    <x v="4"/>
    <s v="Orkland"/>
    <x v="22"/>
    <x v="5"/>
    <s v="stk"/>
    <n v="306.39999999999998"/>
  </r>
  <r>
    <x v="8"/>
    <x v="4"/>
    <s v="Orkland"/>
    <x v="22"/>
    <x v="5"/>
    <s v="stk"/>
    <n v="153.19999999999999"/>
  </r>
  <r>
    <x v="9"/>
    <x v="4"/>
    <s v="Orkland"/>
    <x v="22"/>
    <x v="5"/>
    <s v="stk"/>
    <n v="0"/>
  </r>
  <r>
    <x v="10"/>
    <x v="4"/>
    <s v="Orkland"/>
    <x v="22"/>
    <x v="5"/>
    <s v="stk"/>
    <n v="0"/>
  </r>
  <r>
    <x v="11"/>
    <x v="4"/>
    <s v="Orkland"/>
    <x v="22"/>
    <x v="5"/>
    <s v="stk"/>
    <n v="383"/>
  </r>
  <r>
    <x v="12"/>
    <x v="4"/>
    <s v="Orkland"/>
    <x v="22"/>
    <x v="5"/>
    <s v="stk"/>
    <n v="0"/>
  </r>
  <r>
    <x v="13"/>
    <x v="4"/>
    <s v="Orkland"/>
    <x v="22"/>
    <x v="5"/>
    <s v="stk"/>
    <n v="766"/>
  </r>
  <r>
    <x v="14"/>
    <x v="4"/>
    <s v="Orkland"/>
    <x v="22"/>
    <x v="5"/>
    <s v="stk"/>
    <n v="11107"/>
  </r>
  <r>
    <x v="15"/>
    <x v="4"/>
    <s v="Orkland"/>
    <x v="22"/>
    <x v="5"/>
    <s v="stk"/>
    <n v="0"/>
  </r>
  <r>
    <x v="16"/>
    <x v="4"/>
    <s v="Orkland"/>
    <x v="22"/>
    <x v="5"/>
    <s v="stk"/>
    <n v="1532"/>
  </r>
  <r>
    <x v="0"/>
    <x v="4"/>
    <s v="Orkland"/>
    <x v="22"/>
    <x v="6"/>
    <s v="Dekar"/>
    <n v="6.8940000000000001"/>
  </r>
  <r>
    <x v="1"/>
    <x v="4"/>
    <s v="Orkland"/>
    <x v="22"/>
    <x v="6"/>
    <s v="Dekar"/>
    <n v="0"/>
  </r>
  <r>
    <x v="2"/>
    <x v="4"/>
    <s v="Orkland"/>
    <x v="22"/>
    <x v="6"/>
    <s v="Dekar"/>
    <n v="7.66"/>
  </r>
  <r>
    <x v="3"/>
    <x v="4"/>
    <s v="Orkland"/>
    <x v="22"/>
    <x v="6"/>
    <s v="Dekar"/>
    <n v="0"/>
  </r>
  <r>
    <x v="4"/>
    <x v="4"/>
    <s v="Orkland"/>
    <x v="22"/>
    <x v="6"/>
    <s v="Dekar"/>
    <n v="19.149999999999999"/>
  </r>
  <r>
    <x v="5"/>
    <x v="4"/>
    <s v="Orkland"/>
    <x v="22"/>
    <x v="6"/>
    <s v="Dekar"/>
    <n v="0"/>
  </r>
  <r>
    <x v="6"/>
    <x v="4"/>
    <s v="Orkland"/>
    <x v="22"/>
    <x v="6"/>
    <s v="Dekar"/>
    <n v="26.044"/>
  </r>
  <r>
    <x v="7"/>
    <x v="4"/>
    <s v="Orkland"/>
    <x v="22"/>
    <x v="6"/>
    <s v="Dekar"/>
    <n v="0"/>
  </r>
  <r>
    <x v="8"/>
    <x v="4"/>
    <s v="Orkland"/>
    <x v="22"/>
    <x v="6"/>
    <s v="Dekar"/>
    <n v="0"/>
  </r>
  <r>
    <x v="9"/>
    <x v="4"/>
    <s v="Orkland"/>
    <x v="22"/>
    <x v="6"/>
    <s v="Dekar"/>
    <n v="1.532"/>
  </r>
  <r>
    <x v="10"/>
    <x v="4"/>
    <s v="Orkland"/>
    <x v="22"/>
    <x v="6"/>
    <s v="Dekar"/>
    <n v="11.49"/>
  </r>
  <r>
    <x v="11"/>
    <x v="4"/>
    <s v="Orkland"/>
    <x v="22"/>
    <x v="6"/>
    <s v="Dekar"/>
    <n v="0"/>
  </r>
  <r>
    <x v="12"/>
    <x v="4"/>
    <s v="Orkland"/>
    <x v="22"/>
    <x v="6"/>
    <s v="Dekar"/>
    <n v="0"/>
  </r>
  <r>
    <x v="13"/>
    <x v="4"/>
    <s v="Orkland"/>
    <x v="22"/>
    <x v="6"/>
    <s v="Dekar"/>
    <n v="0"/>
  </r>
  <r>
    <x v="14"/>
    <x v="4"/>
    <s v="Orkland"/>
    <x v="22"/>
    <x v="6"/>
    <s v="Dekar"/>
    <n v="0"/>
  </r>
  <r>
    <x v="15"/>
    <x v="4"/>
    <s v="Orkland"/>
    <x v="22"/>
    <x v="6"/>
    <s v="Dekar"/>
    <n v="0"/>
  </r>
  <r>
    <x v="16"/>
    <x v="4"/>
    <s v="Orkland"/>
    <x v="22"/>
    <x v="6"/>
    <s v="Dekar"/>
    <n v="0"/>
  </r>
  <r>
    <x v="17"/>
    <x v="4"/>
    <s v="Orkland"/>
    <x v="22"/>
    <x v="1"/>
    <s v="stk"/>
    <n v="766"/>
  </r>
  <r>
    <x v="17"/>
    <x v="4"/>
    <s v="Orkland"/>
    <x v="22"/>
    <x v="4"/>
    <s v="m3"/>
    <n v="16410.018"/>
  </r>
  <r>
    <x v="17"/>
    <x v="4"/>
    <s v="Orkland"/>
    <x v="22"/>
    <x v="5"/>
    <s v="stk"/>
    <n v="383"/>
  </r>
  <r>
    <x v="17"/>
    <x v="4"/>
    <s v="Orkland"/>
    <x v="22"/>
    <x v="6"/>
    <s v="Dekar"/>
    <n v="0"/>
  </r>
  <r>
    <x v="17"/>
    <x v="4"/>
    <s v="Orkland"/>
    <x v="22"/>
    <x v="0"/>
    <s v="Dekar"/>
    <n v="45.96"/>
  </r>
  <r>
    <x v="17"/>
    <x v="4"/>
    <s v="Orkland"/>
    <x v="22"/>
    <x v="3"/>
    <s v="m"/>
    <n v="0"/>
  </r>
  <r>
    <x v="17"/>
    <x v="4"/>
    <s v="Orkland"/>
    <x v="22"/>
    <x v="2"/>
    <s v="m"/>
    <n v="0"/>
  </r>
  <r>
    <x v="18"/>
    <x v="4"/>
    <s v="Orkland"/>
    <x v="22"/>
    <x v="1"/>
    <s v="stk"/>
    <n v="13148.39"/>
  </r>
  <r>
    <x v="18"/>
    <x v="4"/>
    <s v="Orkland"/>
    <x v="22"/>
    <x v="0"/>
    <s v="Dekar"/>
    <n v="0"/>
  </r>
  <r>
    <x v="18"/>
    <x v="4"/>
    <s v="Orkland"/>
    <x v="22"/>
    <x v="6"/>
    <s v="Dekar"/>
    <n v="0"/>
  </r>
  <r>
    <x v="18"/>
    <x v="4"/>
    <s v="Orkland"/>
    <x v="22"/>
    <x v="5"/>
    <s v="stk"/>
    <n v="919.2"/>
  </r>
  <r>
    <x v="18"/>
    <x v="4"/>
    <s v="Orkland"/>
    <x v="22"/>
    <x v="4"/>
    <s v="m3"/>
    <n v="13913.624"/>
  </r>
  <r>
    <x v="18"/>
    <x v="4"/>
    <s v="Orkland"/>
    <x v="22"/>
    <x v="3"/>
    <s v="m"/>
    <n v="0"/>
  </r>
  <r>
    <x v="18"/>
    <x v="4"/>
    <s v="Orkland"/>
    <x v="22"/>
    <x v="2"/>
    <s v="m"/>
    <n v="0"/>
  </r>
  <r>
    <x v="0"/>
    <x v="4"/>
    <s v="Hitra"/>
    <x v="35"/>
    <x v="0"/>
    <s v="Dekar"/>
    <n v="41.879999999999995"/>
  </r>
  <r>
    <x v="1"/>
    <x v="4"/>
    <s v="Hitra"/>
    <x v="35"/>
    <x v="0"/>
    <s v="Dekar"/>
    <n v="54.12"/>
  </r>
  <r>
    <x v="2"/>
    <x v="4"/>
    <s v="Hitra"/>
    <x v="35"/>
    <x v="0"/>
    <s v="Dekar"/>
    <n v="41.04"/>
  </r>
  <r>
    <x v="3"/>
    <x v="4"/>
    <s v="Hitra"/>
    <x v="35"/>
    <x v="0"/>
    <s v="Dekar"/>
    <n v="1.92"/>
  </r>
  <r>
    <x v="4"/>
    <x v="4"/>
    <s v="Hitra"/>
    <x v="35"/>
    <x v="0"/>
    <s v="Dekar"/>
    <n v="47.76"/>
  </r>
  <r>
    <x v="5"/>
    <x v="4"/>
    <s v="Hitra"/>
    <x v="35"/>
    <x v="0"/>
    <s v="Dekar"/>
    <n v="33.6"/>
  </r>
  <r>
    <x v="6"/>
    <x v="4"/>
    <s v="Hitra"/>
    <x v="35"/>
    <x v="0"/>
    <s v="Dekar"/>
    <n v="55.32"/>
  </r>
  <r>
    <x v="8"/>
    <x v="4"/>
    <s v="Hitra"/>
    <x v="35"/>
    <x v="0"/>
    <s v="Dekar"/>
    <n v="11.28"/>
  </r>
  <r>
    <x v="9"/>
    <x v="4"/>
    <s v="Hitra"/>
    <x v="35"/>
    <x v="0"/>
    <s v="Dekar"/>
    <n v="3.96"/>
  </r>
  <r>
    <x v="10"/>
    <x v="4"/>
    <s v="Hitra"/>
    <x v="35"/>
    <x v="0"/>
    <s v="Dekar"/>
    <n v="1.56"/>
  </r>
  <r>
    <x v="12"/>
    <x v="4"/>
    <s v="Hitra"/>
    <x v="35"/>
    <x v="0"/>
    <s v="Dekar"/>
    <n v="1.44"/>
  </r>
  <r>
    <x v="14"/>
    <x v="4"/>
    <s v="Hitra"/>
    <x v="35"/>
    <x v="0"/>
    <s v="Dekar"/>
    <n v="11.4"/>
  </r>
  <r>
    <x v="15"/>
    <x v="4"/>
    <s v="Hitra"/>
    <x v="35"/>
    <x v="0"/>
    <s v="Dekar"/>
    <n v="2.04"/>
  </r>
  <r>
    <x v="16"/>
    <x v="4"/>
    <s v="Hitra"/>
    <x v="35"/>
    <x v="0"/>
    <s v="Dekar"/>
    <n v="12.12"/>
  </r>
  <r>
    <x v="16"/>
    <x v="4"/>
    <s v="Hitra"/>
    <x v="35"/>
    <x v="1"/>
    <s v="stk"/>
    <n v="756"/>
  </r>
  <r>
    <x v="0"/>
    <x v="4"/>
    <s v="Hitra"/>
    <x v="35"/>
    <x v="1"/>
    <s v="stk"/>
    <n v="4405.2"/>
  </r>
  <r>
    <x v="1"/>
    <x v="4"/>
    <s v="Hitra"/>
    <x v="35"/>
    <x v="1"/>
    <s v="stk"/>
    <n v="3720"/>
  </r>
  <r>
    <x v="2"/>
    <x v="4"/>
    <s v="Hitra"/>
    <x v="35"/>
    <x v="1"/>
    <s v="stk"/>
    <n v="4140"/>
  </r>
  <r>
    <x v="3"/>
    <x v="4"/>
    <s v="Hitra"/>
    <x v="35"/>
    <x v="1"/>
    <s v="stk"/>
    <n v="660"/>
  </r>
  <r>
    <x v="4"/>
    <x v="4"/>
    <s v="Hitra"/>
    <x v="35"/>
    <x v="1"/>
    <s v="stk"/>
    <n v="1392"/>
  </r>
  <r>
    <x v="5"/>
    <x v="4"/>
    <s v="Hitra"/>
    <x v="35"/>
    <x v="1"/>
    <s v="stk"/>
    <n v="120"/>
  </r>
  <r>
    <x v="6"/>
    <x v="4"/>
    <s v="Hitra"/>
    <x v="35"/>
    <x v="1"/>
    <s v="stk"/>
    <n v="0"/>
  </r>
  <r>
    <x v="7"/>
    <x v="4"/>
    <s v="Hitra"/>
    <x v="35"/>
    <x v="1"/>
    <s v="stk"/>
    <n v="3216"/>
  </r>
  <r>
    <x v="8"/>
    <x v="4"/>
    <s v="Hitra"/>
    <x v="35"/>
    <x v="1"/>
    <s v="stk"/>
    <n v="1164"/>
  </r>
  <r>
    <x v="9"/>
    <x v="4"/>
    <s v="Hitra"/>
    <x v="35"/>
    <x v="1"/>
    <s v="stk"/>
    <n v="1018.8"/>
  </r>
  <r>
    <x v="10"/>
    <x v="4"/>
    <s v="Hitra"/>
    <x v="35"/>
    <x v="1"/>
    <s v="stk"/>
    <n v="900"/>
  </r>
  <r>
    <x v="11"/>
    <x v="4"/>
    <s v="Hitra"/>
    <x v="35"/>
    <x v="1"/>
    <s v="stk"/>
    <n v="930"/>
  </r>
  <r>
    <x v="12"/>
    <x v="4"/>
    <s v="Hitra"/>
    <x v="35"/>
    <x v="1"/>
    <s v="stk"/>
    <n v="2040"/>
  </r>
  <r>
    <x v="13"/>
    <x v="4"/>
    <s v="Hitra"/>
    <x v="35"/>
    <x v="1"/>
    <s v="stk"/>
    <n v="720"/>
  </r>
  <r>
    <x v="14"/>
    <x v="4"/>
    <s v="Hitra"/>
    <x v="35"/>
    <x v="1"/>
    <s v="stk"/>
    <n v="1176"/>
  </r>
  <r>
    <x v="15"/>
    <x v="4"/>
    <s v="Hitra"/>
    <x v="35"/>
    <x v="1"/>
    <s v="stk"/>
    <n v="1140"/>
  </r>
  <r>
    <x v="0"/>
    <x v="4"/>
    <s v="Hitra"/>
    <x v="35"/>
    <x v="4"/>
    <s v="m3"/>
    <n v="223.92"/>
  </r>
  <r>
    <x v="1"/>
    <x v="4"/>
    <s v="Hitra"/>
    <x v="35"/>
    <x v="4"/>
    <s v="m3"/>
    <n v="198.95999999999998"/>
  </r>
  <r>
    <x v="2"/>
    <x v="4"/>
    <s v="Hitra"/>
    <x v="35"/>
    <x v="4"/>
    <s v="m3"/>
    <n v="391.68"/>
  </r>
  <r>
    <x v="3"/>
    <x v="4"/>
    <s v="Hitra"/>
    <x v="35"/>
    <x v="4"/>
    <s v="m3"/>
    <n v="126.36"/>
  </r>
  <r>
    <x v="4"/>
    <x v="4"/>
    <s v="Hitra"/>
    <x v="35"/>
    <x v="4"/>
    <s v="m3"/>
    <n v="110.16"/>
  </r>
  <r>
    <x v="5"/>
    <x v="4"/>
    <s v="Hitra"/>
    <x v="35"/>
    <x v="4"/>
    <s v="m3"/>
    <n v="42.839999999999996"/>
  </r>
  <r>
    <x v="6"/>
    <x v="4"/>
    <s v="Hitra"/>
    <x v="35"/>
    <x v="4"/>
    <s v="m3"/>
    <n v="150"/>
  </r>
  <r>
    <x v="7"/>
    <x v="4"/>
    <s v="Hitra"/>
    <x v="35"/>
    <x v="4"/>
    <s v="m3"/>
    <n v="137.04"/>
  </r>
  <r>
    <x v="8"/>
    <x v="4"/>
    <s v="Hitra"/>
    <x v="35"/>
    <x v="4"/>
    <s v="m3"/>
    <n v="154.19999999999999"/>
  </r>
  <r>
    <x v="9"/>
    <x v="4"/>
    <s v="Hitra"/>
    <x v="35"/>
    <x v="4"/>
    <s v="m3"/>
    <n v="82.8"/>
  </r>
  <r>
    <x v="10"/>
    <x v="4"/>
    <s v="Hitra"/>
    <x v="35"/>
    <x v="4"/>
    <s v="m3"/>
    <n v="524.76"/>
  </r>
  <r>
    <x v="11"/>
    <x v="4"/>
    <s v="Hitra"/>
    <x v="35"/>
    <x v="4"/>
    <s v="m3"/>
    <n v="368.15999999999997"/>
  </r>
  <r>
    <x v="12"/>
    <x v="4"/>
    <s v="Hitra"/>
    <x v="35"/>
    <x v="4"/>
    <s v="m3"/>
    <n v="173.04"/>
  </r>
  <r>
    <x v="13"/>
    <x v="4"/>
    <s v="Hitra"/>
    <x v="35"/>
    <x v="4"/>
    <s v="m3"/>
    <n v="242.04"/>
  </r>
  <r>
    <x v="14"/>
    <x v="4"/>
    <s v="Hitra"/>
    <x v="35"/>
    <x v="4"/>
    <s v="m3"/>
    <n v="122.88"/>
  </r>
  <r>
    <x v="15"/>
    <x v="4"/>
    <s v="Hitra"/>
    <x v="35"/>
    <x v="4"/>
    <s v="m3"/>
    <n v="267.59999999999997"/>
  </r>
  <r>
    <x v="16"/>
    <x v="4"/>
    <s v="Hitra"/>
    <x v="35"/>
    <x v="4"/>
    <s v="m3"/>
    <n v="494.4"/>
  </r>
  <r>
    <x v="0"/>
    <x v="4"/>
    <s v="Hitra"/>
    <x v="35"/>
    <x v="5"/>
    <s v="stk"/>
    <n v="478.79999999999995"/>
  </r>
  <r>
    <x v="1"/>
    <x v="4"/>
    <s v="Hitra"/>
    <x v="35"/>
    <x v="5"/>
    <s v="stk"/>
    <n v="36"/>
  </r>
  <r>
    <x v="2"/>
    <x v="4"/>
    <s v="Hitra"/>
    <x v="35"/>
    <x v="5"/>
    <s v="stk"/>
    <n v="144"/>
  </r>
  <r>
    <x v="3"/>
    <x v="4"/>
    <s v="Hitra"/>
    <x v="35"/>
    <x v="5"/>
    <s v="stk"/>
    <n v="0"/>
  </r>
  <r>
    <x v="4"/>
    <x v="4"/>
    <s v="Hitra"/>
    <x v="35"/>
    <x v="5"/>
    <s v="stk"/>
    <n v="0"/>
  </r>
  <r>
    <x v="5"/>
    <x v="4"/>
    <s v="Hitra"/>
    <x v="35"/>
    <x v="5"/>
    <s v="stk"/>
    <n v="780"/>
  </r>
  <r>
    <x v="6"/>
    <x v="4"/>
    <s v="Hitra"/>
    <x v="35"/>
    <x v="5"/>
    <s v="stk"/>
    <n v="0"/>
  </r>
  <r>
    <x v="7"/>
    <x v="4"/>
    <s v="Hitra"/>
    <x v="35"/>
    <x v="5"/>
    <s v="stk"/>
    <n v="48"/>
  </r>
  <r>
    <x v="8"/>
    <x v="4"/>
    <s v="Hitra"/>
    <x v="35"/>
    <x v="5"/>
    <s v="stk"/>
    <n v="24"/>
  </r>
  <r>
    <x v="9"/>
    <x v="4"/>
    <s v="Hitra"/>
    <x v="35"/>
    <x v="5"/>
    <s v="stk"/>
    <n v="0"/>
  </r>
  <r>
    <x v="10"/>
    <x v="4"/>
    <s v="Hitra"/>
    <x v="35"/>
    <x v="5"/>
    <s v="stk"/>
    <n v="0"/>
  </r>
  <r>
    <x v="11"/>
    <x v="4"/>
    <s v="Hitra"/>
    <x v="35"/>
    <x v="5"/>
    <s v="stk"/>
    <n v="60"/>
  </r>
  <r>
    <x v="12"/>
    <x v="4"/>
    <s v="Hitra"/>
    <x v="35"/>
    <x v="5"/>
    <s v="stk"/>
    <n v="0"/>
  </r>
  <r>
    <x v="13"/>
    <x v="4"/>
    <s v="Hitra"/>
    <x v="35"/>
    <x v="5"/>
    <s v="stk"/>
    <n v="120"/>
  </r>
  <r>
    <x v="14"/>
    <x v="4"/>
    <s v="Hitra"/>
    <x v="35"/>
    <x v="5"/>
    <s v="stk"/>
    <n v="1740"/>
  </r>
  <r>
    <x v="15"/>
    <x v="4"/>
    <s v="Hitra"/>
    <x v="35"/>
    <x v="5"/>
    <s v="stk"/>
    <n v="0"/>
  </r>
  <r>
    <x v="16"/>
    <x v="4"/>
    <s v="Hitra"/>
    <x v="35"/>
    <x v="5"/>
    <s v="stk"/>
    <n v="240"/>
  </r>
  <r>
    <x v="0"/>
    <x v="4"/>
    <s v="Hitra"/>
    <x v="35"/>
    <x v="6"/>
    <s v="Dekar"/>
    <n v="1.08"/>
  </r>
  <r>
    <x v="1"/>
    <x v="4"/>
    <s v="Hitra"/>
    <x v="35"/>
    <x v="6"/>
    <s v="Dekar"/>
    <n v="0"/>
  </r>
  <r>
    <x v="2"/>
    <x v="4"/>
    <s v="Hitra"/>
    <x v="35"/>
    <x v="6"/>
    <s v="Dekar"/>
    <n v="1.2"/>
  </r>
  <r>
    <x v="3"/>
    <x v="4"/>
    <s v="Hitra"/>
    <x v="35"/>
    <x v="6"/>
    <s v="Dekar"/>
    <n v="0"/>
  </r>
  <r>
    <x v="4"/>
    <x v="4"/>
    <s v="Hitra"/>
    <x v="35"/>
    <x v="6"/>
    <s v="Dekar"/>
    <n v="3"/>
  </r>
  <r>
    <x v="5"/>
    <x v="4"/>
    <s v="Hitra"/>
    <x v="35"/>
    <x v="6"/>
    <s v="Dekar"/>
    <n v="0"/>
  </r>
  <r>
    <x v="6"/>
    <x v="4"/>
    <s v="Hitra"/>
    <x v="35"/>
    <x v="6"/>
    <s v="Dekar"/>
    <n v="4.08"/>
  </r>
  <r>
    <x v="7"/>
    <x v="4"/>
    <s v="Hitra"/>
    <x v="35"/>
    <x v="6"/>
    <s v="Dekar"/>
    <n v="0"/>
  </r>
  <r>
    <x v="8"/>
    <x v="4"/>
    <s v="Hitra"/>
    <x v="35"/>
    <x v="6"/>
    <s v="Dekar"/>
    <n v="0"/>
  </r>
  <r>
    <x v="9"/>
    <x v="4"/>
    <s v="Hitra"/>
    <x v="35"/>
    <x v="6"/>
    <s v="Dekar"/>
    <n v="0.24"/>
  </r>
  <r>
    <x v="10"/>
    <x v="4"/>
    <s v="Hitra"/>
    <x v="35"/>
    <x v="6"/>
    <s v="Dekar"/>
    <n v="1.7999999999999998"/>
  </r>
  <r>
    <x v="11"/>
    <x v="4"/>
    <s v="Hitra"/>
    <x v="35"/>
    <x v="6"/>
    <s v="Dekar"/>
    <n v="0"/>
  </r>
  <r>
    <x v="12"/>
    <x v="4"/>
    <s v="Hitra"/>
    <x v="35"/>
    <x v="6"/>
    <s v="Dekar"/>
    <n v="0"/>
  </r>
  <r>
    <x v="13"/>
    <x v="4"/>
    <s v="Hitra"/>
    <x v="35"/>
    <x v="6"/>
    <s v="Dekar"/>
    <n v="0"/>
  </r>
  <r>
    <x v="14"/>
    <x v="4"/>
    <s v="Hitra"/>
    <x v="35"/>
    <x v="6"/>
    <s v="Dekar"/>
    <n v="0"/>
  </r>
  <r>
    <x v="15"/>
    <x v="4"/>
    <s v="Hitra"/>
    <x v="35"/>
    <x v="6"/>
    <s v="Dekar"/>
    <n v="0"/>
  </r>
  <r>
    <x v="16"/>
    <x v="4"/>
    <s v="Hitra"/>
    <x v="35"/>
    <x v="6"/>
    <s v="Dekar"/>
    <n v="0"/>
  </r>
  <r>
    <x v="17"/>
    <x v="4"/>
    <s v="Hitra"/>
    <x v="35"/>
    <x v="1"/>
    <s v="stk"/>
    <n v="120"/>
  </r>
  <r>
    <x v="17"/>
    <x v="4"/>
    <s v="Hitra"/>
    <x v="35"/>
    <x v="4"/>
    <s v="m3"/>
    <n v="2570.7599999999998"/>
  </r>
  <r>
    <x v="17"/>
    <x v="4"/>
    <s v="Hitra"/>
    <x v="35"/>
    <x v="5"/>
    <s v="stk"/>
    <n v="60"/>
  </r>
  <r>
    <x v="17"/>
    <x v="4"/>
    <s v="Hitra"/>
    <x v="35"/>
    <x v="6"/>
    <s v="Dekar"/>
    <n v="0"/>
  </r>
  <r>
    <x v="17"/>
    <x v="4"/>
    <s v="Hitra"/>
    <x v="35"/>
    <x v="0"/>
    <s v="Dekar"/>
    <n v="7.1999999999999993"/>
  </r>
  <r>
    <x v="17"/>
    <x v="4"/>
    <s v="Hitra"/>
    <x v="35"/>
    <x v="3"/>
    <s v="m"/>
    <n v="0"/>
  </r>
  <r>
    <x v="17"/>
    <x v="4"/>
    <s v="Hitra"/>
    <x v="35"/>
    <x v="2"/>
    <s v="m"/>
    <n v="0"/>
  </r>
  <r>
    <x v="18"/>
    <x v="4"/>
    <s v="Hitra"/>
    <x v="35"/>
    <x v="1"/>
    <s v="stk"/>
    <n v="2059.7999999999997"/>
  </r>
  <r>
    <x v="18"/>
    <x v="4"/>
    <s v="Hitra"/>
    <x v="35"/>
    <x v="0"/>
    <s v="Dekar"/>
    <n v="0"/>
  </r>
  <r>
    <x v="18"/>
    <x v="4"/>
    <s v="Hitra"/>
    <x v="35"/>
    <x v="6"/>
    <s v="Dekar"/>
    <n v="0"/>
  </r>
  <r>
    <x v="18"/>
    <x v="4"/>
    <s v="Hitra"/>
    <x v="35"/>
    <x v="5"/>
    <s v="stk"/>
    <n v="144"/>
  </r>
  <r>
    <x v="18"/>
    <x v="4"/>
    <s v="Hitra"/>
    <x v="35"/>
    <x v="4"/>
    <s v="m3"/>
    <n v="2179.6799999999998"/>
  </r>
  <r>
    <x v="18"/>
    <x v="4"/>
    <s v="Hitra"/>
    <x v="35"/>
    <x v="3"/>
    <s v="m"/>
    <n v="0"/>
  </r>
  <r>
    <x v="18"/>
    <x v="4"/>
    <s v="Hitra"/>
    <x v="35"/>
    <x v="2"/>
    <s v="m"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5">
  <r>
    <n v="2011"/>
    <x v="0"/>
    <s v="Trondheim"/>
    <x v="0"/>
    <x v="0"/>
    <x v="0"/>
    <n v="109311"/>
  </r>
  <r>
    <n v="2011"/>
    <x v="0"/>
    <s v="Trondheim"/>
    <x v="0"/>
    <x v="0"/>
    <x v="1"/>
    <n v="57470"/>
  </r>
  <r>
    <n v="2011"/>
    <x v="0"/>
    <s v="Trondheim"/>
    <x v="0"/>
    <x v="0"/>
    <x v="2"/>
    <n v="109311"/>
  </r>
  <r>
    <n v="2013"/>
    <x v="1"/>
    <s v="Steinkjer"/>
    <x v="1"/>
    <x v="0"/>
    <x v="0"/>
    <n v="415000"/>
  </r>
  <r>
    <n v="2013"/>
    <x v="1"/>
    <s v="Steinkjer"/>
    <x v="1"/>
    <x v="0"/>
    <x v="1"/>
    <n v="415000"/>
  </r>
  <r>
    <n v="2013"/>
    <x v="1"/>
    <s v="Steinkjer"/>
    <x v="1"/>
    <x v="0"/>
    <x v="2"/>
    <n v="519000"/>
  </r>
  <r>
    <n v="2006"/>
    <x v="1"/>
    <s v="Steinkjer"/>
    <x v="1"/>
    <x v="0"/>
    <x v="0"/>
    <n v="73256.7"/>
  </r>
  <r>
    <n v="2006"/>
    <x v="1"/>
    <s v="Steinkjer"/>
    <x v="1"/>
    <x v="0"/>
    <x v="1"/>
    <n v="99326.7"/>
  </r>
  <r>
    <n v="2006"/>
    <x v="1"/>
    <s v="Steinkjer"/>
    <x v="1"/>
    <x v="0"/>
    <x v="2"/>
    <n v="73256.7"/>
  </r>
  <r>
    <n v="2015"/>
    <x v="2"/>
    <s v="Namsos"/>
    <x v="2"/>
    <x v="0"/>
    <x v="0"/>
    <n v="128740"/>
  </r>
  <r>
    <n v="2015"/>
    <x v="2"/>
    <s v="Namsos"/>
    <x v="2"/>
    <x v="0"/>
    <x v="1"/>
    <n v="128740"/>
  </r>
  <r>
    <n v="2015"/>
    <x v="2"/>
    <s v="Namsos"/>
    <x v="2"/>
    <x v="0"/>
    <x v="2"/>
    <n v="176341"/>
  </r>
  <r>
    <n v="2017"/>
    <x v="3"/>
    <s v="Heim"/>
    <x v="3"/>
    <x v="0"/>
    <x v="0"/>
    <n v="127410"/>
  </r>
  <r>
    <n v="2017"/>
    <x v="3"/>
    <s v="Heim"/>
    <x v="3"/>
    <x v="0"/>
    <x v="1"/>
    <n v="127410"/>
  </r>
  <r>
    <n v="2017"/>
    <x v="3"/>
    <s v="Heim"/>
    <x v="3"/>
    <x v="0"/>
    <x v="2"/>
    <n v="176995"/>
  </r>
  <r>
    <n v="2017"/>
    <x v="3"/>
    <s v="Heim"/>
    <x v="3"/>
    <x v="0"/>
    <x v="0"/>
    <n v="6604"/>
  </r>
  <r>
    <n v="2017"/>
    <x v="3"/>
    <s v="Heim"/>
    <x v="3"/>
    <x v="0"/>
    <x v="1"/>
    <n v="6604"/>
  </r>
  <r>
    <n v="2017"/>
    <x v="3"/>
    <s v="Heim"/>
    <x v="3"/>
    <x v="0"/>
    <x v="2"/>
    <m/>
  </r>
  <r>
    <n v="2017"/>
    <x v="3"/>
    <s v="Orkland"/>
    <x v="4"/>
    <x v="0"/>
    <x v="0"/>
    <n v="43236"/>
  </r>
  <r>
    <n v="2017"/>
    <x v="3"/>
    <s v="Orkland"/>
    <x v="4"/>
    <x v="0"/>
    <x v="1"/>
    <n v="43236"/>
  </r>
  <r>
    <n v="2017"/>
    <x v="3"/>
    <s v="Orkland"/>
    <x v="4"/>
    <x v="0"/>
    <x v="2"/>
    <m/>
  </r>
  <r>
    <n v="2017"/>
    <x v="3"/>
    <s v="Hitra"/>
    <x v="5"/>
    <x v="0"/>
    <x v="0"/>
    <n v="6773"/>
  </r>
  <r>
    <n v="2017"/>
    <x v="3"/>
    <s v="Hitra"/>
    <x v="5"/>
    <x v="0"/>
    <x v="1"/>
    <n v="6773"/>
  </r>
  <r>
    <n v="2017"/>
    <x v="3"/>
    <s v="Hitra"/>
    <x v="5"/>
    <x v="0"/>
    <x v="2"/>
    <m/>
  </r>
  <r>
    <n v="2017"/>
    <x v="3"/>
    <s v="Hitra"/>
    <x v="5"/>
    <x v="0"/>
    <x v="0"/>
    <n v="10046"/>
  </r>
  <r>
    <n v="2017"/>
    <x v="3"/>
    <s v="Hitra"/>
    <x v="5"/>
    <x v="0"/>
    <x v="1"/>
    <n v="10046"/>
  </r>
  <r>
    <n v="2017"/>
    <x v="3"/>
    <s v="Hitra"/>
    <x v="5"/>
    <x v="0"/>
    <x v="2"/>
    <m/>
  </r>
  <r>
    <n v="0"/>
    <x v="3"/>
    <s v="Frøya"/>
    <x v="6"/>
    <x v="0"/>
    <x v="0"/>
    <n v="0"/>
  </r>
  <r>
    <n v="0"/>
    <x v="3"/>
    <s v="Frøya"/>
    <x v="6"/>
    <x v="0"/>
    <x v="1"/>
    <m/>
  </r>
  <r>
    <n v="0"/>
    <x v="3"/>
    <s v="Frøya"/>
    <x v="6"/>
    <x v="0"/>
    <x v="2"/>
    <m/>
  </r>
  <r>
    <n v="0"/>
    <x v="4"/>
    <s v="Ørland"/>
    <x v="7"/>
    <x v="0"/>
    <x v="0"/>
    <n v="0"/>
  </r>
  <r>
    <n v="0"/>
    <x v="4"/>
    <s v="Ørland"/>
    <x v="7"/>
    <x v="0"/>
    <x v="1"/>
    <m/>
  </r>
  <r>
    <n v="0"/>
    <x v="4"/>
    <s v="Ørland"/>
    <x v="7"/>
    <x v="0"/>
    <x v="2"/>
    <m/>
  </r>
  <r>
    <n v="2017"/>
    <x v="3"/>
    <s v="Orkland"/>
    <x v="4"/>
    <x v="0"/>
    <x v="0"/>
    <n v="63000"/>
  </r>
  <r>
    <n v="2017"/>
    <x v="3"/>
    <s v="Orkland"/>
    <x v="4"/>
    <x v="0"/>
    <x v="1"/>
    <n v="63000"/>
  </r>
  <r>
    <n v="2017"/>
    <x v="3"/>
    <s v="Orkland"/>
    <x v="4"/>
    <x v="0"/>
    <x v="2"/>
    <n v="85090"/>
  </r>
  <r>
    <n v="2016"/>
    <x v="4"/>
    <s v="Ørland"/>
    <x v="7"/>
    <x v="0"/>
    <x v="0"/>
    <n v="41262"/>
  </r>
  <r>
    <n v="2016"/>
    <x v="4"/>
    <s v="Ørland"/>
    <x v="7"/>
    <x v="0"/>
    <x v="1"/>
    <n v="41262"/>
  </r>
  <r>
    <n v="2016"/>
    <x v="4"/>
    <s v="Ørland"/>
    <x v="7"/>
    <x v="0"/>
    <x v="2"/>
    <m/>
  </r>
  <r>
    <n v="2011"/>
    <x v="4"/>
    <s v="Åfjord"/>
    <x v="8"/>
    <x v="0"/>
    <x v="0"/>
    <n v="102506"/>
  </r>
  <r>
    <n v="2011"/>
    <x v="4"/>
    <s v="Åfjord"/>
    <x v="8"/>
    <x v="0"/>
    <x v="1"/>
    <n v="102296"/>
  </r>
  <r>
    <n v="2011"/>
    <x v="4"/>
    <s v="Åfjord"/>
    <x v="8"/>
    <x v="0"/>
    <x v="2"/>
    <n v="113293"/>
  </r>
  <r>
    <n v="2015"/>
    <x v="4"/>
    <s v="Åfjord"/>
    <x v="8"/>
    <x v="0"/>
    <x v="0"/>
    <n v="19322"/>
  </r>
  <r>
    <n v="2015"/>
    <x v="4"/>
    <s v="Åfjord"/>
    <x v="8"/>
    <x v="0"/>
    <x v="1"/>
    <n v="19322"/>
  </r>
  <r>
    <n v="2015"/>
    <x v="4"/>
    <s v="Åfjord"/>
    <x v="8"/>
    <x v="0"/>
    <x v="2"/>
    <n v="31816"/>
  </r>
  <r>
    <n v="2015"/>
    <x v="4"/>
    <s v="Osen"/>
    <x v="9"/>
    <x v="0"/>
    <x v="0"/>
    <n v="26522"/>
  </r>
  <r>
    <n v="2015"/>
    <x v="4"/>
    <s v="Osen"/>
    <x v="9"/>
    <x v="0"/>
    <x v="1"/>
    <n v="26522"/>
  </r>
  <r>
    <n v="2015"/>
    <x v="4"/>
    <s v="Osen"/>
    <x v="9"/>
    <x v="0"/>
    <x v="2"/>
    <n v="39589"/>
  </r>
  <r>
    <n v="2005"/>
    <x v="5"/>
    <s v="Oppdal"/>
    <x v="10"/>
    <x v="0"/>
    <x v="0"/>
    <n v="37060"/>
  </r>
  <r>
    <n v="2005"/>
    <x v="5"/>
    <s v="Oppdal"/>
    <x v="10"/>
    <x v="0"/>
    <x v="1"/>
    <n v="37060"/>
  </r>
  <r>
    <n v="2005"/>
    <x v="5"/>
    <s v="Oppdal"/>
    <x v="10"/>
    <x v="0"/>
    <x v="2"/>
    <m/>
  </r>
  <r>
    <n v="2016"/>
    <x v="5"/>
    <s v="Rennebu"/>
    <x v="11"/>
    <x v="0"/>
    <x v="0"/>
    <n v="145123"/>
  </r>
  <r>
    <n v="2016"/>
    <x v="5"/>
    <s v="Rennebu"/>
    <x v="11"/>
    <x v="0"/>
    <x v="1"/>
    <n v="145123"/>
  </r>
  <r>
    <n v="2016"/>
    <x v="5"/>
    <s v="Rennebu"/>
    <x v="11"/>
    <x v="0"/>
    <x v="2"/>
    <n v="190288"/>
  </r>
  <r>
    <n v="2005"/>
    <x v="3"/>
    <s v="Orkland"/>
    <x v="4"/>
    <x v="0"/>
    <x v="0"/>
    <n v="174334"/>
  </r>
  <r>
    <n v="2005"/>
    <x v="3"/>
    <s v="Orkland"/>
    <x v="4"/>
    <x v="0"/>
    <x v="1"/>
    <n v="134237"/>
  </r>
  <r>
    <n v="2005"/>
    <x v="3"/>
    <s v="Orkland"/>
    <x v="4"/>
    <x v="0"/>
    <x v="2"/>
    <n v="174334"/>
  </r>
  <r>
    <n v="2006"/>
    <x v="3"/>
    <s v="Orkland"/>
    <x v="4"/>
    <x v="0"/>
    <x v="0"/>
    <n v="159533"/>
  </r>
  <r>
    <n v="2006"/>
    <x v="3"/>
    <s v="Orkland"/>
    <x v="4"/>
    <x v="0"/>
    <x v="1"/>
    <n v="159533"/>
  </r>
  <r>
    <n v="2006"/>
    <x v="3"/>
    <s v="Orkland"/>
    <x v="4"/>
    <x v="0"/>
    <x v="2"/>
    <m/>
  </r>
  <r>
    <n v="0"/>
    <x v="5"/>
    <s v="Røros"/>
    <x v="12"/>
    <x v="0"/>
    <x v="0"/>
    <n v="0"/>
  </r>
  <r>
    <n v="1998"/>
    <x v="5"/>
    <s v="Røros"/>
    <x v="12"/>
    <x v="0"/>
    <x v="1"/>
    <n v="0"/>
  </r>
  <r>
    <n v="1998"/>
    <x v="5"/>
    <s v="Røros"/>
    <x v="12"/>
    <x v="0"/>
    <x v="2"/>
    <m/>
  </r>
  <r>
    <n v="2016"/>
    <x v="5"/>
    <s v="Holtålen"/>
    <x v="13"/>
    <x v="0"/>
    <x v="0"/>
    <n v="50581"/>
  </r>
  <r>
    <n v="2016"/>
    <x v="5"/>
    <s v="Holtålen"/>
    <x v="13"/>
    <x v="0"/>
    <x v="1"/>
    <n v="50581"/>
  </r>
  <r>
    <n v="2016"/>
    <x v="5"/>
    <s v="Holtålen"/>
    <x v="13"/>
    <x v="0"/>
    <x v="2"/>
    <n v="64069"/>
  </r>
  <r>
    <n v="2010"/>
    <x v="5"/>
    <s v="Midtre Gauldal"/>
    <x v="14"/>
    <x v="0"/>
    <x v="0"/>
    <n v="265228"/>
  </r>
  <r>
    <n v="2010"/>
    <x v="5"/>
    <s v="Midtre Gauldal"/>
    <x v="14"/>
    <x v="0"/>
    <x v="1"/>
    <n v="265228"/>
  </r>
  <r>
    <n v="2010"/>
    <x v="5"/>
    <s v="Midtre Gauldal"/>
    <x v="14"/>
    <x v="0"/>
    <x v="2"/>
    <n v="379508"/>
  </r>
  <r>
    <n v="2015"/>
    <x v="5"/>
    <s v="Melhus"/>
    <x v="15"/>
    <x v="0"/>
    <x v="0"/>
    <n v="238271"/>
  </r>
  <r>
    <n v="2015"/>
    <x v="5"/>
    <s v="Melhus"/>
    <x v="15"/>
    <x v="0"/>
    <x v="1"/>
    <n v="238271"/>
  </r>
  <r>
    <n v="2015"/>
    <x v="5"/>
    <s v="Melhus"/>
    <x v="15"/>
    <x v="0"/>
    <x v="2"/>
    <n v="310861"/>
  </r>
  <r>
    <n v="2016"/>
    <x v="3"/>
    <s v="Skaun"/>
    <x v="16"/>
    <x v="0"/>
    <x v="0"/>
    <n v="97528"/>
  </r>
  <r>
    <n v="2016"/>
    <x v="3"/>
    <s v="Skaun"/>
    <x v="16"/>
    <x v="0"/>
    <x v="1"/>
    <n v="98682"/>
  </r>
  <r>
    <n v="2016"/>
    <x v="3"/>
    <s v="Skaun"/>
    <x v="16"/>
    <x v="0"/>
    <x v="2"/>
    <n v="122858"/>
  </r>
  <r>
    <n v="2010"/>
    <x v="0"/>
    <s v="Trondheim"/>
    <x v="0"/>
    <x v="0"/>
    <x v="0"/>
    <n v="84866"/>
  </r>
  <r>
    <n v="2010"/>
    <x v="0"/>
    <s v="Trondheim"/>
    <x v="0"/>
    <x v="0"/>
    <x v="1"/>
    <n v="84866"/>
  </r>
  <r>
    <n v="2010"/>
    <x v="0"/>
    <s v="Trondheim"/>
    <x v="0"/>
    <x v="0"/>
    <x v="2"/>
    <n v="90777"/>
  </r>
  <r>
    <n v="2006"/>
    <x v="0"/>
    <s v="Malvik"/>
    <x v="17"/>
    <x v="0"/>
    <x v="0"/>
    <n v="76690"/>
  </r>
  <r>
    <n v="2006"/>
    <x v="0"/>
    <s v="Malvik"/>
    <x v="17"/>
    <x v="0"/>
    <x v="1"/>
    <n v="76690"/>
  </r>
  <r>
    <n v="2006"/>
    <x v="0"/>
    <s v="Malvik"/>
    <x v="17"/>
    <x v="0"/>
    <x v="2"/>
    <m/>
  </r>
  <r>
    <n v="2002"/>
    <x v="0"/>
    <s v="Selbu"/>
    <x v="18"/>
    <x v="0"/>
    <x v="0"/>
    <n v="346336"/>
  </r>
  <r>
    <n v="2002"/>
    <x v="0"/>
    <s v="Selbu"/>
    <x v="18"/>
    <x v="0"/>
    <x v="1"/>
    <n v="259754"/>
  </r>
  <r>
    <n v="2002"/>
    <x v="0"/>
    <s v="Selbu"/>
    <x v="18"/>
    <x v="0"/>
    <x v="2"/>
    <n v="346573"/>
  </r>
  <r>
    <n v="2005"/>
    <x v="0"/>
    <s v="Tydal"/>
    <x v="19"/>
    <x v="0"/>
    <x v="0"/>
    <n v="74295"/>
  </r>
  <r>
    <n v="2005"/>
    <x v="0"/>
    <s v="Tydal"/>
    <x v="19"/>
    <x v="0"/>
    <x v="1"/>
    <n v="74295"/>
  </r>
  <r>
    <n v="2005"/>
    <x v="0"/>
    <s v="Tydal"/>
    <x v="19"/>
    <x v="0"/>
    <x v="2"/>
    <m/>
  </r>
  <r>
    <n v="2004"/>
    <x v="0"/>
    <s v="Meråker"/>
    <x v="20"/>
    <x v="0"/>
    <x v="0"/>
    <n v="192000"/>
  </r>
  <r>
    <n v="1991"/>
    <x v="0"/>
    <s v="Meråker"/>
    <x v="20"/>
    <x v="0"/>
    <x v="1"/>
    <n v="184500"/>
  </r>
  <r>
    <n v="1991"/>
    <x v="0"/>
    <s v="Meråker"/>
    <x v="20"/>
    <x v="0"/>
    <x v="2"/>
    <n v="192000"/>
  </r>
  <r>
    <n v="2002"/>
    <x v="0"/>
    <s v="Stjørdal"/>
    <x v="21"/>
    <x v="0"/>
    <x v="0"/>
    <n v="357653"/>
  </r>
  <r>
    <n v="2008"/>
    <x v="0"/>
    <s v="Stjørdal"/>
    <x v="21"/>
    <x v="0"/>
    <x v="1"/>
    <n v="176000"/>
  </r>
  <r>
    <n v="2008"/>
    <x v="0"/>
    <s v="Stjørdal"/>
    <x v="21"/>
    <x v="0"/>
    <x v="2"/>
    <n v="267178"/>
  </r>
  <r>
    <n v="2008"/>
    <x v="1"/>
    <s v="Frosta"/>
    <x v="22"/>
    <x v="0"/>
    <x v="0"/>
    <n v="27622"/>
  </r>
  <r>
    <n v="2009"/>
    <x v="1"/>
    <s v="Frosta"/>
    <x v="22"/>
    <x v="0"/>
    <x v="1"/>
    <n v="18600"/>
  </r>
  <r>
    <n v="2009"/>
    <x v="1"/>
    <s v="Frosta"/>
    <x v="22"/>
    <x v="0"/>
    <x v="2"/>
    <n v="27600"/>
  </r>
  <r>
    <n v="2008"/>
    <x v="1"/>
    <s v="Levanger"/>
    <x v="23"/>
    <x v="0"/>
    <x v="0"/>
    <n v="253061"/>
  </r>
  <r>
    <n v="2008"/>
    <x v="1"/>
    <s v="Levanger"/>
    <x v="23"/>
    <x v="0"/>
    <x v="1"/>
    <n v="192000"/>
  </r>
  <r>
    <n v="2008"/>
    <x v="1"/>
    <s v="Levanger"/>
    <x v="23"/>
    <x v="0"/>
    <x v="2"/>
    <n v="253643"/>
  </r>
  <r>
    <n v="2015"/>
    <x v="1"/>
    <s v="Verdal"/>
    <x v="24"/>
    <x v="0"/>
    <x v="0"/>
    <n v="292532"/>
  </r>
  <r>
    <n v="2015"/>
    <x v="1"/>
    <s v="Verdal"/>
    <x v="24"/>
    <x v="0"/>
    <x v="1"/>
    <n v="292532"/>
  </r>
  <r>
    <n v="2015"/>
    <x v="1"/>
    <s v="Verdal"/>
    <x v="24"/>
    <x v="0"/>
    <x v="2"/>
    <n v="307173"/>
  </r>
  <r>
    <n v="2006"/>
    <x v="4"/>
    <s v="Indre Fosen"/>
    <x v="25"/>
    <x v="0"/>
    <x v="0"/>
    <n v="11043.300000000001"/>
  </r>
  <r>
    <n v="2006"/>
    <x v="4"/>
    <s v="Indre Fosen"/>
    <x v="26"/>
    <x v="0"/>
    <x v="1"/>
    <n v="14973.300000000001"/>
  </r>
  <r>
    <n v="2006"/>
    <x v="4"/>
    <s v="Indre Fosen"/>
    <x v="27"/>
    <x v="0"/>
    <x v="2"/>
    <n v="11043.300000000001"/>
  </r>
  <r>
    <n v="2012"/>
    <x v="2"/>
    <s v="Namsos"/>
    <x v="2"/>
    <x v="0"/>
    <x v="0"/>
    <n v="128570"/>
  </r>
  <r>
    <n v="2012"/>
    <x v="2"/>
    <s v="Namsos"/>
    <x v="2"/>
    <x v="0"/>
    <x v="1"/>
    <n v="128570"/>
  </r>
  <r>
    <n v="2012"/>
    <x v="2"/>
    <s v="Namsos"/>
    <x v="2"/>
    <x v="0"/>
    <x v="2"/>
    <n v="174287"/>
  </r>
  <r>
    <n v="2004"/>
    <x v="1"/>
    <s v="Snåsa"/>
    <x v="28"/>
    <x v="0"/>
    <x v="0"/>
    <n v="251160"/>
  </r>
  <r>
    <n v="2004"/>
    <x v="1"/>
    <s v="Snåsa"/>
    <x v="28"/>
    <x v="0"/>
    <x v="1"/>
    <n v="251160"/>
  </r>
  <r>
    <n v="2004"/>
    <x v="1"/>
    <s v="Snåsa"/>
    <x v="28"/>
    <x v="0"/>
    <x v="2"/>
    <n v="270270"/>
  </r>
  <r>
    <n v="2013"/>
    <x v="2"/>
    <s v="Lierne"/>
    <x v="29"/>
    <x v="0"/>
    <x v="0"/>
    <n v="344826"/>
  </r>
  <r>
    <n v="2013"/>
    <x v="2"/>
    <s v="Lierne"/>
    <x v="29"/>
    <x v="0"/>
    <x v="1"/>
    <n v="170049"/>
  </r>
  <r>
    <n v="2013"/>
    <x v="2"/>
    <s v="Lierne"/>
    <x v="29"/>
    <x v="0"/>
    <x v="2"/>
    <n v="0"/>
  </r>
  <r>
    <n v="2013"/>
    <x v="2"/>
    <s v="Røyrvik"/>
    <x v="30"/>
    <x v="0"/>
    <x v="0"/>
    <n v="50383"/>
  </r>
  <r>
    <n v="2013"/>
    <x v="2"/>
    <s v="Røyrvik"/>
    <x v="30"/>
    <x v="0"/>
    <x v="1"/>
    <n v="50383"/>
  </r>
  <r>
    <n v="2013"/>
    <x v="2"/>
    <s v="Røyrvik"/>
    <x v="30"/>
    <x v="0"/>
    <x v="2"/>
    <n v="0"/>
  </r>
  <r>
    <n v="2014"/>
    <x v="2"/>
    <s v="Namsskogan"/>
    <x v="31"/>
    <x v="0"/>
    <x v="0"/>
    <n v="36402"/>
  </r>
  <r>
    <n v="2014"/>
    <x v="2"/>
    <s v="Namsskogan"/>
    <x v="31"/>
    <x v="0"/>
    <x v="1"/>
    <n v="36402"/>
  </r>
  <r>
    <n v="2014"/>
    <x v="2"/>
    <s v="Namsskogan"/>
    <x v="31"/>
    <x v="0"/>
    <x v="2"/>
    <n v="41512"/>
  </r>
  <r>
    <n v="2017"/>
    <x v="2"/>
    <s v="Grong"/>
    <x v="32"/>
    <x v="0"/>
    <x v="0"/>
    <n v="197624"/>
  </r>
  <r>
    <n v="2017"/>
    <x v="2"/>
    <s v="Grong"/>
    <x v="32"/>
    <x v="0"/>
    <x v="1"/>
    <n v="197624"/>
  </r>
  <r>
    <n v="2017"/>
    <x v="2"/>
    <s v="Grong"/>
    <x v="32"/>
    <x v="0"/>
    <x v="2"/>
    <m/>
  </r>
  <r>
    <n v="2017"/>
    <x v="2"/>
    <s v="Høylandet"/>
    <x v="33"/>
    <x v="0"/>
    <x v="0"/>
    <n v="198481"/>
  </r>
  <r>
    <n v="2017"/>
    <x v="2"/>
    <s v="Høylandet"/>
    <x v="33"/>
    <x v="0"/>
    <x v="1"/>
    <n v="198481"/>
  </r>
  <r>
    <n v="2017"/>
    <x v="2"/>
    <s v="Høylandet"/>
    <x v="33"/>
    <x v="0"/>
    <x v="2"/>
    <m/>
  </r>
  <r>
    <n v="2002"/>
    <x v="2"/>
    <s v="Overhalla"/>
    <x v="34"/>
    <x v="0"/>
    <x v="0"/>
    <n v="155000"/>
  </r>
  <r>
    <n v="1994"/>
    <x v="2"/>
    <s v="Overhalla"/>
    <x v="34"/>
    <x v="0"/>
    <x v="1"/>
    <n v="116000"/>
  </r>
  <r>
    <n v="1994"/>
    <x v="2"/>
    <s v="Overhalla"/>
    <x v="34"/>
    <x v="0"/>
    <x v="2"/>
    <m/>
  </r>
  <r>
    <n v="2011"/>
    <x v="2"/>
    <s v="Namsos"/>
    <x v="2"/>
    <x v="0"/>
    <x v="0"/>
    <n v="113000"/>
  </r>
  <r>
    <n v="2011"/>
    <x v="2"/>
    <s v="Namsos"/>
    <x v="2"/>
    <x v="0"/>
    <x v="1"/>
    <n v="73000"/>
  </r>
  <r>
    <n v="2011"/>
    <x v="2"/>
    <s v="Namsos"/>
    <x v="2"/>
    <x v="0"/>
    <x v="2"/>
    <n v="111000"/>
  </r>
  <r>
    <n v="2017"/>
    <x v="2"/>
    <s v="Flatanger"/>
    <x v="35"/>
    <x v="0"/>
    <x v="0"/>
    <n v="0"/>
  </r>
  <r>
    <n v="2017"/>
    <x v="2"/>
    <s v="Flatanger"/>
    <x v="35"/>
    <x v="0"/>
    <x v="1"/>
    <n v="0"/>
  </r>
  <r>
    <n v="2017"/>
    <x v="2"/>
    <s v="Flatanger"/>
    <x v="35"/>
    <x v="0"/>
    <x v="2"/>
    <m/>
  </r>
  <r>
    <n v="0"/>
    <x v="2"/>
    <s v="Nærøyøysund"/>
    <x v="36"/>
    <x v="0"/>
    <x v="0"/>
    <n v="0"/>
  </r>
  <r>
    <n v="0"/>
    <x v="2"/>
    <s v="Nærøyøysund"/>
    <x v="36"/>
    <x v="0"/>
    <x v="1"/>
    <n v="0"/>
  </r>
  <r>
    <n v="0"/>
    <x v="2"/>
    <s v="Nærøyøysund"/>
    <x v="36"/>
    <x v="0"/>
    <x v="2"/>
    <m/>
  </r>
  <r>
    <n v="2003"/>
    <x v="2"/>
    <s v="Nærøyøysund"/>
    <x v="36"/>
    <x v="0"/>
    <x v="0"/>
    <n v="166000"/>
  </r>
  <r>
    <n v="2003"/>
    <x v="2"/>
    <s v="Nærøyøysund"/>
    <x v="36"/>
    <x v="0"/>
    <x v="1"/>
    <n v="166000"/>
  </r>
  <r>
    <n v="2003"/>
    <x v="2"/>
    <s v="Nærøyøysund"/>
    <x v="36"/>
    <x v="0"/>
    <x v="2"/>
    <n v="239583"/>
  </r>
  <r>
    <n v="2017"/>
    <x v="2"/>
    <s v="Leka"/>
    <x v="37"/>
    <x v="0"/>
    <x v="0"/>
    <n v="3190"/>
  </r>
  <r>
    <n v="2017"/>
    <x v="2"/>
    <s v="Leka"/>
    <x v="37"/>
    <x v="0"/>
    <x v="1"/>
    <n v="3190"/>
  </r>
  <r>
    <n v="2017"/>
    <x v="2"/>
    <s v="Leka"/>
    <x v="37"/>
    <x v="0"/>
    <x v="2"/>
    <m/>
  </r>
  <r>
    <n v="2005"/>
    <x v="1"/>
    <s v="Inderøy"/>
    <x v="38"/>
    <x v="0"/>
    <x v="0"/>
    <n v="199102"/>
  </r>
  <r>
    <n v="2005"/>
    <x v="1"/>
    <s v="Inderøy"/>
    <x v="38"/>
    <x v="0"/>
    <x v="1"/>
    <n v="173819"/>
  </r>
  <r>
    <n v="2005"/>
    <x v="1"/>
    <s v="Inderøy"/>
    <x v="38"/>
    <x v="0"/>
    <x v="2"/>
    <n v="197563"/>
  </r>
  <r>
    <n v="2016"/>
    <x v="4"/>
    <s v="Indre Fosen"/>
    <x v="25"/>
    <x v="0"/>
    <x v="0"/>
    <n v="255241"/>
  </r>
  <r>
    <n v="2016"/>
    <x v="4"/>
    <s v="Indre Fosen"/>
    <x v="25"/>
    <x v="0"/>
    <x v="1"/>
    <n v="255241"/>
  </r>
  <r>
    <n v="2016"/>
    <x v="4"/>
    <s v="Indre Fosen"/>
    <x v="25"/>
    <x v="0"/>
    <x v="2"/>
    <n v="302000"/>
  </r>
  <r>
    <n v="2017"/>
    <x v="3"/>
    <s v="Rindal"/>
    <x v="39"/>
    <x v="0"/>
    <x v="0"/>
    <m/>
  </r>
  <r>
    <n v="2017"/>
    <x v="3"/>
    <s v="Rindal"/>
    <x v="39"/>
    <x v="0"/>
    <x v="1"/>
    <m/>
  </r>
  <r>
    <n v="2017"/>
    <x v="3"/>
    <s v="Rindal"/>
    <x v="39"/>
    <x v="0"/>
    <x v="2"/>
    <m/>
  </r>
  <r>
    <n v="2020"/>
    <x v="0"/>
    <s v="Trondheim"/>
    <x v="0"/>
    <x v="1"/>
    <x v="3"/>
    <n v="77709"/>
  </r>
  <r>
    <n v="2020"/>
    <x v="0"/>
    <s v="Trondheim"/>
    <x v="0"/>
    <x v="2"/>
    <x v="3"/>
    <n v="100844"/>
  </r>
  <r>
    <n v="2020"/>
    <x v="0"/>
    <s v="Trondheim"/>
    <x v="0"/>
    <x v="3"/>
    <x v="3"/>
    <n v="38440"/>
  </r>
  <r>
    <n v="2020"/>
    <x v="0"/>
    <s v="Trondheim"/>
    <x v="0"/>
    <x v="4"/>
    <x v="3"/>
    <n v="431"/>
  </r>
  <r>
    <n v="2020"/>
    <x v="0"/>
    <s v="Trondheim"/>
    <x v="0"/>
    <x v="1"/>
    <x v="4"/>
    <n v="1426"/>
  </r>
  <r>
    <n v="2020"/>
    <x v="0"/>
    <s v="Trondheim"/>
    <x v="0"/>
    <x v="2"/>
    <x v="4"/>
    <n v="3649"/>
  </r>
  <r>
    <n v="2020"/>
    <x v="0"/>
    <s v="Trondheim"/>
    <x v="0"/>
    <x v="3"/>
    <x v="4"/>
    <n v="3592"/>
  </r>
  <r>
    <n v="2020"/>
    <x v="0"/>
    <s v="Trondheim"/>
    <x v="0"/>
    <x v="4"/>
    <x v="4"/>
    <n v="88"/>
  </r>
  <r>
    <n v="2020"/>
    <x v="0"/>
    <s v="Trondheim"/>
    <x v="0"/>
    <x v="1"/>
    <x v="5"/>
    <n v="54"/>
  </r>
  <r>
    <n v="2020"/>
    <x v="0"/>
    <s v="Trondheim"/>
    <x v="0"/>
    <x v="2"/>
    <x v="5"/>
    <n v="3584"/>
  </r>
  <r>
    <n v="2020"/>
    <x v="0"/>
    <s v="Trondheim"/>
    <x v="0"/>
    <x v="3"/>
    <x v="5"/>
    <n v="11818"/>
  </r>
  <r>
    <n v="2020"/>
    <x v="0"/>
    <s v="Trondheim"/>
    <x v="0"/>
    <x v="4"/>
    <x v="5"/>
    <n v="72"/>
  </r>
  <r>
    <n v="2020"/>
    <x v="0"/>
    <s v="Trondheim"/>
    <x v="0"/>
    <x v="1"/>
    <x v="6"/>
    <n v="1204"/>
  </r>
  <r>
    <n v="2020"/>
    <x v="0"/>
    <s v="Trondheim"/>
    <x v="0"/>
    <x v="2"/>
    <x v="6"/>
    <n v="620"/>
  </r>
  <r>
    <n v="2020"/>
    <x v="0"/>
    <s v="Trondheim"/>
    <x v="0"/>
    <x v="3"/>
    <x v="6"/>
    <n v="22"/>
  </r>
  <r>
    <n v="2020"/>
    <x v="1"/>
    <s v="Steinkjer"/>
    <x v="1"/>
    <x v="1"/>
    <x v="3"/>
    <n v="345316"/>
  </r>
  <r>
    <n v="2020"/>
    <x v="1"/>
    <s v="Steinkjer"/>
    <x v="1"/>
    <x v="2"/>
    <x v="3"/>
    <n v="264693"/>
  </r>
  <r>
    <n v="2020"/>
    <x v="1"/>
    <s v="Steinkjer"/>
    <x v="1"/>
    <x v="3"/>
    <x v="3"/>
    <n v="201478"/>
  </r>
  <r>
    <n v="2020"/>
    <x v="1"/>
    <s v="Steinkjer"/>
    <x v="1"/>
    <x v="1"/>
    <x v="4"/>
    <n v="11348"/>
  </r>
  <r>
    <n v="2020"/>
    <x v="1"/>
    <s v="Steinkjer"/>
    <x v="1"/>
    <x v="2"/>
    <x v="4"/>
    <n v="9069"/>
  </r>
  <r>
    <n v="2020"/>
    <x v="1"/>
    <s v="Steinkjer"/>
    <x v="1"/>
    <x v="3"/>
    <x v="4"/>
    <n v="13028"/>
  </r>
  <r>
    <n v="2020"/>
    <x v="1"/>
    <s v="Steinkjer"/>
    <x v="1"/>
    <x v="1"/>
    <x v="5"/>
    <n v="25"/>
  </r>
  <r>
    <n v="2020"/>
    <x v="1"/>
    <s v="Steinkjer"/>
    <x v="1"/>
    <x v="2"/>
    <x v="5"/>
    <n v="1782"/>
  </r>
  <r>
    <n v="2020"/>
    <x v="1"/>
    <s v="Steinkjer"/>
    <x v="1"/>
    <x v="3"/>
    <x v="5"/>
    <n v="11447"/>
  </r>
  <r>
    <n v="2020"/>
    <x v="1"/>
    <s v="Steinkjer"/>
    <x v="1"/>
    <x v="1"/>
    <x v="6"/>
    <n v="1464"/>
  </r>
  <r>
    <n v="2020"/>
    <x v="1"/>
    <s v="Steinkjer"/>
    <x v="1"/>
    <x v="2"/>
    <x v="6"/>
    <n v="1828"/>
  </r>
  <r>
    <n v="2020"/>
    <x v="1"/>
    <s v="Steinkjer"/>
    <x v="1"/>
    <x v="3"/>
    <x v="6"/>
    <n v="387"/>
  </r>
  <r>
    <n v="2020"/>
    <x v="2"/>
    <s v="Namsos"/>
    <x v="2"/>
    <x v="1"/>
    <x v="3"/>
    <n v="379302"/>
  </r>
  <r>
    <n v="2020"/>
    <x v="2"/>
    <s v="Namsos"/>
    <x v="2"/>
    <x v="2"/>
    <x v="3"/>
    <n v="204708"/>
  </r>
  <r>
    <n v="2020"/>
    <x v="2"/>
    <s v="Namsos"/>
    <x v="2"/>
    <x v="3"/>
    <x v="3"/>
    <n v="158110"/>
  </r>
  <r>
    <n v="2020"/>
    <x v="2"/>
    <s v="Namsos"/>
    <x v="2"/>
    <x v="1"/>
    <x v="4"/>
    <n v="11053"/>
  </r>
  <r>
    <n v="2020"/>
    <x v="2"/>
    <s v="Namsos"/>
    <x v="2"/>
    <x v="2"/>
    <x v="4"/>
    <n v="6873"/>
  </r>
  <r>
    <n v="2020"/>
    <x v="2"/>
    <s v="Namsos"/>
    <x v="2"/>
    <x v="3"/>
    <x v="4"/>
    <n v="7453"/>
  </r>
  <r>
    <n v="2020"/>
    <x v="2"/>
    <s v="Namsos"/>
    <x v="2"/>
    <x v="1"/>
    <x v="5"/>
    <n v="0"/>
  </r>
  <r>
    <n v="2020"/>
    <x v="2"/>
    <s v="Namsos"/>
    <x v="2"/>
    <x v="2"/>
    <x v="5"/>
    <n v="2740"/>
  </r>
  <r>
    <n v="2020"/>
    <x v="2"/>
    <s v="Namsos"/>
    <x v="2"/>
    <x v="3"/>
    <x v="5"/>
    <n v="6242"/>
  </r>
  <r>
    <n v="2020"/>
    <x v="2"/>
    <s v="Namsos"/>
    <x v="2"/>
    <x v="1"/>
    <x v="6"/>
    <n v="6467"/>
  </r>
  <r>
    <n v="2020"/>
    <x v="2"/>
    <s v="Namsos"/>
    <x v="2"/>
    <x v="2"/>
    <x v="6"/>
    <n v="7923"/>
  </r>
  <r>
    <n v="2020"/>
    <x v="2"/>
    <s v="Namsos"/>
    <x v="2"/>
    <x v="3"/>
    <x v="6"/>
    <n v="1501"/>
  </r>
  <r>
    <n v="2020"/>
    <x v="3"/>
    <s v="Frøya"/>
    <x v="6"/>
    <x v="1"/>
    <x v="3"/>
    <n v="1314"/>
  </r>
  <r>
    <n v="2020"/>
    <x v="3"/>
    <s v="Frøya"/>
    <x v="6"/>
    <x v="2"/>
    <x v="3"/>
    <n v="328"/>
  </r>
  <r>
    <n v="2020"/>
    <x v="3"/>
    <s v="Frøya"/>
    <x v="6"/>
    <x v="3"/>
    <x v="3"/>
    <n v="42"/>
  </r>
  <r>
    <n v="2020"/>
    <x v="3"/>
    <s v="Frøya"/>
    <x v="6"/>
    <x v="1"/>
    <x v="4"/>
    <n v="111"/>
  </r>
  <r>
    <n v="2020"/>
    <x v="3"/>
    <s v="Frøya"/>
    <x v="6"/>
    <x v="2"/>
    <x v="4"/>
    <n v="6"/>
  </r>
  <r>
    <n v="2020"/>
    <x v="3"/>
    <s v="Frøya"/>
    <x v="6"/>
    <x v="3"/>
    <x v="4"/>
    <n v="0"/>
  </r>
  <r>
    <n v="2020"/>
    <x v="3"/>
    <s v="Frøya"/>
    <x v="6"/>
    <x v="1"/>
    <x v="5"/>
    <n v="0"/>
  </r>
  <r>
    <n v="2020"/>
    <x v="3"/>
    <s v="Frøya"/>
    <x v="6"/>
    <x v="2"/>
    <x v="5"/>
    <n v="8"/>
  </r>
  <r>
    <n v="2020"/>
    <x v="3"/>
    <s v="Frøya"/>
    <x v="6"/>
    <x v="3"/>
    <x v="5"/>
    <n v="2"/>
  </r>
  <r>
    <n v="2020"/>
    <x v="3"/>
    <s v="Frøya"/>
    <x v="6"/>
    <x v="1"/>
    <x v="6"/>
    <n v="20"/>
  </r>
  <r>
    <n v="2020"/>
    <x v="3"/>
    <s v="Frøya"/>
    <x v="6"/>
    <x v="2"/>
    <x v="6"/>
    <n v="117"/>
  </r>
  <r>
    <n v="2020"/>
    <x v="3"/>
    <s v="Frøya"/>
    <x v="6"/>
    <x v="3"/>
    <x v="6"/>
    <n v="0"/>
  </r>
  <r>
    <n v="2020"/>
    <x v="4"/>
    <s v="Osen"/>
    <x v="9"/>
    <x v="1"/>
    <x v="3"/>
    <n v="28601"/>
  </r>
  <r>
    <n v="2020"/>
    <x v="4"/>
    <s v="Osen"/>
    <x v="9"/>
    <x v="2"/>
    <x v="3"/>
    <n v="14443"/>
  </r>
  <r>
    <n v="2020"/>
    <x v="4"/>
    <s v="Osen"/>
    <x v="9"/>
    <x v="3"/>
    <x v="3"/>
    <n v="5001"/>
  </r>
  <r>
    <n v="2020"/>
    <x v="4"/>
    <s v="Osen"/>
    <x v="9"/>
    <x v="1"/>
    <x v="4"/>
    <n v="3125"/>
  </r>
  <r>
    <n v="2020"/>
    <x v="4"/>
    <s v="Osen"/>
    <x v="9"/>
    <x v="2"/>
    <x v="4"/>
    <n v="1770"/>
  </r>
  <r>
    <n v="2020"/>
    <x v="4"/>
    <s v="Osen"/>
    <x v="9"/>
    <x v="3"/>
    <x v="4"/>
    <n v="399"/>
  </r>
  <r>
    <n v="2020"/>
    <x v="4"/>
    <s v="Osen"/>
    <x v="9"/>
    <x v="1"/>
    <x v="5"/>
    <n v="5"/>
  </r>
  <r>
    <n v="2020"/>
    <x v="4"/>
    <s v="Osen"/>
    <x v="9"/>
    <x v="2"/>
    <x v="5"/>
    <n v="1820"/>
  </r>
  <r>
    <n v="2020"/>
    <x v="4"/>
    <s v="Osen"/>
    <x v="9"/>
    <x v="3"/>
    <x v="5"/>
    <n v="615"/>
  </r>
  <r>
    <n v="2020"/>
    <x v="4"/>
    <s v="Osen"/>
    <x v="9"/>
    <x v="1"/>
    <x v="6"/>
    <n v="34"/>
  </r>
  <r>
    <n v="2020"/>
    <x v="4"/>
    <s v="Osen"/>
    <x v="9"/>
    <x v="2"/>
    <x v="6"/>
    <n v="105"/>
  </r>
  <r>
    <n v="2020"/>
    <x v="4"/>
    <s v="Osen"/>
    <x v="9"/>
    <x v="3"/>
    <x v="6"/>
    <n v="0"/>
  </r>
  <r>
    <n v="2020"/>
    <x v="5"/>
    <s v="Oppdal"/>
    <x v="10"/>
    <x v="1"/>
    <x v="3"/>
    <n v="41386"/>
  </r>
  <r>
    <n v="2020"/>
    <x v="5"/>
    <s v="Oppdal"/>
    <x v="10"/>
    <x v="2"/>
    <x v="3"/>
    <n v="43746"/>
  </r>
  <r>
    <n v="2020"/>
    <x v="5"/>
    <s v="Oppdal"/>
    <x v="10"/>
    <x v="3"/>
    <x v="3"/>
    <n v="238"/>
  </r>
  <r>
    <n v="2020"/>
    <x v="5"/>
    <s v="Oppdal"/>
    <x v="10"/>
    <x v="1"/>
    <x v="4"/>
    <n v="13965"/>
  </r>
  <r>
    <n v="2020"/>
    <x v="5"/>
    <s v="Oppdal"/>
    <x v="10"/>
    <x v="2"/>
    <x v="4"/>
    <n v="5473"/>
  </r>
  <r>
    <n v="2020"/>
    <x v="5"/>
    <s v="Oppdal"/>
    <x v="10"/>
    <x v="3"/>
    <x v="4"/>
    <n v="11"/>
  </r>
  <r>
    <n v="2020"/>
    <x v="5"/>
    <s v="Oppdal"/>
    <x v="10"/>
    <x v="1"/>
    <x v="5"/>
    <n v="148"/>
  </r>
  <r>
    <n v="2020"/>
    <x v="5"/>
    <s v="Oppdal"/>
    <x v="10"/>
    <x v="2"/>
    <x v="5"/>
    <n v="24589"/>
  </r>
  <r>
    <n v="2020"/>
    <x v="5"/>
    <s v="Oppdal"/>
    <x v="10"/>
    <x v="3"/>
    <x v="5"/>
    <n v="38"/>
  </r>
  <r>
    <n v="2020"/>
    <x v="5"/>
    <s v="Oppdal"/>
    <x v="10"/>
    <x v="4"/>
    <x v="5"/>
    <n v="1"/>
  </r>
  <r>
    <n v="2020"/>
    <x v="5"/>
    <s v="Oppdal"/>
    <x v="10"/>
    <x v="1"/>
    <x v="6"/>
    <n v="93"/>
  </r>
  <r>
    <n v="2020"/>
    <x v="5"/>
    <s v="Oppdal"/>
    <x v="10"/>
    <x v="2"/>
    <x v="6"/>
    <n v="3"/>
  </r>
  <r>
    <n v="2020"/>
    <x v="5"/>
    <s v="Oppdal"/>
    <x v="10"/>
    <x v="3"/>
    <x v="6"/>
    <n v="0"/>
  </r>
  <r>
    <n v="2020"/>
    <x v="5"/>
    <s v="Rennebu"/>
    <x v="11"/>
    <x v="1"/>
    <x v="3"/>
    <n v="84759"/>
  </r>
  <r>
    <n v="2020"/>
    <x v="5"/>
    <s v="Rennebu"/>
    <x v="11"/>
    <x v="2"/>
    <x v="3"/>
    <n v="75353"/>
  </r>
  <r>
    <n v="2020"/>
    <x v="5"/>
    <s v="Rennebu"/>
    <x v="11"/>
    <x v="3"/>
    <x v="3"/>
    <n v="12908"/>
  </r>
  <r>
    <n v="2020"/>
    <x v="5"/>
    <s v="Rennebu"/>
    <x v="11"/>
    <x v="4"/>
    <x v="3"/>
    <n v="6"/>
  </r>
  <r>
    <n v="2020"/>
    <x v="5"/>
    <s v="Rennebu"/>
    <x v="11"/>
    <x v="1"/>
    <x v="4"/>
    <n v="26070"/>
  </r>
  <r>
    <n v="2020"/>
    <x v="5"/>
    <s v="Rennebu"/>
    <x v="11"/>
    <x v="2"/>
    <x v="4"/>
    <n v="13689"/>
  </r>
  <r>
    <n v="2020"/>
    <x v="5"/>
    <s v="Rennebu"/>
    <x v="11"/>
    <x v="3"/>
    <x v="4"/>
    <n v="2753"/>
  </r>
  <r>
    <n v="2020"/>
    <x v="5"/>
    <s v="Rennebu"/>
    <x v="11"/>
    <x v="1"/>
    <x v="5"/>
    <n v="13395"/>
  </r>
  <r>
    <n v="2020"/>
    <x v="5"/>
    <s v="Rennebu"/>
    <x v="11"/>
    <x v="2"/>
    <x v="5"/>
    <n v="16437"/>
  </r>
  <r>
    <n v="2020"/>
    <x v="5"/>
    <s v="Rennebu"/>
    <x v="11"/>
    <x v="3"/>
    <x v="5"/>
    <n v="6622"/>
  </r>
  <r>
    <n v="2020"/>
    <x v="5"/>
    <s v="Rennebu"/>
    <x v="11"/>
    <x v="1"/>
    <x v="6"/>
    <n v="134"/>
  </r>
  <r>
    <n v="2020"/>
    <x v="5"/>
    <s v="Rennebu"/>
    <x v="11"/>
    <x v="2"/>
    <x v="6"/>
    <n v="25"/>
  </r>
  <r>
    <n v="2020"/>
    <x v="5"/>
    <s v="Rennebu"/>
    <x v="11"/>
    <x v="3"/>
    <x v="6"/>
    <n v="7"/>
  </r>
  <r>
    <n v="2020"/>
    <x v="5"/>
    <s v="Røros"/>
    <x v="12"/>
    <x v="1"/>
    <x v="3"/>
    <n v="81057"/>
  </r>
  <r>
    <n v="2020"/>
    <x v="5"/>
    <s v="Røros"/>
    <x v="12"/>
    <x v="2"/>
    <x v="3"/>
    <n v="27618"/>
  </r>
  <r>
    <n v="2020"/>
    <x v="5"/>
    <s v="Røros"/>
    <x v="12"/>
    <x v="3"/>
    <x v="3"/>
    <n v="17"/>
  </r>
  <r>
    <n v="2020"/>
    <x v="5"/>
    <s v="Røros"/>
    <x v="12"/>
    <x v="1"/>
    <x v="4"/>
    <n v="10322"/>
  </r>
  <r>
    <n v="2020"/>
    <x v="5"/>
    <s v="Røros"/>
    <x v="12"/>
    <x v="2"/>
    <x v="4"/>
    <n v="4685"/>
  </r>
  <r>
    <n v="2020"/>
    <x v="5"/>
    <s v="Røros"/>
    <x v="12"/>
    <x v="3"/>
    <x v="4"/>
    <n v="0"/>
  </r>
  <r>
    <n v="2020"/>
    <x v="5"/>
    <s v="Røros"/>
    <x v="12"/>
    <x v="1"/>
    <x v="5"/>
    <n v="12"/>
  </r>
  <r>
    <n v="2020"/>
    <x v="5"/>
    <s v="Røros"/>
    <x v="12"/>
    <x v="2"/>
    <x v="5"/>
    <n v="81951"/>
  </r>
  <r>
    <n v="2020"/>
    <x v="5"/>
    <s v="Røros"/>
    <x v="12"/>
    <x v="3"/>
    <x v="5"/>
    <n v="902"/>
  </r>
  <r>
    <n v="2020"/>
    <x v="5"/>
    <s v="Røros"/>
    <x v="12"/>
    <x v="1"/>
    <x v="6"/>
    <n v="370"/>
  </r>
  <r>
    <n v="2020"/>
    <x v="5"/>
    <s v="Røros"/>
    <x v="12"/>
    <x v="2"/>
    <x v="6"/>
    <n v="64"/>
  </r>
  <r>
    <n v="2020"/>
    <x v="5"/>
    <s v="Røros"/>
    <x v="12"/>
    <x v="3"/>
    <x v="6"/>
    <n v="0"/>
  </r>
  <r>
    <n v="2020"/>
    <x v="5"/>
    <s v="Holtålen"/>
    <x v="13"/>
    <x v="1"/>
    <x v="3"/>
    <n v="69821"/>
  </r>
  <r>
    <n v="2020"/>
    <x v="5"/>
    <s v="Holtålen"/>
    <x v="13"/>
    <x v="2"/>
    <x v="3"/>
    <n v="29135"/>
  </r>
  <r>
    <n v="2020"/>
    <x v="5"/>
    <s v="Holtålen"/>
    <x v="13"/>
    <x v="3"/>
    <x v="3"/>
    <n v="2216"/>
  </r>
  <r>
    <n v="2020"/>
    <x v="5"/>
    <s v="Holtålen"/>
    <x v="13"/>
    <x v="1"/>
    <x v="4"/>
    <n v="8663"/>
  </r>
  <r>
    <n v="2020"/>
    <x v="5"/>
    <s v="Holtålen"/>
    <x v="13"/>
    <x v="2"/>
    <x v="4"/>
    <n v="2267"/>
  </r>
  <r>
    <n v="2020"/>
    <x v="5"/>
    <s v="Holtålen"/>
    <x v="13"/>
    <x v="3"/>
    <x v="4"/>
    <n v="391"/>
  </r>
  <r>
    <n v="2020"/>
    <x v="5"/>
    <s v="Holtålen"/>
    <x v="13"/>
    <x v="1"/>
    <x v="5"/>
    <n v="10140"/>
  </r>
  <r>
    <n v="2020"/>
    <x v="5"/>
    <s v="Holtålen"/>
    <x v="13"/>
    <x v="2"/>
    <x v="5"/>
    <n v="7060"/>
  </r>
  <r>
    <n v="2020"/>
    <x v="5"/>
    <s v="Holtålen"/>
    <x v="13"/>
    <x v="3"/>
    <x v="5"/>
    <n v="522"/>
  </r>
  <r>
    <n v="2020"/>
    <x v="5"/>
    <s v="Holtålen"/>
    <x v="13"/>
    <x v="1"/>
    <x v="6"/>
    <n v="354"/>
  </r>
  <r>
    <n v="2020"/>
    <x v="5"/>
    <s v="Holtålen"/>
    <x v="13"/>
    <x v="2"/>
    <x v="6"/>
    <n v="0"/>
  </r>
  <r>
    <n v="2020"/>
    <x v="5"/>
    <s v="Holtålen"/>
    <x v="13"/>
    <x v="3"/>
    <x v="6"/>
    <n v="1"/>
  </r>
  <r>
    <n v="2020"/>
    <x v="5"/>
    <s v="Midtre Gauldal"/>
    <x v="40"/>
    <x v="1"/>
    <x v="3"/>
    <n v="216261"/>
  </r>
  <r>
    <n v="2020"/>
    <x v="5"/>
    <s v="Midtre Gauldal"/>
    <x v="40"/>
    <x v="2"/>
    <x v="3"/>
    <n v="113406"/>
  </r>
  <r>
    <n v="2020"/>
    <x v="5"/>
    <s v="Midtre Gauldal"/>
    <x v="40"/>
    <x v="3"/>
    <x v="3"/>
    <n v="43113"/>
  </r>
  <r>
    <n v="2020"/>
    <x v="5"/>
    <s v="Midtre Gauldal"/>
    <x v="40"/>
    <x v="1"/>
    <x v="4"/>
    <n v="33879"/>
  </r>
  <r>
    <n v="2020"/>
    <x v="5"/>
    <s v="Midtre Gauldal"/>
    <x v="40"/>
    <x v="2"/>
    <x v="4"/>
    <n v="18322"/>
  </r>
  <r>
    <n v="2020"/>
    <x v="5"/>
    <s v="Midtre Gauldal"/>
    <x v="40"/>
    <x v="3"/>
    <x v="4"/>
    <n v="7074"/>
  </r>
  <r>
    <n v="2020"/>
    <x v="5"/>
    <s v="Midtre Gauldal"/>
    <x v="40"/>
    <x v="1"/>
    <x v="5"/>
    <n v="33568"/>
  </r>
  <r>
    <n v="2020"/>
    <x v="5"/>
    <s v="Midtre Gauldal"/>
    <x v="40"/>
    <x v="2"/>
    <x v="5"/>
    <n v="22631"/>
  </r>
  <r>
    <n v="2020"/>
    <x v="5"/>
    <s v="Midtre Gauldal"/>
    <x v="40"/>
    <x v="3"/>
    <x v="5"/>
    <n v="13732"/>
  </r>
  <r>
    <n v="2020"/>
    <x v="5"/>
    <s v="Midtre Gauldal"/>
    <x v="40"/>
    <x v="1"/>
    <x v="6"/>
    <n v="865"/>
  </r>
  <r>
    <n v="2020"/>
    <x v="5"/>
    <s v="Midtre Gauldal"/>
    <x v="40"/>
    <x v="2"/>
    <x v="6"/>
    <n v="16"/>
  </r>
  <r>
    <n v="2020"/>
    <x v="5"/>
    <s v="Midtre Gauldal"/>
    <x v="40"/>
    <x v="3"/>
    <x v="6"/>
    <n v="22"/>
  </r>
  <r>
    <n v="2020"/>
    <x v="5"/>
    <s v="Melhus"/>
    <x v="15"/>
    <x v="1"/>
    <x v="3"/>
    <n v="167478"/>
  </r>
  <r>
    <n v="2020"/>
    <x v="5"/>
    <s v="Melhus"/>
    <x v="15"/>
    <x v="2"/>
    <x v="3"/>
    <n v="105551"/>
  </r>
  <r>
    <n v="2020"/>
    <x v="5"/>
    <s v="Melhus"/>
    <x v="15"/>
    <x v="3"/>
    <x v="3"/>
    <n v="28228"/>
  </r>
  <r>
    <n v="2020"/>
    <x v="5"/>
    <s v="Melhus"/>
    <x v="15"/>
    <x v="4"/>
    <x v="3"/>
    <n v="96"/>
  </r>
  <r>
    <n v="2020"/>
    <x v="5"/>
    <s v="Melhus"/>
    <x v="15"/>
    <x v="1"/>
    <x v="4"/>
    <n v="1218"/>
  </r>
  <r>
    <n v="2020"/>
    <x v="5"/>
    <s v="Melhus"/>
    <x v="15"/>
    <x v="2"/>
    <x v="4"/>
    <n v="3241"/>
  </r>
  <r>
    <n v="2020"/>
    <x v="5"/>
    <s v="Melhus"/>
    <x v="15"/>
    <x v="3"/>
    <x v="4"/>
    <n v="3248"/>
  </r>
  <r>
    <n v="2020"/>
    <x v="5"/>
    <s v="Melhus"/>
    <x v="15"/>
    <x v="1"/>
    <x v="5"/>
    <n v="0"/>
  </r>
  <r>
    <n v="2020"/>
    <x v="5"/>
    <s v="Melhus"/>
    <x v="15"/>
    <x v="2"/>
    <x v="5"/>
    <n v="2992"/>
  </r>
  <r>
    <n v="2020"/>
    <x v="5"/>
    <s v="Melhus"/>
    <x v="15"/>
    <x v="3"/>
    <x v="5"/>
    <n v="19255"/>
  </r>
  <r>
    <n v="2020"/>
    <x v="5"/>
    <s v="Melhus"/>
    <x v="15"/>
    <x v="4"/>
    <x v="5"/>
    <n v="69"/>
  </r>
  <r>
    <n v="2020"/>
    <x v="5"/>
    <s v="Melhus"/>
    <x v="15"/>
    <x v="1"/>
    <x v="6"/>
    <n v="1075"/>
  </r>
  <r>
    <n v="2020"/>
    <x v="5"/>
    <s v="Melhus"/>
    <x v="15"/>
    <x v="2"/>
    <x v="6"/>
    <n v="18"/>
  </r>
  <r>
    <n v="2020"/>
    <x v="5"/>
    <s v="Melhus"/>
    <x v="15"/>
    <x v="3"/>
    <x v="6"/>
    <n v="0"/>
  </r>
  <r>
    <n v="2020"/>
    <x v="3"/>
    <s v="Skaun"/>
    <x v="16"/>
    <x v="1"/>
    <x v="3"/>
    <n v="36588"/>
  </r>
  <r>
    <n v="2020"/>
    <x v="3"/>
    <s v="Skaun"/>
    <x v="16"/>
    <x v="2"/>
    <x v="3"/>
    <n v="68469"/>
  </r>
  <r>
    <n v="2020"/>
    <x v="3"/>
    <s v="Skaun"/>
    <x v="16"/>
    <x v="3"/>
    <x v="3"/>
    <n v="20422"/>
  </r>
  <r>
    <n v="2020"/>
    <x v="3"/>
    <s v="Skaun"/>
    <x v="16"/>
    <x v="1"/>
    <x v="4"/>
    <n v="269"/>
  </r>
  <r>
    <n v="2020"/>
    <x v="3"/>
    <s v="Skaun"/>
    <x v="16"/>
    <x v="2"/>
    <x v="4"/>
    <n v="1968"/>
  </r>
  <r>
    <n v="2020"/>
    <x v="3"/>
    <s v="Skaun"/>
    <x v="16"/>
    <x v="3"/>
    <x v="4"/>
    <n v="2011"/>
  </r>
  <r>
    <n v="2020"/>
    <x v="3"/>
    <s v="Skaun"/>
    <x v="16"/>
    <x v="1"/>
    <x v="5"/>
    <n v="12"/>
  </r>
  <r>
    <n v="2020"/>
    <x v="3"/>
    <s v="Skaun"/>
    <x v="16"/>
    <x v="2"/>
    <x v="5"/>
    <n v="1294"/>
  </r>
  <r>
    <n v="2020"/>
    <x v="3"/>
    <s v="Skaun"/>
    <x v="16"/>
    <x v="3"/>
    <x v="5"/>
    <n v="5282"/>
  </r>
  <r>
    <n v="2020"/>
    <x v="3"/>
    <s v="Skaun"/>
    <x v="16"/>
    <x v="1"/>
    <x v="6"/>
    <n v="2234"/>
  </r>
  <r>
    <n v="2020"/>
    <x v="3"/>
    <s v="Skaun"/>
    <x v="16"/>
    <x v="2"/>
    <x v="6"/>
    <n v="54"/>
  </r>
  <r>
    <n v="2020"/>
    <x v="3"/>
    <s v="Skaun"/>
    <x v="16"/>
    <x v="3"/>
    <x v="6"/>
    <n v="0"/>
  </r>
  <r>
    <n v="2020"/>
    <x v="0"/>
    <s v="Malvik"/>
    <x v="17"/>
    <x v="1"/>
    <x v="3"/>
    <n v="52041"/>
  </r>
  <r>
    <n v="2020"/>
    <x v="0"/>
    <s v="Malvik"/>
    <x v="17"/>
    <x v="2"/>
    <x v="3"/>
    <n v="34175"/>
  </r>
  <r>
    <n v="2020"/>
    <x v="0"/>
    <s v="Malvik"/>
    <x v="17"/>
    <x v="3"/>
    <x v="3"/>
    <n v="22478"/>
  </r>
  <r>
    <n v="2020"/>
    <x v="0"/>
    <s v="Malvik"/>
    <x v="17"/>
    <x v="1"/>
    <x v="4"/>
    <n v="180"/>
  </r>
  <r>
    <n v="2020"/>
    <x v="0"/>
    <s v="Malvik"/>
    <x v="17"/>
    <x v="2"/>
    <x v="4"/>
    <n v="607"/>
  </r>
  <r>
    <n v="2020"/>
    <x v="0"/>
    <s v="Malvik"/>
    <x v="17"/>
    <x v="3"/>
    <x v="4"/>
    <n v="1552"/>
  </r>
  <r>
    <n v="2020"/>
    <x v="0"/>
    <s v="Malvik"/>
    <x v="17"/>
    <x v="1"/>
    <x v="5"/>
    <n v="0"/>
  </r>
  <r>
    <n v="2020"/>
    <x v="0"/>
    <s v="Malvik"/>
    <x v="17"/>
    <x v="2"/>
    <x v="5"/>
    <n v="157"/>
  </r>
  <r>
    <n v="2020"/>
    <x v="0"/>
    <s v="Malvik"/>
    <x v="17"/>
    <x v="3"/>
    <x v="5"/>
    <n v="1304"/>
  </r>
  <r>
    <n v="2020"/>
    <x v="0"/>
    <s v="Malvik"/>
    <x v="17"/>
    <x v="1"/>
    <x v="6"/>
    <n v="230"/>
  </r>
  <r>
    <n v="2020"/>
    <x v="0"/>
    <s v="Malvik"/>
    <x v="17"/>
    <x v="2"/>
    <x v="6"/>
    <n v="173"/>
  </r>
  <r>
    <n v="2020"/>
    <x v="0"/>
    <s v="Malvik"/>
    <x v="17"/>
    <x v="3"/>
    <x v="6"/>
    <n v="64"/>
  </r>
  <r>
    <n v="2020"/>
    <x v="0"/>
    <s v="Selbu"/>
    <x v="18"/>
    <x v="1"/>
    <x v="3"/>
    <n v="183821"/>
  </r>
  <r>
    <n v="2020"/>
    <x v="0"/>
    <s v="Selbu"/>
    <x v="18"/>
    <x v="2"/>
    <x v="3"/>
    <n v="89706"/>
  </r>
  <r>
    <n v="2020"/>
    <x v="0"/>
    <s v="Selbu"/>
    <x v="18"/>
    <x v="3"/>
    <x v="3"/>
    <n v="41109"/>
  </r>
  <r>
    <n v="2020"/>
    <x v="0"/>
    <s v="Selbu"/>
    <x v="18"/>
    <x v="1"/>
    <x v="4"/>
    <n v="3299"/>
  </r>
  <r>
    <n v="2020"/>
    <x v="0"/>
    <s v="Selbu"/>
    <x v="18"/>
    <x v="2"/>
    <x v="4"/>
    <n v="2260"/>
  </r>
  <r>
    <n v="2020"/>
    <x v="0"/>
    <s v="Selbu"/>
    <x v="18"/>
    <x v="3"/>
    <x v="4"/>
    <n v="2727"/>
  </r>
  <r>
    <n v="2020"/>
    <x v="0"/>
    <s v="Selbu"/>
    <x v="18"/>
    <x v="4"/>
    <x v="4"/>
    <n v="2"/>
  </r>
  <r>
    <n v="2020"/>
    <x v="0"/>
    <s v="Selbu"/>
    <x v="18"/>
    <x v="1"/>
    <x v="5"/>
    <n v="21"/>
  </r>
  <r>
    <n v="2020"/>
    <x v="0"/>
    <s v="Selbu"/>
    <x v="18"/>
    <x v="2"/>
    <x v="5"/>
    <n v="1420"/>
  </r>
  <r>
    <n v="2020"/>
    <x v="0"/>
    <s v="Selbu"/>
    <x v="18"/>
    <x v="3"/>
    <x v="5"/>
    <n v="4549"/>
  </r>
  <r>
    <n v="2020"/>
    <x v="0"/>
    <s v="Selbu"/>
    <x v="18"/>
    <x v="1"/>
    <x v="6"/>
    <n v="450"/>
  </r>
  <r>
    <n v="2020"/>
    <x v="0"/>
    <s v="Selbu"/>
    <x v="18"/>
    <x v="2"/>
    <x v="6"/>
    <n v="56"/>
  </r>
  <r>
    <n v="2020"/>
    <x v="0"/>
    <s v="Selbu"/>
    <x v="18"/>
    <x v="3"/>
    <x v="6"/>
    <n v="0"/>
  </r>
  <r>
    <n v="2020"/>
    <x v="0"/>
    <s v="Tydal"/>
    <x v="19"/>
    <x v="1"/>
    <x v="3"/>
    <n v="35953"/>
  </r>
  <r>
    <n v="2020"/>
    <x v="0"/>
    <s v="Tydal"/>
    <x v="19"/>
    <x v="2"/>
    <x v="3"/>
    <n v="62953"/>
  </r>
  <r>
    <n v="2020"/>
    <x v="0"/>
    <s v="Tydal"/>
    <x v="19"/>
    <x v="3"/>
    <x v="3"/>
    <n v="3695"/>
  </r>
  <r>
    <n v="2020"/>
    <x v="0"/>
    <s v="Tydal"/>
    <x v="19"/>
    <x v="1"/>
    <x v="4"/>
    <n v="4828"/>
  </r>
  <r>
    <n v="2020"/>
    <x v="0"/>
    <s v="Tydal"/>
    <x v="19"/>
    <x v="2"/>
    <x v="4"/>
    <n v="3546"/>
  </r>
  <r>
    <n v="2020"/>
    <x v="0"/>
    <s v="Tydal"/>
    <x v="19"/>
    <x v="3"/>
    <x v="4"/>
    <n v="165"/>
  </r>
  <r>
    <n v="2020"/>
    <x v="0"/>
    <s v="Tydal"/>
    <x v="19"/>
    <x v="1"/>
    <x v="5"/>
    <n v="13719"/>
  </r>
  <r>
    <n v="2020"/>
    <x v="0"/>
    <s v="Tydal"/>
    <x v="19"/>
    <x v="2"/>
    <x v="5"/>
    <n v="19997"/>
  </r>
  <r>
    <n v="2020"/>
    <x v="0"/>
    <s v="Tydal"/>
    <x v="19"/>
    <x v="3"/>
    <x v="5"/>
    <n v="141"/>
  </r>
  <r>
    <n v="2020"/>
    <x v="0"/>
    <s v="Tydal"/>
    <x v="19"/>
    <x v="1"/>
    <x v="6"/>
    <n v="401"/>
  </r>
  <r>
    <n v="2020"/>
    <x v="0"/>
    <s v="Tydal"/>
    <x v="19"/>
    <x v="2"/>
    <x v="6"/>
    <n v="161"/>
  </r>
  <r>
    <n v="2020"/>
    <x v="0"/>
    <s v="Tydal"/>
    <x v="19"/>
    <x v="3"/>
    <x v="6"/>
    <n v="0"/>
  </r>
  <r>
    <n v="2020"/>
    <x v="0"/>
    <s v="Meråker"/>
    <x v="20"/>
    <x v="1"/>
    <x v="3"/>
    <n v="65934"/>
  </r>
  <r>
    <n v="2020"/>
    <x v="0"/>
    <s v="Meråker"/>
    <x v="20"/>
    <x v="2"/>
    <x v="3"/>
    <n v="88985"/>
  </r>
  <r>
    <n v="2020"/>
    <x v="0"/>
    <s v="Meråker"/>
    <x v="20"/>
    <x v="3"/>
    <x v="3"/>
    <n v="28532"/>
  </r>
  <r>
    <n v="2020"/>
    <x v="0"/>
    <s v="Meråker"/>
    <x v="20"/>
    <x v="1"/>
    <x v="4"/>
    <n v="3290"/>
  </r>
  <r>
    <n v="2020"/>
    <x v="0"/>
    <s v="Meråker"/>
    <x v="20"/>
    <x v="2"/>
    <x v="4"/>
    <n v="2195"/>
  </r>
  <r>
    <n v="2020"/>
    <x v="0"/>
    <s v="Meråker"/>
    <x v="20"/>
    <x v="3"/>
    <x v="4"/>
    <n v="2319"/>
  </r>
  <r>
    <n v="2020"/>
    <x v="0"/>
    <s v="Meråker"/>
    <x v="20"/>
    <x v="1"/>
    <x v="5"/>
    <n v="0"/>
  </r>
  <r>
    <n v="2020"/>
    <x v="0"/>
    <s v="Meråker"/>
    <x v="20"/>
    <x v="2"/>
    <x v="5"/>
    <n v="705"/>
  </r>
  <r>
    <n v="2020"/>
    <x v="0"/>
    <s v="Meråker"/>
    <x v="20"/>
    <x v="3"/>
    <x v="5"/>
    <n v="2210"/>
  </r>
  <r>
    <n v="2020"/>
    <x v="0"/>
    <s v="Meråker"/>
    <x v="20"/>
    <x v="1"/>
    <x v="6"/>
    <n v="140"/>
  </r>
  <r>
    <n v="2020"/>
    <x v="0"/>
    <s v="Meråker"/>
    <x v="20"/>
    <x v="2"/>
    <x v="6"/>
    <n v="266"/>
  </r>
  <r>
    <n v="2020"/>
    <x v="0"/>
    <s v="Meråker"/>
    <x v="20"/>
    <x v="3"/>
    <x v="6"/>
    <n v="12"/>
  </r>
  <r>
    <n v="2020"/>
    <x v="0"/>
    <s v="Stjørdal"/>
    <x v="21"/>
    <x v="1"/>
    <x v="3"/>
    <n v="165499"/>
  </r>
  <r>
    <n v="2020"/>
    <x v="0"/>
    <s v="Stjørdal"/>
    <x v="21"/>
    <x v="2"/>
    <x v="3"/>
    <n v="160728"/>
  </r>
  <r>
    <n v="2020"/>
    <x v="0"/>
    <s v="Stjørdal"/>
    <x v="21"/>
    <x v="3"/>
    <x v="3"/>
    <n v="82787"/>
  </r>
  <r>
    <n v="2020"/>
    <x v="0"/>
    <s v="Stjørdal"/>
    <x v="21"/>
    <x v="4"/>
    <x v="3"/>
    <n v="113"/>
  </r>
  <r>
    <n v="2020"/>
    <x v="0"/>
    <s v="Stjørdal"/>
    <x v="21"/>
    <x v="1"/>
    <x v="4"/>
    <n v="2367"/>
  </r>
  <r>
    <n v="2020"/>
    <x v="0"/>
    <s v="Stjørdal"/>
    <x v="21"/>
    <x v="2"/>
    <x v="4"/>
    <n v="3572"/>
  </r>
  <r>
    <n v="2020"/>
    <x v="0"/>
    <s v="Stjørdal"/>
    <x v="21"/>
    <x v="3"/>
    <x v="4"/>
    <n v="7547"/>
  </r>
  <r>
    <n v="2020"/>
    <x v="0"/>
    <s v="Stjørdal"/>
    <x v="21"/>
    <x v="4"/>
    <x v="4"/>
    <n v="49"/>
  </r>
  <r>
    <n v="2020"/>
    <x v="0"/>
    <s v="Stjørdal"/>
    <x v="21"/>
    <x v="1"/>
    <x v="5"/>
    <n v="3"/>
  </r>
  <r>
    <n v="2020"/>
    <x v="0"/>
    <s v="Stjørdal"/>
    <x v="21"/>
    <x v="2"/>
    <x v="5"/>
    <n v="1634"/>
  </r>
  <r>
    <n v="2020"/>
    <x v="0"/>
    <s v="Stjørdal"/>
    <x v="21"/>
    <x v="3"/>
    <x v="5"/>
    <n v="13980"/>
  </r>
  <r>
    <n v="2020"/>
    <x v="0"/>
    <s v="Stjørdal"/>
    <x v="21"/>
    <x v="4"/>
    <x v="5"/>
    <n v="223"/>
  </r>
  <r>
    <n v="2020"/>
    <x v="0"/>
    <s v="Stjørdal"/>
    <x v="21"/>
    <x v="1"/>
    <x v="6"/>
    <n v="495"/>
  </r>
  <r>
    <n v="2020"/>
    <x v="0"/>
    <s v="Stjørdal"/>
    <x v="21"/>
    <x v="2"/>
    <x v="6"/>
    <n v="1673"/>
  </r>
  <r>
    <n v="2020"/>
    <x v="0"/>
    <s v="Stjørdal"/>
    <x v="21"/>
    <x v="3"/>
    <x v="6"/>
    <n v="38"/>
  </r>
  <r>
    <n v="2020"/>
    <x v="1"/>
    <s v="Frosta"/>
    <x v="22"/>
    <x v="1"/>
    <x v="3"/>
    <n v="10977"/>
  </r>
  <r>
    <n v="2020"/>
    <x v="1"/>
    <s v="Frosta"/>
    <x v="22"/>
    <x v="2"/>
    <x v="3"/>
    <n v="15962"/>
  </r>
  <r>
    <n v="2020"/>
    <x v="1"/>
    <s v="Frosta"/>
    <x v="22"/>
    <x v="3"/>
    <x v="3"/>
    <n v="7234"/>
  </r>
  <r>
    <n v="2020"/>
    <x v="1"/>
    <s v="Frosta"/>
    <x v="22"/>
    <x v="1"/>
    <x v="4"/>
    <n v="75"/>
  </r>
  <r>
    <n v="2020"/>
    <x v="1"/>
    <s v="Frosta"/>
    <x v="22"/>
    <x v="2"/>
    <x v="4"/>
    <n v="383"/>
  </r>
  <r>
    <n v="2020"/>
    <x v="1"/>
    <s v="Frosta"/>
    <x v="22"/>
    <x v="3"/>
    <x v="4"/>
    <n v="278"/>
  </r>
  <r>
    <n v="2020"/>
    <x v="1"/>
    <s v="Frosta"/>
    <x v="22"/>
    <x v="1"/>
    <x v="5"/>
    <n v="8"/>
  </r>
  <r>
    <n v="2020"/>
    <x v="1"/>
    <s v="Frosta"/>
    <x v="22"/>
    <x v="2"/>
    <x v="5"/>
    <n v="961"/>
  </r>
  <r>
    <n v="2020"/>
    <x v="1"/>
    <s v="Frosta"/>
    <x v="22"/>
    <x v="3"/>
    <x v="5"/>
    <n v="913"/>
  </r>
  <r>
    <n v="2020"/>
    <x v="1"/>
    <s v="Frosta"/>
    <x v="22"/>
    <x v="1"/>
    <x v="6"/>
    <n v="6"/>
  </r>
  <r>
    <n v="2020"/>
    <x v="1"/>
    <s v="Frosta"/>
    <x v="22"/>
    <x v="2"/>
    <x v="6"/>
    <n v="27"/>
  </r>
  <r>
    <n v="2020"/>
    <x v="1"/>
    <s v="Frosta"/>
    <x v="22"/>
    <x v="3"/>
    <x v="6"/>
    <n v="6"/>
  </r>
  <r>
    <n v="2020"/>
    <x v="1"/>
    <s v="Levanger"/>
    <x v="23"/>
    <x v="1"/>
    <x v="3"/>
    <n v="119383"/>
  </r>
  <r>
    <n v="2020"/>
    <x v="1"/>
    <s v="Levanger"/>
    <x v="23"/>
    <x v="2"/>
    <x v="3"/>
    <n v="100603"/>
  </r>
  <r>
    <n v="2020"/>
    <x v="1"/>
    <s v="Levanger"/>
    <x v="23"/>
    <x v="3"/>
    <x v="3"/>
    <n v="47936"/>
  </r>
  <r>
    <n v="2020"/>
    <x v="1"/>
    <s v="Levanger"/>
    <x v="23"/>
    <x v="1"/>
    <x v="4"/>
    <n v="3331"/>
  </r>
  <r>
    <n v="2020"/>
    <x v="1"/>
    <s v="Levanger"/>
    <x v="23"/>
    <x v="2"/>
    <x v="4"/>
    <n v="4106"/>
  </r>
  <r>
    <n v="2020"/>
    <x v="1"/>
    <s v="Levanger"/>
    <x v="23"/>
    <x v="3"/>
    <x v="4"/>
    <n v="4046"/>
  </r>
  <r>
    <n v="2020"/>
    <x v="1"/>
    <s v="Levanger"/>
    <x v="23"/>
    <x v="1"/>
    <x v="5"/>
    <n v="0"/>
  </r>
  <r>
    <n v="2020"/>
    <x v="1"/>
    <s v="Levanger"/>
    <x v="23"/>
    <x v="2"/>
    <x v="5"/>
    <n v="2297"/>
  </r>
  <r>
    <n v="2020"/>
    <x v="1"/>
    <s v="Levanger"/>
    <x v="23"/>
    <x v="3"/>
    <x v="5"/>
    <n v="5236"/>
  </r>
  <r>
    <n v="2020"/>
    <x v="1"/>
    <s v="Levanger"/>
    <x v="23"/>
    <x v="1"/>
    <x v="6"/>
    <n v="555"/>
  </r>
  <r>
    <n v="2020"/>
    <x v="1"/>
    <s v="Levanger"/>
    <x v="23"/>
    <x v="2"/>
    <x v="6"/>
    <n v="838"/>
  </r>
  <r>
    <n v="2020"/>
    <x v="1"/>
    <s v="Levanger"/>
    <x v="23"/>
    <x v="3"/>
    <x v="6"/>
    <n v="12"/>
  </r>
  <r>
    <n v="2020"/>
    <x v="1"/>
    <s v="Verdal"/>
    <x v="24"/>
    <x v="1"/>
    <x v="3"/>
    <n v="172362"/>
  </r>
  <r>
    <n v="2020"/>
    <x v="1"/>
    <s v="Verdal"/>
    <x v="24"/>
    <x v="2"/>
    <x v="3"/>
    <n v="144920"/>
  </r>
  <r>
    <n v="2020"/>
    <x v="1"/>
    <s v="Verdal"/>
    <x v="24"/>
    <x v="3"/>
    <x v="3"/>
    <n v="71113"/>
  </r>
  <r>
    <n v="2020"/>
    <x v="1"/>
    <s v="Verdal"/>
    <x v="24"/>
    <x v="1"/>
    <x v="4"/>
    <n v="18374"/>
  </r>
  <r>
    <n v="2020"/>
    <x v="1"/>
    <s v="Verdal"/>
    <x v="24"/>
    <x v="2"/>
    <x v="4"/>
    <n v="13585"/>
  </r>
  <r>
    <n v="2020"/>
    <x v="1"/>
    <s v="Verdal"/>
    <x v="24"/>
    <x v="3"/>
    <x v="4"/>
    <n v="3563"/>
  </r>
  <r>
    <n v="2020"/>
    <x v="1"/>
    <s v="Verdal"/>
    <x v="24"/>
    <x v="1"/>
    <x v="5"/>
    <n v="154"/>
  </r>
  <r>
    <n v="2020"/>
    <x v="1"/>
    <s v="Verdal"/>
    <x v="24"/>
    <x v="2"/>
    <x v="5"/>
    <n v="1908"/>
  </r>
  <r>
    <n v="2020"/>
    <x v="1"/>
    <s v="Verdal"/>
    <x v="24"/>
    <x v="3"/>
    <x v="5"/>
    <n v="11503"/>
  </r>
  <r>
    <n v="2020"/>
    <x v="1"/>
    <s v="Verdal"/>
    <x v="24"/>
    <x v="1"/>
    <x v="6"/>
    <n v="1961"/>
  </r>
  <r>
    <n v="2020"/>
    <x v="1"/>
    <s v="Verdal"/>
    <x v="24"/>
    <x v="2"/>
    <x v="6"/>
    <n v="352"/>
  </r>
  <r>
    <n v="2020"/>
    <x v="1"/>
    <s v="Verdal"/>
    <x v="24"/>
    <x v="3"/>
    <x v="6"/>
    <n v="160"/>
  </r>
  <r>
    <n v="2020"/>
    <x v="1"/>
    <s v="Snåsa"/>
    <x v="28"/>
    <x v="1"/>
    <x v="3"/>
    <n v="244005"/>
  </r>
  <r>
    <n v="2020"/>
    <x v="1"/>
    <s v="Snåsa"/>
    <x v="28"/>
    <x v="2"/>
    <x v="3"/>
    <n v="142726"/>
  </r>
  <r>
    <n v="2020"/>
    <x v="1"/>
    <s v="Snåsa"/>
    <x v="28"/>
    <x v="3"/>
    <x v="3"/>
    <n v="89401"/>
  </r>
  <r>
    <n v="2020"/>
    <x v="1"/>
    <s v="Snåsa"/>
    <x v="28"/>
    <x v="1"/>
    <x v="4"/>
    <n v="27460"/>
  </r>
  <r>
    <n v="2020"/>
    <x v="1"/>
    <s v="Snåsa"/>
    <x v="28"/>
    <x v="2"/>
    <x v="4"/>
    <n v="19854"/>
  </r>
  <r>
    <n v="2020"/>
    <x v="1"/>
    <s v="Snåsa"/>
    <x v="28"/>
    <x v="3"/>
    <x v="4"/>
    <n v="6442"/>
  </r>
  <r>
    <n v="2020"/>
    <x v="1"/>
    <s v="Snåsa"/>
    <x v="28"/>
    <x v="1"/>
    <x v="5"/>
    <n v="22"/>
  </r>
  <r>
    <n v="2020"/>
    <x v="1"/>
    <s v="Snåsa"/>
    <x v="28"/>
    <x v="2"/>
    <x v="5"/>
    <n v="3093"/>
  </r>
  <r>
    <n v="2020"/>
    <x v="1"/>
    <s v="Snåsa"/>
    <x v="28"/>
    <x v="3"/>
    <x v="5"/>
    <n v="3134"/>
  </r>
  <r>
    <n v="2020"/>
    <x v="1"/>
    <s v="Snåsa"/>
    <x v="28"/>
    <x v="1"/>
    <x v="6"/>
    <n v="1095"/>
  </r>
  <r>
    <n v="2020"/>
    <x v="1"/>
    <s v="Snåsa"/>
    <x v="28"/>
    <x v="2"/>
    <x v="6"/>
    <n v="732"/>
  </r>
  <r>
    <n v="2020"/>
    <x v="1"/>
    <s v="Snåsa"/>
    <x v="28"/>
    <x v="3"/>
    <x v="6"/>
    <n v="115"/>
  </r>
  <r>
    <n v="2020"/>
    <x v="2"/>
    <s v="Lierne"/>
    <x v="29"/>
    <x v="1"/>
    <x v="3"/>
    <n v="121078"/>
  </r>
  <r>
    <n v="2020"/>
    <x v="2"/>
    <s v="Lierne"/>
    <x v="29"/>
    <x v="2"/>
    <x v="3"/>
    <n v="297094"/>
  </r>
  <r>
    <n v="2020"/>
    <x v="2"/>
    <s v="Lierne"/>
    <x v="29"/>
    <x v="3"/>
    <x v="3"/>
    <n v="96280"/>
  </r>
  <r>
    <n v="2020"/>
    <x v="2"/>
    <s v="Lierne"/>
    <x v="29"/>
    <x v="1"/>
    <x v="4"/>
    <n v="71941"/>
  </r>
  <r>
    <n v="2020"/>
    <x v="2"/>
    <s v="Lierne"/>
    <x v="29"/>
    <x v="2"/>
    <x v="4"/>
    <n v="74698"/>
  </r>
  <r>
    <n v="2020"/>
    <x v="2"/>
    <s v="Lierne"/>
    <x v="29"/>
    <x v="3"/>
    <x v="4"/>
    <n v="21754"/>
  </r>
  <r>
    <n v="2020"/>
    <x v="2"/>
    <s v="Lierne"/>
    <x v="29"/>
    <x v="1"/>
    <x v="5"/>
    <n v="0"/>
  </r>
  <r>
    <n v="2020"/>
    <x v="2"/>
    <s v="Lierne"/>
    <x v="29"/>
    <x v="2"/>
    <x v="5"/>
    <n v="24285"/>
  </r>
  <r>
    <n v="2020"/>
    <x v="2"/>
    <s v="Lierne"/>
    <x v="29"/>
    <x v="3"/>
    <x v="5"/>
    <n v="7857"/>
  </r>
  <r>
    <n v="2020"/>
    <x v="2"/>
    <s v="Lierne"/>
    <x v="29"/>
    <x v="1"/>
    <x v="6"/>
    <n v="942"/>
  </r>
  <r>
    <n v="2020"/>
    <x v="2"/>
    <s v="Lierne"/>
    <x v="29"/>
    <x v="2"/>
    <x v="6"/>
    <n v="3831"/>
  </r>
  <r>
    <n v="2020"/>
    <x v="2"/>
    <s v="Lierne"/>
    <x v="29"/>
    <x v="3"/>
    <x v="6"/>
    <n v="194"/>
  </r>
  <r>
    <n v="2020"/>
    <x v="2"/>
    <s v="Røyrvik"/>
    <x v="30"/>
    <x v="1"/>
    <x v="3"/>
    <n v="44751"/>
  </r>
  <r>
    <n v="2020"/>
    <x v="2"/>
    <s v="Røyrvik"/>
    <x v="30"/>
    <x v="2"/>
    <x v="3"/>
    <n v="41453"/>
  </r>
  <r>
    <n v="2020"/>
    <x v="2"/>
    <s v="Røyrvik"/>
    <x v="30"/>
    <x v="3"/>
    <x v="3"/>
    <n v="5236"/>
  </r>
  <r>
    <n v="2020"/>
    <x v="2"/>
    <s v="Røyrvik"/>
    <x v="30"/>
    <x v="1"/>
    <x v="4"/>
    <n v="15431"/>
  </r>
  <r>
    <n v="2020"/>
    <x v="2"/>
    <s v="Røyrvik"/>
    <x v="30"/>
    <x v="2"/>
    <x v="4"/>
    <n v="17757"/>
  </r>
  <r>
    <n v="2020"/>
    <x v="2"/>
    <s v="Røyrvik"/>
    <x v="30"/>
    <x v="3"/>
    <x v="4"/>
    <n v="3057"/>
  </r>
  <r>
    <n v="2020"/>
    <x v="2"/>
    <s v="Røyrvik"/>
    <x v="30"/>
    <x v="1"/>
    <x v="5"/>
    <n v="2"/>
  </r>
  <r>
    <n v="2020"/>
    <x v="2"/>
    <s v="Røyrvik"/>
    <x v="30"/>
    <x v="2"/>
    <x v="5"/>
    <n v="30206"/>
  </r>
  <r>
    <n v="2020"/>
    <x v="2"/>
    <s v="Røyrvik"/>
    <x v="30"/>
    <x v="3"/>
    <x v="5"/>
    <n v="9499"/>
  </r>
  <r>
    <n v="2020"/>
    <x v="2"/>
    <s v="Røyrvik"/>
    <x v="30"/>
    <x v="1"/>
    <x v="6"/>
    <n v="117"/>
  </r>
  <r>
    <n v="2020"/>
    <x v="2"/>
    <s v="Røyrvik"/>
    <x v="30"/>
    <x v="2"/>
    <x v="6"/>
    <n v="268"/>
  </r>
  <r>
    <n v="2020"/>
    <x v="2"/>
    <s v="Røyrvik"/>
    <x v="30"/>
    <x v="3"/>
    <x v="6"/>
    <n v="5"/>
  </r>
  <r>
    <n v="2020"/>
    <x v="2"/>
    <s v="Namsskogan"/>
    <x v="31"/>
    <x v="1"/>
    <x v="3"/>
    <n v="122448"/>
  </r>
  <r>
    <n v="2020"/>
    <x v="2"/>
    <s v="Namsskogan"/>
    <x v="31"/>
    <x v="2"/>
    <x v="3"/>
    <n v="112620"/>
  </r>
  <r>
    <n v="2020"/>
    <x v="2"/>
    <s v="Namsskogan"/>
    <x v="31"/>
    <x v="3"/>
    <x v="3"/>
    <n v="58771"/>
  </r>
  <r>
    <n v="2020"/>
    <x v="2"/>
    <s v="Namsskogan"/>
    <x v="31"/>
    <x v="1"/>
    <x v="4"/>
    <n v="13057"/>
  </r>
  <r>
    <n v="2020"/>
    <x v="2"/>
    <s v="Namsskogan"/>
    <x v="31"/>
    <x v="2"/>
    <x v="4"/>
    <n v="13287"/>
  </r>
  <r>
    <n v="2020"/>
    <x v="2"/>
    <s v="Namsskogan"/>
    <x v="31"/>
    <x v="3"/>
    <x v="4"/>
    <n v="5693"/>
  </r>
  <r>
    <n v="2020"/>
    <x v="2"/>
    <s v="Namsskogan"/>
    <x v="31"/>
    <x v="1"/>
    <x v="5"/>
    <n v="0"/>
  </r>
  <r>
    <n v="2020"/>
    <x v="2"/>
    <s v="Namsskogan"/>
    <x v="31"/>
    <x v="2"/>
    <x v="5"/>
    <n v="2833"/>
  </r>
  <r>
    <n v="2020"/>
    <x v="2"/>
    <s v="Namsskogan"/>
    <x v="31"/>
    <x v="3"/>
    <x v="5"/>
    <n v="2683"/>
  </r>
  <r>
    <n v="2020"/>
    <x v="2"/>
    <s v="Namsskogan"/>
    <x v="31"/>
    <x v="1"/>
    <x v="6"/>
    <n v="448"/>
  </r>
  <r>
    <n v="2020"/>
    <x v="2"/>
    <s v="Namsskogan"/>
    <x v="31"/>
    <x v="2"/>
    <x v="6"/>
    <n v="2343"/>
  </r>
  <r>
    <n v="2020"/>
    <x v="2"/>
    <s v="Namsskogan"/>
    <x v="31"/>
    <x v="3"/>
    <x v="6"/>
    <n v="449"/>
  </r>
  <r>
    <n v="2020"/>
    <x v="2"/>
    <s v="Grong"/>
    <x v="32"/>
    <x v="1"/>
    <x v="3"/>
    <n v="196472"/>
  </r>
  <r>
    <n v="2020"/>
    <x v="2"/>
    <s v="Grong"/>
    <x v="32"/>
    <x v="2"/>
    <x v="3"/>
    <n v="142739"/>
  </r>
  <r>
    <n v="2020"/>
    <x v="2"/>
    <s v="Grong"/>
    <x v="32"/>
    <x v="3"/>
    <x v="3"/>
    <n v="106525"/>
  </r>
  <r>
    <n v="2020"/>
    <x v="2"/>
    <s v="Grong"/>
    <x v="32"/>
    <x v="1"/>
    <x v="4"/>
    <n v="5968"/>
  </r>
  <r>
    <n v="2020"/>
    <x v="2"/>
    <s v="Grong"/>
    <x v="32"/>
    <x v="2"/>
    <x v="4"/>
    <n v="9609"/>
  </r>
  <r>
    <n v="2020"/>
    <x v="2"/>
    <s v="Grong"/>
    <x v="32"/>
    <x v="3"/>
    <x v="4"/>
    <n v="6354"/>
  </r>
  <r>
    <n v="2020"/>
    <x v="2"/>
    <s v="Grong"/>
    <x v="32"/>
    <x v="1"/>
    <x v="5"/>
    <n v="2"/>
  </r>
  <r>
    <n v="2020"/>
    <x v="2"/>
    <s v="Grong"/>
    <x v="32"/>
    <x v="2"/>
    <x v="5"/>
    <n v="331"/>
  </r>
  <r>
    <n v="2020"/>
    <x v="2"/>
    <s v="Grong"/>
    <x v="32"/>
    <x v="3"/>
    <x v="5"/>
    <n v="4800"/>
  </r>
  <r>
    <n v="2020"/>
    <x v="2"/>
    <s v="Grong"/>
    <x v="32"/>
    <x v="1"/>
    <x v="6"/>
    <n v="1774"/>
  </r>
  <r>
    <n v="2020"/>
    <x v="2"/>
    <s v="Grong"/>
    <x v="32"/>
    <x v="2"/>
    <x v="6"/>
    <n v="1267"/>
  </r>
  <r>
    <n v="2020"/>
    <x v="2"/>
    <s v="Grong"/>
    <x v="32"/>
    <x v="3"/>
    <x v="6"/>
    <n v="105"/>
  </r>
  <r>
    <n v="2020"/>
    <x v="2"/>
    <s v="Høylandet"/>
    <x v="33"/>
    <x v="1"/>
    <x v="3"/>
    <n v="67663"/>
  </r>
  <r>
    <n v="2020"/>
    <x v="2"/>
    <s v="Høylandet"/>
    <x v="33"/>
    <x v="2"/>
    <x v="3"/>
    <n v="41839"/>
  </r>
  <r>
    <n v="2020"/>
    <x v="2"/>
    <s v="Høylandet"/>
    <x v="33"/>
    <x v="3"/>
    <x v="3"/>
    <n v="64223"/>
  </r>
  <r>
    <n v="2020"/>
    <x v="2"/>
    <s v="Høylandet"/>
    <x v="33"/>
    <x v="1"/>
    <x v="4"/>
    <n v="2950"/>
  </r>
  <r>
    <n v="2020"/>
    <x v="2"/>
    <s v="Høylandet"/>
    <x v="33"/>
    <x v="2"/>
    <x v="4"/>
    <n v="3276"/>
  </r>
  <r>
    <n v="2020"/>
    <x v="2"/>
    <s v="Høylandet"/>
    <x v="33"/>
    <x v="3"/>
    <x v="4"/>
    <n v="2552"/>
  </r>
  <r>
    <n v="2020"/>
    <x v="2"/>
    <s v="Høylandet"/>
    <x v="33"/>
    <x v="1"/>
    <x v="5"/>
    <n v="10"/>
  </r>
  <r>
    <n v="2020"/>
    <x v="2"/>
    <s v="Høylandet"/>
    <x v="33"/>
    <x v="2"/>
    <x v="5"/>
    <n v="793"/>
  </r>
  <r>
    <n v="2020"/>
    <x v="2"/>
    <s v="Høylandet"/>
    <x v="33"/>
    <x v="3"/>
    <x v="5"/>
    <n v="2234"/>
  </r>
  <r>
    <n v="2020"/>
    <x v="2"/>
    <s v="Høylandet"/>
    <x v="33"/>
    <x v="1"/>
    <x v="6"/>
    <n v="2057"/>
  </r>
  <r>
    <n v="2020"/>
    <x v="2"/>
    <s v="Høylandet"/>
    <x v="33"/>
    <x v="2"/>
    <x v="6"/>
    <n v="1602"/>
  </r>
  <r>
    <n v="2020"/>
    <x v="2"/>
    <s v="Høylandet"/>
    <x v="33"/>
    <x v="3"/>
    <x v="6"/>
    <n v="226"/>
  </r>
  <r>
    <n v="2020"/>
    <x v="2"/>
    <s v="Overhalla"/>
    <x v="34"/>
    <x v="1"/>
    <x v="3"/>
    <n v="131686"/>
  </r>
  <r>
    <n v="2020"/>
    <x v="2"/>
    <s v="Overhalla"/>
    <x v="34"/>
    <x v="2"/>
    <x v="3"/>
    <n v="77338"/>
  </r>
  <r>
    <n v="2020"/>
    <x v="2"/>
    <s v="Overhalla"/>
    <x v="34"/>
    <x v="3"/>
    <x v="3"/>
    <n v="71617"/>
  </r>
  <r>
    <n v="2020"/>
    <x v="2"/>
    <s v="Overhalla"/>
    <x v="34"/>
    <x v="1"/>
    <x v="4"/>
    <n v="944"/>
  </r>
  <r>
    <n v="2020"/>
    <x v="2"/>
    <s v="Overhalla"/>
    <x v="34"/>
    <x v="2"/>
    <x v="4"/>
    <n v="835"/>
  </r>
  <r>
    <n v="2020"/>
    <x v="2"/>
    <s v="Overhalla"/>
    <x v="34"/>
    <x v="3"/>
    <x v="4"/>
    <n v="4619"/>
  </r>
  <r>
    <n v="2020"/>
    <x v="2"/>
    <s v="Overhalla"/>
    <x v="34"/>
    <x v="1"/>
    <x v="5"/>
    <n v="0"/>
  </r>
  <r>
    <n v="2020"/>
    <x v="2"/>
    <s v="Overhalla"/>
    <x v="34"/>
    <x v="2"/>
    <x v="5"/>
    <n v="391"/>
  </r>
  <r>
    <n v="2020"/>
    <x v="2"/>
    <s v="Overhalla"/>
    <x v="34"/>
    <x v="3"/>
    <x v="5"/>
    <n v="6262"/>
  </r>
  <r>
    <n v="2020"/>
    <x v="2"/>
    <s v="Overhalla"/>
    <x v="34"/>
    <x v="1"/>
    <x v="6"/>
    <n v="3864"/>
  </r>
  <r>
    <n v="2020"/>
    <x v="2"/>
    <s v="Overhalla"/>
    <x v="34"/>
    <x v="2"/>
    <x v="6"/>
    <n v="2045"/>
  </r>
  <r>
    <n v="2020"/>
    <x v="2"/>
    <s v="Overhalla"/>
    <x v="34"/>
    <x v="3"/>
    <x v="6"/>
    <n v="381"/>
  </r>
  <r>
    <n v="2020"/>
    <x v="2"/>
    <s v="Flatanger"/>
    <x v="35"/>
    <x v="1"/>
    <x v="3"/>
    <n v="36742"/>
  </r>
  <r>
    <n v="2020"/>
    <x v="2"/>
    <s v="Flatanger"/>
    <x v="35"/>
    <x v="2"/>
    <x v="3"/>
    <n v="16779"/>
  </r>
  <r>
    <n v="2020"/>
    <x v="2"/>
    <s v="Flatanger"/>
    <x v="35"/>
    <x v="3"/>
    <x v="3"/>
    <n v="7719"/>
  </r>
  <r>
    <n v="2020"/>
    <x v="2"/>
    <s v="Flatanger"/>
    <x v="35"/>
    <x v="1"/>
    <x v="4"/>
    <n v="6821"/>
  </r>
  <r>
    <n v="2020"/>
    <x v="2"/>
    <s v="Flatanger"/>
    <x v="35"/>
    <x v="2"/>
    <x v="4"/>
    <n v="3794"/>
  </r>
  <r>
    <n v="2020"/>
    <x v="2"/>
    <s v="Flatanger"/>
    <x v="35"/>
    <x v="3"/>
    <x v="4"/>
    <n v="1346"/>
  </r>
  <r>
    <n v="2020"/>
    <x v="2"/>
    <s v="Flatanger"/>
    <x v="35"/>
    <x v="1"/>
    <x v="5"/>
    <n v="0"/>
  </r>
  <r>
    <n v="2020"/>
    <x v="2"/>
    <s v="Flatanger"/>
    <x v="35"/>
    <x v="2"/>
    <x v="5"/>
    <n v="2147"/>
  </r>
  <r>
    <n v="2020"/>
    <x v="2"/>
    <s v="Flatanger"/>
    <x v="35"/>
    <x v="3"/>
    <x v="5"/>
    <n v="1596"/>
  </r>
  <r>
    <n v="2020"/>
    <x v="2"/>
    <s v="Flatanger"/>
    <x v="35"/>
    <x v="1"/>
    <x v="6"/>
    <n v="90"/>
  </r>
  <r>
    <n v="2020"/>
    <x v="2"/>
    <s v="Flatanger"/>
    <x v="35"/>
    <x v="2"/>
    <x v="6"/>
    <n v="224"/>
  </r>
  <r>
    <n v="2020"/>
    <x v="2"/>
    <s v="Flatanger"/>
    <x v="35"/>
    <x v="3"/>
    <x v="6"/>
    <n v="20"/>
  </r>
  <r>
    <n v="2020"/>
    <x v="2"/>
    <s v="Leka"/>
    <x v="37"/>
    <x v="1"/>
    <x v="3"/>
    <n v="1218"/>
  </r>
  <r>
    <n v="2020"/>
    <x v="2"/>
    <s v="Leka"/>
    <x v="37"/>
    <x v="2"/>
    <x v="3"/>
    <n v="1426"/>
  </r>
  <r>
    <n v="2020"/>
    <x v="2"/>
    <s v="Leka"/>
    <x v="37"/>
    <x v="3"/>
    <x v="3"/>
    <n v="1411"/>
  </r>
  <r>
    <n v="2020"/>
    <x v="2"/>
    <s v="Leka"/>
    <x v="37"/>
    <x v="1"/>
    <x v="4"/>
    <n v="799"/>
  </r>
  <r>
    <n v="2020"/>
    <x v="2"/>
    <s v="Leka"/>
    <x v="37"/>
    <x v="2"/>
    <x v="4"/>
    <n v="588"/>
  </r>
  <r>
    <n v="2020"/>
    <x v="2"/>
    <s v="Leka"/>
    <x v="37"/>
    <x v="3"/>
    <x v="4"/>
    <n v="478"/>
  </r>
  <r>
    <n v="2020"/>
    <x v="2"/>
    <s v="Leka"/>
    <x v="37"/>
    <x v="1"/>
    <x v="5"/>
    <n v="28"/>
  </r>
  <r>
    <n v="2020"/>
    <x v="2"/>
    <s v="Leka"/>
    <x v="37"/>
    <x v="2"/>
    <x v="5"/>
    <n v="2243"/>
  </r>
  <r>
    <n v="2020"/>
    <x v="2"/>
    <s v="Leka"/>
    <x v="37"/>
    <x v="3"/>
    <x v="5"/>
    <n v="1377"/>
  </r>
  <r>
    <n v="2020"/>
    <x v="2"/>
    <s v="Leka"/>
    <x v="37"/>
    <x v="1"/>
    <x v="6"/>
    <n v="0"/>
  </r>
  <r>
    <n v="2020"/>
    <x v="2"/>
    <s v="Leka"/>
    <x v="37"/>
    <x v="2"/>
    <x v="6"/>
    <n v="4"/>
  </r>
  <r>
    <n v="2020"/>
    <x v="2"/>
    <s v="Leka"/>
    <x v="37"/>
    <x v="3"/>
    <x v="6"/>
    <n v="0"/>
  </r>
  <r>
    <n v="2020"/>
    <x v="1"/>
    <s v="Inderøy"/>
    <x v="38"/>
    <x v="1"/>
    <x v="3"/>
    <n v="75358"/>
  </r>
  <r>
    <n v="2020"/>
    <x v="1"/>
    <s v="Inderøy"/>
    <x v="38"/>
    <x v="2"/>
    <x v="3"/>
    <n v="81723"/>
  </r>
  <r>
    <n v="2020"/>
    <x v="1"/>
    <s v="Inderøy"/>
    <x v="38"/>
    <x v="3"/>
    <x v="3"/>
    <n v="50968"/>
  </r>
  <r>
    <n v="2020"/>
    <x v="1"/>
    <s v="Inderøy"/>
    <x v="38"/>
    <x v="1"/>
    <x v="4"/>
    <n v="914"/>
  </r>
  <r>
    <n v="2020"/>
    <x v="1"/>
    <s v="Inderøy"/>
    <x v="38"/>
    <x v="2"/>
    <x v="4"/>
    <n v="3185"/>
  </r>
  <r>
    <n v="2020"/>
    <x v="1"/>
    <s v="Inderøy"/>
    <x v="38"/>
    <x v="3"/>
    <x v="4"/>
    <n v="4420"/>
  </r>
  <r>
    <n v="2020"/>
    <x v="1"/>
    <s v="Inderøy"/>
    <x v="38"/>
    <x v="1"/>
    <x v="5"/>
    <n v="0"/>
  </r>
  <r>
    <n v="2020"/>
    <x v="1"/>
    <s v="Inderøy"/>
    <x v="38"/>
    <x v="2"/>
    <x v="5"/>
    <n v="1123"/>
  </r>
  <r>
    <n v="2020"/>
    <x v="1"/>
    <s v="Inderøy"/>
    <x v="38"/>
    <x v="3"/>
    <x v="5"/>
    <n v="4373"/>
  </r>
  <r>
    <n v="2020"/>
    <x v="1"/>
    <s v="Inderøy"/>
    <x v="38"/>
    <x v="1"/>
    <x v="6"/>
    <n v="296"/>
  </r>
  <r>
    <n v="2020"/>
    <x v="1"/>
    <s v="Inderøy"/>
    <x v="38"/>
    <x v="2"/>
    <x v="6"/>
    <n v="743"/>
  </r>
  <r>
    <n v="2020"/>
    <x v="1"/>
    <s v="Inderøy"/>
    <x v="38"/>
    <x v="3"/>
    <x v="6"/>
    <n v="90"/>
  </r>
  <r>
    <n v="2020"/>
    <x v="4"/>
    <s v="Indre Fosen"/>
    <x v="25"/>
    <x v="1"/>
    <x v="3"/>
    <n v="163628"/>
  </r>
  <r>
    <n v="2020"/>
    <x v="4"/>
    <s v="Indre Fosen"/>
    <x v="25"/>
    <x v="2"/>
    <x v="3"/>
    <n v="137814"/>
  </r>
  <r>
    <n v="2020"/>
    <x v="4"/>
    <s v="Indre Fosen"/>
    <x v="25"/>
    <x v="3"/>
    <x v="3"/>
    <n v="47897"/>
  </r>
  <r>
    <n v="2020"/>
    <x v="4"/>
    <s v="Indre Fosen"/>
    <x v="25"/>
    <x v="1"/>
    <x v="4"/>
    <n v="14654"/>
  </r>
  <r>
    <n v="2020"/>
    <x v="4"/>
    <s v="Indre Fosen"/>
    <x v="25"/>
    <x v="2"/>
    <x v="4"/>
    <n v="10126"/>
  </r>
  <r>
    <n v="2020"/>
    <x v="4"/>
    <s v="Indre Fosen"/>
    <x v="25"/>
    <x v="3"/>
    <x v="4"/>
    <n v="4651"/>
  </r>
  <r>
    <n v="2020"/>
    <x v="4"/>
    <s v="Indre Fosen"/>
    <x v="25"/>
    <x v="1"/>
    <x v="5"/>
    <n v="12"/>
  </r>
  <r>
    <n v="2020"/>
    <x v="4"/>
    <s v="Indre Fosen"/>
    <x v="25"/>
    <x v="2"/>
    <x v="5"/>
    <n v="10338"/>
  </r>
  <r>
    <n v="2020"/>
    <x v="4"/>
    <s v="Indre Fosen"/>
    <x v="25"/>
    <x v="3"/>
    <x v="5"/>
    <n v="12290"/>
  </r>
  <r>
    <n v="2020"/>
    <x v="4"/>
    <s v="Indre Fosen"/>
    <x v="25"/>
    <x v="1"/>
    <x v="6"/>
    <n v="535"/>
  </r>
  <r>
    <n v="2020"/>
    <x v="4"/>
    <s v="Indre Fosen"/>
    <x v="25"/>
    <x v="2"/>
    <x v="6"/>
    <n v="662"/>
  </r>
  <r>
    <n v="2020"/>
    <x v="4"/>
    <s v="Indre Fosen"/>
    <x v="25"/>
    <x v="3"/>
    <x v="6"/>
    <n v="15"/>
  </r>
  <r>
    <n v="2020"/>
    <x v="3"/>
    <s v="Heim"/>
    <x v="3"/>
    <x v="1"/>
    <x v="3"/>
    <n v="60900"/>
  </r>
  <r>
    <n v="2020"/>
    <x v="3"/>
    <s v="Heim"/>
    <x v="3"/>
    <x v="2"/>
    <x v="3"/>
    <n v="40733"/>
  </r>
  <r>
    <n v="2020"/>
    <x v="3"/>
    <s v="Heim"/>
    <x v="3"/>
    <x v="3"/>
    <x v="3"/>
    <n v="79740"/>
  </r>
  <r>
    <n v="2020"/>
    <x v="3"/>
    <s v="Heim"/>
    <x v="3"/>
    <x v="4"/>
    <x v="3"/>
    <n v="17921"/>
  </r>
  <r>
    <n v="2020"/>
    <x v="3"/>
    <s v="Heim"/>
    <x v="3"/>
    <x v="1"/>
    <x v="4"/>
    <n v="7801"/>
  </r>
  <r>
    <n v="2020"/>
    <x v="3"/>
    <s v="Heim"/>
    <x v="3"/>
    <x v="2"/>
    <x v="4"/>
    <n v="12916"/>
  </r>
  <r>
    <n v="2020"/>
    <x v="3"/>
    <s v="Heim"/>
    <x v="3"/>
    <x v="3"/>
    <x v="4"/>
    <n v="21089"/>
  </r>
  <r>
    <n v="2020"/>
    <x v="3"/>
    <s v="Heim"/>
    <x v="3"/>
    <x v="4"/>
    <x v="4"/>
    <n v="2099"/>
  </r>
  <r>
    <n v="2020"/>
    <x v="3"/>
    <s v="Heim"/>
    <x v="3"/>
    <x v="1"/>
    <x v="5"/>
    <n v="223"/>
  </r>
  <r>
    <n v="2020"/>
    <x v="3"/>
    <s v="Heim"/>
    <x v="3"/>
    <x v="2"/>
    <x v="5"/>
    <n v="13223"/>
  </r>
  <r>
    <n v="2020"/>
    <x v="3"/>
    <s v="Heim"/>
    <x v="3"/>
    <x v="3"/>
    <x v="5"/>
    <n v="35091"/>
  </r>
  <r>
    <n v="2020"/>
    <x v="3"/>
    <s v="Heim"/>
    <x v="3"/>
    <x v="4"/>
    <x v="5"/>
    <n v="9417"/>
  </r>
  <r>
    <n v="2020"/>
    <x v="3"/>
    <s v="Heim"/>
    <x v="3"/>
    <x v="1"/>
    <x v="6"/>
    <n v="307"/>
  </r>
  <r>
    <n v="2020"/>
    <x v="3"/>
    <s v="Heim"/>
    <x v="3"/>
    <x v="2"/>
    <x v="6"/>
    <n v="80"/>
  </r>
  <r>
    <n v="2020"/>
    <x v="3"/>
    <s v="Heim"/>
    <x v="3"/>
    <x v="3"/>
    <x v="6"/>
    <n v="105"/>
  </r>
  <r>
    <n v="2020"/>
    <x v="3"/>
    <s v="Hitra"/>
    <x v="5"/>
    <x v="1"/>
    <x v="3"/>
    <n v="66259"/>
  </r>
  <r>
    <n v="2020"/>
    <x v="3"/>
    <s v="Hitra"/>
    <x v="5"/>
    <x v="2"/>
    <x v="3"/>
    <n v="21140"/>
  </r>
  <r>
    <n v="2020"/>
    <x v="3"/>
    <s v="Hitra"/>
    <x v="5"/>
    <x v="3"/>
    <x v="3"/>
    <n v="7866"/>
  </r>
  <r>
    <n v="2020"/>
    <x v="3"/>
    <s v="Hitra"/>
    <x v="5"/>
    <x v="4"/>
    <x v="3"/>
    <n v="13"/>
  </r>
  <r>
    <n v="2020"/>
    <x v="3"/>
    <s v="Hitra"/>
    <x v="5"/>
    <x v="1"/>
    <x v="4"/>
    <n v="1197"/>
  </r>
  <r>
    <n v="2020"/>
    <x v="3"/>
    <s v="Hitra"/>
    <x v="5"/>
    <x v="2"/>
    <x v="4"/>
    <n v="886"/>
  </r>
  <r>
    <n v="2020"/>
    <x v="3"/>
    <s v="Hitra"/>
    <x v="5"/>
    <x v="3"/>
    <x v="4"/>
    <n v="383"/>
  </r>
  <r>
    <n v="2020"/>
    <x v="3"/>
    <s v="Hitra"/>
    <x v="5"/>
    <x v="1"/>
    <x v="5"/>
    <n v="23"/>
  </r>
  <r>
    <n v="2020"/>
    <x v="3"/>
    <s v="Hitra"/>
    <x v="5"/>
    <x v="2"/>
    <x v="5"/>
    <n v="4078"/>
  </r>
  <r>
    <n v="2020"/>
    <x v="3"/>
    <s v="Hitra"/>
    <x v="5"/>
    <x v="3"/>
    <x v="5"/>
    <n v="2496"/>
  </r>
  <r>
    <n v="2020"/>
    <x v="3"/>
    <s v="Hitra"/>
    <x v="5"/>
    <x v="4"/>
    <x v="5"/>
    <n v="13"/>
  </r>
  <r>
    <n v="2020"/>
    <x v="3"/>
    <s v="Hitra"/>
    <x v="5"/>
    <x v="1"/>
    <x v="6"/>
    <n v="141"/>
  </r>
  <r>
    <n v="2020"/>
    <x v="3"/>
    <s v="Hitra"/>
    <x v="5"/>
    <x v="2"/>
    <x v="6"/>
    <n v="253"/>
  </r>
  <r>
    <n v="2020"/>
    <x v="3"/>
    <s v="Hitra"/>
    <x v="5"/>
    <x v="3"/>
    <x v="6"/>
    <n v="34"/>
  </r>
  <r>
    <n v="2020"/>
    <x v="4"/>
    <s v="Ørland"/>
    <x v="7"/>
    <x v="1"/>
    <x v="3"/>
    <n v="49804"/>
  </r>
  <r>
    <n v="2020"/>
    <x v="4"/>
    <s v="Ørland"/>
    <x v="7"/>
    <x v="2"/>
    <x v="3"/>
    <n v="25122"/>
  </r>
  <r>
    <n v="2020"/>
    <x v="4"/>
    <s v="Ørland"/>
    <x v="7"/>
    <x v="3"/>
    <x v="3"/>
    <n v="11221"/>
  </r>
  <r>
    <n v="2020"/>
    <x v="4"/>
    <s v="Ørland"/>
    <x v="7"/>
    <x v="1"/>
    <x v="4"/>
    <n v="2505"/>
  </r>
  <r>
    <n v="2020"/>
    <x v="4"/>
    <s v="Ørland"/>
    <x v="7"/>
    <x v="2"/>
    <x v="4"/>
    <n v="2418"/>
  </r>
  <r>
    <n v="2020"/>
    <x v="4"/>
    <s v="Ørland"/>
    <x v="7"/>
    <x v="3"/>
    <x v="4"/>
    <n v="1849"/>
  </r>
  <r>
    <n v="2020"/>
    <x v="4"/>
    <s v="Ørland"/>
    <x v="7"/>
    <x v="1"/>
    <x v="5"/>
    <n v="39"/>
  </r>
  <r>
    <n v="2020"/>
    <x v="4"/>
    <s v="Ørland"/>
    <x v="7"/>
    <x v="2"/>
    <x v="5"/>
    <n v="4639"/>
  </r>
  <r>
    <n v="2020"/>
    <x v="4"/>
    <s v="Ørland"/>
    <x v="7"/>
    <x v="3"/>
    <x v="5"/>
    <n v="4378"/>
  </r>
  <r>
    <n v="2020"/>
    <x v="4"/>
    <s v="Ørland"/>
    <x v="7"/>
    <x v="1"/>
    <x v="6"/>
    <n v="407"/>
  </r>
  <r>
    <n v="2020"/>
    <x v="4"/>
    <s v="Ørland"/>
    <x v="7"/>
    <x v="2"/>
    <x v="6"/>
    <n v="990"/>
  </r>
  <r>
    <n v="2020"/>
    <x v="4"/>
    <s v="Ørland"/>
    <x v="7"/>
    <x v="3"/>
    <x v="6"/>
    <n v="29"/>
  </r>
  <r>
    <n v="2020"/>
    <x v="4"/>
    <s v="Åfjord"/>
    <x v="8"/>
    <x v="1"/>
    <x v="3"/>
    <n v="93695"/>
  </r>
  <r>
    <n v="2020"/>
    <x v="4"/>
    <s v="Åfjord"/>
    <x v="8"/>
    <x v="2"/>
    <x v="3"/>
    <n v="65316"/>
  </r>
  <r>
    <n v="2020"/>
    <x v="4"/>
    <s v="Åfjord"/>
    <x v="8"/>
    <x v="3"/>
    <x v="3"/>
    <n v="24361"/>
  </r>
  <r>
    <n v="2020"/>
    <x v="4"/>
    <s v="Åfjord"/>
    <x v="8"/>
    <x v="1"/>
    <x v="4"/>
    <n v="7383"/>
  </r>
  <r>
    <n v="2020"/>
    <x v="4"/>
    <s v="Åfjord"/>
    <x v="8"/>
    <x v="2"/>
    <x v="4"/>
    <n v="5770"/>
  </r>
  <r>
    <n v="2020"/>
    <x v="4"/>
    <s v="Åfjord"/>
    <x v="8"/>
    <x v="3"/>
    <x v="4"/>
    <n v="3533"/>
  </r>
  <r>
    <n v="2020"/>
    <x v="4"/>
    <s v="Åfjord"/>
    <x v="8"/>
    <x v="1"/>
    <x v="5"/>
    <n v="1"/>
  </r>
  <r>
    <n v="2020"/>
    <x v="4"/>
    <s v="Åfjord"/>
    <x v="8"/>
    <x v="2"/>
    <x v="5"/>
    <n v="5098"/>
  </r>
  <r>
    <n v="2020"/>
    <x v="4"/>
    <s v="Åfjord"/>
    <x v="8"/>
    <x v="3"/>
    <x v="5"/>
    <n v="2569"/>
  </r>
  <r>
    <n v="2020"/>
    <x v="4"/>
    <s v="Åfjord"/>
    <x v="8"/>
    <x v="1"/>
    <x v="6"/>
    <n v="239"/>
  </r>
  <r>
    <n v="2020"/>
    <x v="4"/>
    <s v="Åfjord"/>
    <x v="8"/>
    <x v="2"/>
    <x v="6"/>
    <n v="3006"/>
  </r>
  <r>
    <n v="2020"/>
    <x v="4"/>
    <s v="Åfjord"/>
    <x v="8"/>
    <x v="3"/>
    <x v="6"/>
    <n v="103"/>
  </r>
  <r>
    <n v="2020"/>
    <x v="3"/>
    <s v="Orkland"/>
    <x v="4"/>
    <x v="1"/>
    <x v="3"/>
    <n v="202977"/>
  </r>
  <r>
    <n v="2020"/>
    <x v="3"/>
    <s v="Orkland"/>
    <x v="4"/>
    <x v="2"/>
    <x v="3"/>
    <n v="194194"/>
  </r>
  <r>
    <n v="2020"/>
    <x v="3"/>
    <s v="Orkland"/>
    <x v="4"/>
    <x v="3"/>
    <x v="3"/>
    <n v="109116"/>
  </r>
  <r>
    <n v="2020"/>
    <x v="3"/>
    <s v="Orkland"/>
    <x v="4"/>
    <x v="4"/>
    <x v="3"/>
    <n v="163"/>
  </r>
  <r>
    <n v="2020"/>
    <x v="3"/>
    <s v="Orkland"/>
    <x v="4"/>
    <x v="1"/>
    <x v="4"/>
    <n v="28497"/>
  </r>
  <r>
    <n v="2020"/>
    <x v="3"/>
    <s v="Orkland"/>
    <x v="4"/>
    <x v="2"/>
    <x v="4"/>
    <n v="27354"/>
  </r>
  <r>
    <n v="2020"/>
    <x v="3"/>
    <s v="Orkland"/>
    <x v="4"/>
    <x v="3"/>
    <x v="4"/>
    <n v="14946"/>
  </r>
  <r>
    <n v="2020"/>
    <x v="3"/>
    <s v="Orkland"/>
    <x v="4"/>
    <x v="1"/>
    <x v="5"/>
    <n v="401"/>
  </r>
  <r>
    <n v="2020"/>
    <x v="3"/>
    <s v="Orkland"/>
    <x v="4"/>
    <x v="2"/>
    <x v="5"/>
    <n v="44555"/>
  </r>
  <r>
    <n v="2020"/>
    <x v="3"/>
    <s v="Orkland"/>
    <x v="4"/>
    <x v="3"/>
    <x v="5"/>
    <n v="40984"/>
  </r>
  <r>
    <n v="2020"/>
    <x v="3"/>
    <s v="Orkland"/>
    <x v="4"/>
    <x v="4"/>
    <x v="5"/>
    <n v="102"/>
  </r>
  <r>
    <n v="2020"/>
    <x v="3"/>
    <s v="Orkland"/>
    <x v="4"/>
    <x v="1"/>
    <x v="6"/>
    <n v="2111"/>
  </r>
  <r>
    <n v="2020"/>
    <x v="3"/>
    <s v="Orkland"/>
    <x v="4"/>
    <x v="2"/>
    <x v="6"/>
    <n v="382"/>
  </r>
  <r>
    <n v="2020"/>
    <x v="3"/>
    <s v="Orkland"/>
    <x v="4"/>
    <x v="3"/>
    <x v="6"/>
    <n v="112"/>
  </r>
  <r>
    <n v="2020"/>
    <x v="2"/>
    <s v="Nærøysund"/>
    <x v="36"/>
    <x v="1"/>
    <x v="3"/>
    <n v="109569"/>
  </r>
  <r>
    <n v="2020"/>
    <x v="2"/>
    <s v="Nærøysund"/>
    <x v="36"/>
    <x v="2"/>
    <x v="3"/>
    <n v="65615"/>
  </r>
  <r>
    <n v="2020"/>
    <x v="2"/>
    <s v="Nærøysund"/>
    <x v="36"/>
    <x v="3"/>
    <x v="3"/>
    <n v="45627"/>
  </r>
  <r>
    <n v="2020"/>
    <x v="2"/>
    <s v="Nærøysund"/>
    <x v="36"/>
    <x v="4"/>
    <x v="3"/>
    <n v="5"/>
  </r>
  <r>
    <n v="2020"/>
    <x v="2"/>
    <s v="Nærøysund"/>
    <x v="36"/>
    <x v="1"/>
    <x v="4"/>
    <n v="12604"/>
  </r>
  <r>
    <n v="2020"/>
    <x v="2"/>
    <s v="Nærøysund"/>
    <x v="36"/>
    <x v="2"/>
    <x v="4"/>
    <n v="9196"/>
  </r>
  <r>
    <n v="2020"/>
    <x v="2"/>
    <s v="Nærøysund"/>
    <x v="36"/>
    <x v="3"/>
    <x v="4"/>
    <n v="7279"/>
  </r>
  <r>
    <n v="2020"/>
    <x v="2"/>
    <s v="Nærøysund"/>
    <x v="36"/>
    <x v="4"/>
    <x v="4"/>
    <n v="71"/>
  </r>
  <r>
    <n v="2020"/>
    <x v="2"/>
    <s v="Nærøysund"/>
    <x v="36"/>
    <x v="1"/>
    <x v="5"/>
    <n v="73"/>
  </r>
  <r>
    <n v="2020"/>
    <x v="2"/>
    <s v="Nærøysund"/>
    <x v="36"/>
    <x v="2"/>
    <x v="5"/>
    <n v="12398"/>
  </r>
  <r>
    <n v="2020"/>
    <x v="2"/>
    <s v="Nærøysund"/>
    <x v="36"/>
    <x v="3"/>
    <x v="5"/>
    <n v="10532"/>
  </r>
  <r>
    <n v="2020"/>
    <x v="2"/>
    <s v="Nærøysund"/>
    <x v="36"/>
    <x v="1"/>
    <x v="6"/>
    <n v="1027"/>
  </r>
  <r>
    <n v="2020"/>
    <x v="2"/>
    <s v="Nærøysund"/>
    <x v="36"/>
    <x v="2"/>
    <x v="6"/>
    <n v="3147"/>
  </r>
  <r>
    <n v="2020"/>
    <x v="2"/>
    <s v="Nærøysund"/>
    <x v="36"/>
    <x v="3"/>
    <x v="6"/>
    <n v="196"/>
  </r>
  <r>
    <n v="2020"/>
    <x v="2"/>
    <s v="Nærøysund"/>
    <x v="36"/>
    <x v="4"/>
    <x v="6"/>
    <n v="8"/>
  </r>
  <r>
    <n v="2020"/>
    <x v="3"/>
    <s v="Rindal"/>
    <x v="39"/>
    <x v="1"/>
    <x v="3"/>
    <n v="21061"/>
  </r>
  <r>
    <n v="2020"/>
    <x v="3"/>
    <s v="Rindal"/>
    <x v="39"/>
    <x v="2"/>
    <x v="3"/>
    <n v="20616"/>
  </r>
  <r>
    <n v="2020"/>
    <x v="3"/>
    <s v="Rindal"/>
    <x v="39"/>
    <x v="3"/>
    <x v="3"/>
    <n v="19758"/>
  </r>
  <r>
    <n v="2020"/>
    <x v="3"/>
    <s v="Rindal"/>
    <x v="39"/>
    <x v="4"/>
    <x v="3"/>
    <n v="5810"/>
  </r>
  <r>
    <n v="2020"/>
    <x v="3"/>
    <s v="Rindal"/>
    <x v="39"/>
    <x v="1"/>
    <x v="4"/>
    <n v="5400"/>
  </r>
  <r>
    <n v="2020"/>
    <x v="3"/>
    <s v="Rindal"/>
    <x v="39"/>
    <x v="2"/>
    <x v="4"/>
    <n v="7310"/>
  </r>
  <r>
    <n v="2020"/>
    <x v="3"/>
    <s v="Rindal"/>
    <x v="39"/>
    <x v="3"/>
    <x v="4"/>
    <n v="10023"/>
  </r>
  <r>
    <n v="2020"/>
    <x v="3"/>
    <s v="Rindal"/>
    <x v="39"/>
    <x v="4"/>
    <x v="4"/>
    <n v="1518"/>
  </r>
  <r>
    <n v="2020"/>
    <x v="3"/>
    <s v="Rindal"/>
    <x v="39"/>
    <x v="1"/>
    <x v="5"/>
    <n v="6"/>
  </r>
  <r>
    <n v="2020"/>
    <x v="3"/>
    <s v="Rindal"/>
    <x v="39"/>
    <x v="2"/>
    <x v="5"/>
    <n v="17446"/>
  </r>
  <r>
    <n v="2020"/>
    <x v="3"/>
    <s v="Rindal"/>
    <x v="39"/>
    <x v="3"/>
    <x v="5"/>
    <n v="16416"/>
  </r>
  <r>
    <n v="2020"/>
    <x v="3"/>
    <s v="Rindal"/>
    <x v="39"/>
    <x v="4"/>
    <x v="5"/>
    <n v="6214"/>
  </r>
  <r>
    <n v="2020"/>
    <x v="3"/>
    <s v="Rindal"/>
    <x v="39"/>
    <x v="1"/>
    <x v="6"/>
    <n v="658"/>
  </r>
  <r>
    <n v="2020"/>
    <x v="3"/>
    <s v="Rindal"/>
    <x v="39"/>
    <x v="2"/>
    <x v="6"/>
    <n v="981"/>
  </r>
  <r>
    <n v="2020"/>
    <x v="3"/>
    <s v="Rindal"/>
    <x v="39"/>
    <x v="3"/>
    <x v="6"/>
    <n v="428"/>
  </r>
  <r>
    <n v="2020"/>
    <x v="3"/>
    <s v="Rindal"/>
    <x v="39"/>
    <x v="4"/>
    <x v="6"/>
    <n v="4"/>
  </r>
  <r>
    <n v="2020"/>
    <x v="0"/>
    <s v="Trondheim"/>
    <x v="0"/>
    <x v="1"/>
    <x v="7"/>
    <n v="5565"/>
  </r>
  <r>
    <n v="2020"/>
    <x v="0"/>
    <s v="Trondheim"/>
    <x v="0"/>
    <x v="2"/>
    <x v="7"/>
    <n v="3095"/>
  </r>
  <r>
    <n v="2020"/>
    <x v="0"/>
    <s v="Trondheim"/>
    <x v="0"/>
    <x v="3"/>
    <x v="7"/>
    <n v="600"/>
  </r>
  <r>
    <n v="2020"/>
    <x v="0"/>
    <s v="Trondheim"/>
    <x v="0"/>
    <x v="4"/>
    <x v="7"/>
    <m/>
  </r>
  <r>
    <n v="2020"/>
    <x v="0"/>
    <s v="Trondheim"/>
    <x v="0"/>
    <x v="1"/>
    <x v="8"/>
    <n v="161"/>
  </r>
  <r>
    <n v="2020"/>
    <x v="0"/>
    <s v="Trondheim"/>
    <x v="0"/>
    <x v="2"/>
    <x v="8"/>
    <n v="81"/>
  </r>
  <r>
    <n v="2020"/>
    <x v="0"/>
    <s v="Trondheim"/>
    <x v="0"/>
    <x v="3"/>
    <x v="8"/>
    <n v="43"/>
  </r>
  <r>
    <n v="2020"/>
    <x v="0"/>
    <s v="Trondheim"/>
    <x v="0"/>
    <x v="4"/>
    <x v="8"/>
    <m/>
  </r>
  <r>
    <n v="2020"/>
    <x v="0"/>
    <s v="Trondheim"/>
    <x v="0"/>
    <x v="1"/>
    <x v="9"/>
    <m/>
  </r>
  <r>
    <n v="2020"/>
    <x v="0"/>
    <s v="Trondheim"/>
    <x v="0"/>
    <x v="2"/>
    <x v="9"/>
    <m/>
  </r>
  <r>
    <n v="2020"/>
    <x v="0"/>
    <s v="Trondheim"/>
    <x v="0"/>
    <x v="3"/>
    <x v="9"/>
    <n v="264"/>
  </r>
  <r>
    <n v="2020"/>
    <x v="0"/>
    <s v="Trondheim"/>
    <x v="0"/>
    <x v="4"/>
    <x v="9"/>
    <m/>
  </r>
  <r>
    <n v="2020"/>
    <x v="0"/>
    <s v="Trondheim"/>
    <x v="0"/>
    <x v="1"/>
    <x v="10"/>
    <n v="2"/>
  </r>
  <r>
    <n v="2020"/>
    <x v="0"/>
    <s v="Trondheim"/>
    <x v="0"/>
    <x v="2"/>
    <x v="10"/>
    <m/>
  </r>
  <r>
    <n v="2020"/>
    <x v="0"/>
    <s v="Trondheim"/>
    <x v="0"/>
    <x v="3"/>
    <x v="10"/>
    <m/>
  </r>
  <r>
    <n v="2020"/>
    <x v="1"/>
    <s v="Steinkjer"/>
    <x v="1"/>
    <x v="1"/>
    <x v="7"/>
    <n v="18607"/>
  </r>
  <r>
    <n v="2020"/>
    <x v="1"/>
    <s v="Steinkjer"/>
    <x v="1"/>
    <x v="2"/>
    <x v="7"/>
    <n v="9277"/>
  </r>
  <r>
    <n v="2020"/>
    <x v="1"/>
    <s v="Steinkjer"/>
    <x v="1"/>
    <x v="3"/>
    <x v="7"/>
    <n v="2175"/>
  </r>
  <r>
    <n v="2020"/>
    <x v="1"/>
    <s v="Steinkjer"/>
    <x v="1"/>
    <x v="1"/>
    <x v="8"/>
    <n v="1840"/>
  </r>
  <r>
    <n v="2020"/>
    <x v="1"/>
    <s v="Steinkjer"/>
    <x v="1"/>
    <x v="2"/>
    <x v="8"/>
    <n v="1056"/>
  </r>
  <r>
    <n v="2020"/>
    <x v="1"/>
    <s v="Steinkjer"/>
    <x v="1"/>
    <x v="3"/>
    <x v="8"/>
    <n v="169"/>
  </r>
  <r>
    <n v="2020"/>
    <x v="1"/>
    <s v="Steinkjer"/>
    <x v="1"/>
    <x v="1"/>
    <x v="9"/>
    <m/>
  </r>
  <r>
    <n v="2020"/>
    <x v="1"/>
    <s v="Steinkjer"/>
    <x v="1"/>
    <x v="2"/>
    <x v="9"/>
    <n v="226"/>
  </r>
  <r>
    <n v="2020"/>
    <x v="1"/>
    <s v="Steinkjer"/>
    <x v="1"/>
    <x v="3"/>
    <x v="9"/>
    <n v="163"/>
  </r>
  <r>
    <n v="2020"/>
    <x v="1"/>
    <s v="Steinkjer"/>
    <x v="1"/>
    <x v="1"/>
    <x v="10"/>
    <m/>
  </r>
  <r>
    <n v="2020"/>
    <x v="1"/>
    <s v="Steinkjer"/>
    <x v="1"/>
    <x v="2"/>
    <x v="10"/>
    <m/>
  </r>
  <r>
    <n v="2020"/>
    <x v="1"/>
    <s v="Steinkjer"/>
    <x v="1"/>
    <x v="3"/>
    <x v="10"/>
    <m/>
  </r>
  <r>
    <n v="2020"/>
    <x v="2"/>
    <s v="Namsos"/>
    <x v="2"/>
    <x v="1"/>
    <x v="7"/>
    <n v="34274"/>
  </r>
  <r>
    <n v="2020"/>
    <x v="2"/>
    <s v="Namsos"/>
    <x v="2"/>
    <x v="2"/>
    <x v="7"/>
    <n v="15172"/>
  </r>
  <r>
    <n v="2020"/>
    <x v="2"/>
    <s v="Namsos"/>
    <x v="2"/>
    <x v="3"/>
    <x v="7"/>
    <n v="5221"/>
  </r>
  <r>
    <n v="2020"/>
    <x v="2"/>
    <s v="Namsos"/>
    <x v="2"/>
    <x v="1"/>
    <x v="8"/>
    <n v="2386"/>
  </r>
  <r>
    <n v="2020"/>
    <x v="2"/>
    <s v="Namsos"/>
    <x v="2"/>
    <x v="2"/>
    <x v="8"/>
    <n v="731"/>
  </r>
  <r>
    <n v="2020"/>
    <x v="2"/>
    <s v="Namsos"/>
    <x v="2"/>
    <x v="3"/>
    <x v="8"/>
    <n v="247"/>
  </r>
  <r>
    <n v="2020"/>
    <x v="2"/>
    <s v="Namsos"/>
    <x v="2"/>
    <x v="1"/>
    <x v="9"/>
    <m/>
  </r>
  <r>
    <n v="2020"/>
    <x v="2"/>
    <s v="Namsos"/>
    <x v="2"/>
    <x v="2"/>
    <x v="9"/>
    <n v="243"/>
  </r>
  <r>
    <n v="2020"/>
    <x v="2"/>
    <s v="Namsos"/>
    <x v="2"/>
    <x v="3"/>
    <x v="9"/>
    <n v="61"/>
  </r>
  <r>
    <n v="2020"/>
    <x v="2"/>
    <s v="Namsos"/>
    <x v="2"/>
    <x v="1"/>
    <x v="10"/>
    <n v="299"/>
  </r>
  <r>
    <n v="2020"/>
    <x v="2"/>
    <s v="Namsos"/>
    <x v="2"/>
    <x v="2"/>
    <x v="10"/>
    <n v="25"/>
  </r>
  <r>
    <n v="2020"/>
    <x v="2"/>
    <s v="Namsos"/>
    <x v="2"/>
    <x v="3"/>
    <x v="10"/>
    <m/>
  </r>
  <r>
    <n v="2020"/>
    <x v="3"/>
    <s v="Frøya"/>
    <x v="6"/>
    <x v="1"/>
    <x v="7"/>
    <m/>
  </r>
  <r>
    <n v="2020"/>
    <x v="3"/>
    <s v="Frøya"/>
    <x v="6"/>
    <x v="2"/>
    <x v="7"/>
    <m/>
  </r>
  <r>
    <n v="2020"/>
    <x v="3"/>
    <s v="Frøya"/>
    <x v="6"/>
    <x v="3"/>
    <x v="7"/>
    <m/>
  </r>
  <r>
    <n v="2020"/>
    <x v="3"/>
    <s v="Frøya"/>
    <x v="6"/>
    <x v="1"/>
    <x v="8"/>
    <m/>
  </r>
  <r>
    <n v="2020"/>
    <x v="3"/>
    <s v="Frøya"/>
    <x v="6"/>
    <x v="2"/>
    <x v="8"/>
    <m/>
  </r>
  <r>
    <n v="2020"/>
    <x v="3"/>
    <s v="Frøya"/>
    <x v="6"/>
    <x v="3"/>
    <x v="8"/>
    <m/>
  </r>
  <r>
    <n v="2020"/>
    <x v="3"/>
    <s v="Frøya"/>
    <x v="6"/>
    <x v="1"/>
    <x v="9"/>
    <m/>
  </r>
  <r>
    <n v="2020"/>
    <x v="3"/>
    <s v="Frøya"/>
    <x v="6"/>
    <x v="2"/>
    <x v="9"/>
    <m/>
  </r>
  <r>
    <n v="2020"/>
    <x v="3"/>
    <s v="Frøya"/>
    <x v="6"/>
    <x v="3"/>
    <x v="9"/>
    <m/>
  </r>
  <r>
    <n v="2020"/>
    <x v="3"/>
    <s v="Frøya"/>
    <x v="6"/>
    <x v="1"/>
    <x v="10"/>
    <m/>
  </r>
  <r>
    <n v="2020"/>
    <x v="3"/>
    <s v="Frøya"/>
    <x v="6"/>
    <x v="2"/>
    <x v="10"/>
    <m/>
  </r>
  <r>
    <n v="2020"/>
    <x v="3"/>
    <s v="Frøya"/>
    <x v="6"/>
    <x v="3"/>
    <x v="10"/>
    <m/>
  </r>
  <r>
    <n v="2020"/>
    <x v="4"/>
    <s v="Osen"/>
    <x v="9"/>
    <x v="1"/>
    <x v="7"/>
    <n v="938"/>
  </r>
  <r>
    <n v="2020"/>
    <x v="4"/>
    <s v="Osen"/>
    <x v="9"/>
    <x v="2"/>
    <x v="7"/>
    <n v="373"/>
  </r>
  <r>
    <n v="2020"/>
    <x v="4"/>
    <s v="Osen"/>
    <x v="9"/>
    <x v="3"/>
    <x v="7"/>
    <n v="230"/>
  </r>
  <r>
    <n v="2020"/>
    <x v="4"/>
    <s v="Osen"/>
    <x v="9"/>
    <x v="1"/>
    <x v="8"/>
    <n v="107"/>
  </r>
  <r>
    <n v="2020"/>
    <x v="4"/>
    <s v="Osen"/>
    <x v="9"/>
    <x v="2"/>
    <x v="8"/>
    <n v="45"/>
  </r>
  <r>
    <n v="2020"/>
    <x v="4"/>
    <s v="Osen"/>
    <x v="9"/>
    <x v="3"/>
    <x v="8"/>
    <m/>
  </r>
  <r>
    <n v="2020"/>
    <x v="4"/>
    <s v="Osen"/>
    <x v="9"/>
    <x v="1"/>
    <x v="9"/>
    <m/>
  </r>
  <r>
    <n v="2020"/>
    <x v="4"/>
    <s v="Osen"/>
    <x v="9"/>
    <x v="2"/>
    <x v="9"/>
    <n v="43"/>
  </r>
  <r>
    <n v="2020"/>
    <x v="4"/>
    <s v="Osen"/>
    <x v="9"/>
    <x v="3"/>
    <x v="9"/>
    <n v="12"/>
  </r>
  <r>
    <n v="2020"/>
    <x v="4"/>
    <s v="Osen"/>
    <x v="9"/>
    <x v="1"/>
    <x v="10"/>
    <m/>
  </r>
  <r>
    <n v="2020"/>
    <x v="4"/>
    <s v="Osen"/>
    <x v="9"/>
    <x v="2"/>
    <x v="10"/>
    <m/>
  </r>
  <r>
    <n v="2020"/>
    <x v="4"/>
    <s v="Osen"/>
    <x v="9"/>
    <x v="3"/>
    <x v="10"/>
    <m/>
  </r>
  <r>
    <n v="2020"/>
    <x v="5"/>
    <s v="Oppdal"/>
    <x v="10"/>
    <x v="1"/>
    <x v="7"/>
    <n v="519"/>
  </r>
  <r>
    <n v="2020"/>
    <x v="5"/>
    <s v="Oppdal"/>
    <x v="10"/>
    <x v="2"/>
    <x v="7"/>
    <n v="160"/>
  </r>
  <r>
    <n v="2020"/>
    <x v="5"/>
    <s v="Oppdal"/>
    <x v="10"/>
    <x v="3"/>
    <x v="7"/>
    <m/>
  </r>
  <r>
    <n v="2020"/>
    <x v="5"/>
    <s v="Oppdal"/>
    <x v="10"/>
    <x v="1"/>
    <x v="8"/>
    <n v="465"/>
  </r>
  <r>
    <n v="2020"/>
    <x v="5"/>
    <s v="Oppdal"/>
    <x v="10"/>
    <x v="2"/>
    <x v="8"/>
    <n v="66"/>
  </r>
  <r>
    <n v="2020"/>
    <x v="5"/>
    <s v="Oppdal"/>
    <x v="10"/>
    <x v="3"/>
    <x v="8"/>
    <m/>
  </r>
  <r>
    <n v="2020"/>
    <x v="5"/>
    <s v="Oppdal"/>
    <x v="10"/>
    <x v="1"/>
    <x v="9"/>
    <m/>
  </r>
  <r>
    <n v="2020"/>
    <x v="5"/>
    <s v="Oppdal"/>
    <x v="10"/>
    <x v="2"/>
    <x v="9"/>
    <n v="1888"/>
  </r>
  <r>
    <n v="2020"/>
    <x v="5"/>
    <s v="Oppdal"/>
    <x v="10"/>
    <x v="3"/>
    <x v="9"/>
    <n v="31"/>
  </r>
  <r>
    <n v="2020"/>
    <x v="5"/>
    <s v="Oppdal"/>
    <x v="10"/>
    <x v="4"/>
    <x v="9"/>
    <n v="1"/>
  </r>
  <r>
    <n v="2020"/>
    <x v="5"/>
    <s v="Oppdal"/>
    <x v="10"/>
    <x v="1"/>
    <x v="10"/>
    <m/>
  </r>
  <r>
    <n v="2020"/>
    <x v="5"/>
    <s v="Oppdal"/>
    <x v="10"/>
    <x v="2"/>
    <x v="10"/>
    <m/>
  </r>
  <r>
    <n v="2020"/>
    <x v="5"/>
    <s v="Oppdal"/>
    <x v="10"/>
    <x v="3"/>
    <x v="10"/>
    <m/>
  </r>
  <r>
    <n v="2020"/>
    <x v="5"/>
    <s v="Rennebu"/>
    <x v="11"/>
    <x v="1"/>
    <x v="7"/>
    <n v="1577"/>
  </r>
  <r>
    <n v="2020"/>
    <x v="5"/>
    <s v="Rennebu"/>
    <x v="11"/>
    <x v="2"/>
    <x v="7"/>
    <n v="25"/>
  </r>
  <r>
    <n v="2020"/>
    <x v="5"/>
    <s v="Rennebu"/>
    <x v="11"/>
    <x v="3"/>
    <x v="7"/>
    <m/>
  </r>
  <r>
    <n v="2020"/>
    <x v="5"/>
    <s v="Rennebu"/>
    <x v="11"/>
    <x v="4"/>
    <x v="7"/>
    <m/>
  </r>
  <r>
    <n v="2020"/>
    <x v="5"/>
    <s v="Rennebu"/>
    <x v="11"/>
    <x v="1"/>
    <x v="8"/>
    <n v="247"/>
  </r>
  <r>
    <n v="2020"/>
    <x v="5"/>
    <s v="Rennebu"/>
    <x v="11"/>
    <x v="2"/>
    <x v="8"/>
    <m/>
  </r>
  <r>
    <n v="2020"/>
    <x v="5"/>
    <s v="Rennebu"/>
    <x v="11"/>
    <x v="3"/>
    <x v="8"/>
    <n v="21"/>
  </r>
  <r>
    <n v="2020"/>
    <x v="5"/>
    <s v="Rennebu"/>
    <x v="11"/>
    <x v="1"/>
    <x v="9"/>
    <n v="624"/>
  </r>
  <r>
    <n v="2020"/>
    <x v="5"/>
    <s v="Rennebu"/>
    <x v="11"/>
    <x v="2"/>
    <x v="9"/>
    <n v="26"/>
  </r>
  <r>
    <n v="2020"/>
    <x v="5"/>
    <s v="Rennebu"/>
    <x v="11"/>
    <x v="3"/>
    <x v="9"/>
    <n v="62"/>
  </r>
  <r>
    <n v="2020"/>
    <x v="5"/>
    <s v="Rennebu"/>
    <x v="11"/>
    <x v="1"/>
    <x v="10"/>
    <m/>
  </r>
  <r>
    <n v="2020"/>
    <x v="5"/>
    <s v="Rennebu"/>
    <x v="11"/>
    <x v="2"/>
    <x v="10"/>
    <m/>
  </r>
  <r>
    <n v="2020"/>
    <x v="5"/>
    <s v="Rennebu"/>
    <x v="11"/>
    <x v="3"/>
    <x v="10"/>
    <m/>
  </r>
  <r>
    <n v="2020"/>
    <x v="5"/>
    <s v="Røros"/>
    <x v="12"/>
    <x v="1"/>
    <x v="7"/>
    <n v="12576"/>
  </r>
  <r>
    <n v="2020"/>
    <x v="5"/>
    <s v="Røros"/>
    <x v="12"/>
    <x v="2"/>
    <x v="7"/>
    <n v="1665"/>
  </r>
  <r>
    <n v="2020"/>
    <x v="5"/>
    <s v="Røros"/>
    <x v="12"/>
    <x v="3"/>
    <x v="7"/>
    <m/>
  </r>
  <r>
    <n v="2020"/>
    <x v="5"/>
    <s v="Røros"/>
    <x v="12"/>
    <x v="1"/>
    <x v="8"/>
    <n v="855"/>
  </r>
  <r>
    <n v="2020"/>
    <x v="5"/>
    <s v="Røros"/>
    <x v="12"/>
    <x v="2"/>
    <x v="8"/>
    <n v="57"/>
  </r>
  <r>
    <n v="2020"/>
    <x v="5"/>
    <s v="Røros"/>
    <x v="12"/>
    <x v="3"/>
    <x v="8"/>
    <m/>
  </r>
  <r>
    <n v="2020"/>
    <x v="5"/>
    <s v="Røros"/>
    <x v="12"/>
    <x v="1"/>
    <x v="9"/>
    <m/>
  </r>
  <r>
    <n v="2020"/>
    <x v="5"/>
    <s v="Røros"/>
    <x v="12"/>
    <x v="2"/>
    <x v="9"/>
    <n v="4243"/>
  </r>
  <r>
    <n v="2020"/>
    <x v="5"/>
    <s v="Røros"/>
    <x v="12"/>
    <x v="3"/>
    <x v="9"/>
    <n v="4"/>
  </r>
  <r>
    <n v="2020"/>
    <x v="5"/>
    <s v="Røros"/>
    <x v="12"/>
    <x v="1"/>
    <x v="10"/>
    <n v="69"/>
  </r>
  <r>
    <n v="2020"/>
    <x v="5"/>
    <s v="Røros"/>
    <x v="12"/>
    <x v="2"/>
    <x v="10"/>
    <m/>
  </r>
  <r>
    <n v="2020"/>
    <x v="5"/>
    <s v="Røros"/>
    <x v="12"/>
    <x v="3"/>
    <x v="10"/>
    <m/>
  </r>
  <r>
    <n v="2020"/>
    <x v="5"/>
    <s v="Holtålen"/>
    <x v="13"/>
    <x v="1"/>
    <x v="7"/>
    <n v="5470"/>
  </r>
  <r>
    <n v="2020"/>
    <x v="5"/>
    <s v="Holtålen"/>
    <x v="13"/>
    <x v="2"/>
    <x v="7"/>
    <n v="1201"/>
  </r>
  <r>
    <n v="2020"/>
    <x v="5"/>
    <s v="Holtålen"/>
    <x v="13"/>
    <x v="3"/>
    <x v="7"/>
    <n v="75"/>
  </r>
  <r>
    <n v="2020"/>
    <x v="5"/>
    <s v="Holtålen"/>
    <x v="13"/>
    <x v="1"/>
    <x v="8"/>
    <n v="696"/>
  </r>
  <r>
    <n v="2020"/>
    <x v="5"/>
    <s v="Holtålen"/>
    <x v="13"/>
    <x v="2"/>
    <x v="8"/>
    <n v="199"/>
  </r>
  <r>
    <n v="2020"/>
    <x v="5"/>
    <s v="Holtålen"/>
    <x v="13"/>
    <x v="3"/>
    <x v="8"/>
    <m/>
  </r>
  <r>
    <n v="2020"/>
    <x v="5"/>
    <s v="Holtålen"/>
    <x v="13"/>
    <x v="1"/>
    <x v="9"/>
    <n v="90"/>
  </r>
  <r>
    <n v="2020"/>
    <x v="5"/>
    <s v="Holtålen"/>
    <x v="13"/>
    <x v="2"/>
    <x v="9"/>
    <n v="508"/>
  </r>
  <r>
    <n v="2020"/>
    <x v="5"/>
    <s v="Holtålen"/>
    <x v="13"/>
    <x v="3"/>
    <x v="9"/>
    <m/>
  </r>
  <r>
    <n v="2020"/>
    <x v="5"/>
    <s v="Holtålen"/>
    <x v="13"/>
    <x v="1"/>
    <x v="10"/>
    <m/>
  </r>
  <r>
    <n v="2020"/>
    <x v="5"/>
    <s v="Holtålen"/>
    <x v="13"/>
    <x v="2"/>
    <x v="10"/>
    <m/>
  </r>
  <r>
    <n v="2020"/>
    <x v="5"/>
    <s v="Holtålen"/>
    <x v="13"/>
    <x v="3"/>
    <x v="10"/>
    <m/>
  </r>
  <r>
    <n v="2020"/>
    <x v="5"/>
    <s v="Midtre Gauldal"/>
    <x v="40"/>
    <x v="1"/>
    <x v="7"/>
    <n v="12168"/>
  </r>
  <r>
    <n v="2020"/>
    <x v="5"/>
    <s v="Midtre Gauldal"/>
    <x v="40"/>
    <x v="2"/>
    <x v="7"/>
    <n v="1002"/>
  </r>
  <r>
    <n v="2020"/>
    <x v="5"/>
    <s v="Midtre Gauldal"/>
    <x v="40"/>
    <x v="3"/>
    <x v="7"/>
    <n v="187"/>
  </r>
  <r>
    <n v="2020"/>
    <x v="5"/>
    <s v="Midtre Gauldal"/>
    <x v="40"/>
    <x v="1"/>
    <x v="8"/>
    <n v="1336"/>
  </r>
  <r>
    <n v="2020"/>
    <x v="5"/>
    <s v="Midtre Gauldal"/>
    <x v="40"/>
    <x v="2"/>
    <x v="8"/>
    <n v="29"/>
  </r>
  <r>
    <n v="2020"/>
    <x v="5"/>
    <s v="Midtre Gauldal"/>
    <x v="40"/>
    <x v="3"/>
    <x v="8"/>
    <n v="34"/>
  </r>
  <r>
    <n v="2020"/>
    <x v="5"/>
    <s v="Midtre Gauldal"/>
    <x v="40"/>
    <x v="1"/>
    <x v="9"/>
    <n v="4553"/>
  </r>
  <r>
    <n v="2020"/>
    <x v="5"/>
    <s v="Midtre Gauldal"/>
    <x v="40"/>
    <x v="2"/>
    <x v="9"/>
    <m/>
  </r>
  <r>
    <n v="2020"/>
    <x v="5"/>
    <s v="Midtre Gauldal"/>
    <x v="40"/>
    <x v="3"/>
    <x v="9"/>
    <n v="276"/>
  </r>
  <r>
    <n v="2020"/>
    <x v="5"/>
    <s v="Midtre Gauldal"/>
    <x v="40"/>
    <x v="1"/>
    <x v="10"/>
    <m/>
  </r>
  <r>
    <n v="2020"/>
    <x v="5"/>
    <s v="Midtre Gauldal"/>
    <x v="40"/>
    <x v="2"/>
    <x v="10"/>
    <m/>
  </r>
  <r>
    <n v="2020"/>
    <x v="5"/>
    <s v="Midtre Gauldal"/>
    <x v="40"/>
    <x v="3"/>
    <x v="10"/>
    <m/>
  </r>
  <r>
    <n v="2020"/>
    <x v="5"/>
    <s v="Melhus"/>
    <x v="15"/>
    <x v="1"/>
    <x v="7"/>
    <n v="383"/>
  </r>
  <r>
    <n v="2020"/>
    <x v="5"/>
    <s v="Melhus"/>
    <x v="15"/>
    <x v="2"/>
    <x v="7"/>
    <n v="249"/>
  </r>
  <r>
    <n v="2020"/>
    <x v="5"/>
    <s v="Melhus"/>
    <x v="15"/>
    <x v="3"/>
    <x v="7"/>
    <n v="36"/>
  </r>
  <r>
    <n v="2020"/>
    <x v="5"/>
    <s v="Melhus"/>
    <x v="15"/>
    <x v="4"/>
    <x v="7"/>
    <m/>
  </r>
  <r>
    <n v="2020"/>
    <x v="5"/>
    <s v="Melhus"/>
    <x v="15"/>
    <x v="1"/>
    <x v="8"/>
    <n v="33"/>
  </r>
  <r>
    <n v="2020"/>
    <x v="5"/>
    <s v="Melhus"/>
    <x v="15"/>
    <x v="2"/>
    <x v="8"/>
    <m/>
  </r>
  <r>
    <n v="2020"/>
    <x v="5"/>
    <s v="Melhus"/>
    <x v="15"/>
    <x v="3"/>
    <x v="8"/>
    <n v="15"/>
  </r>
  <r>
    <n v="2020"/>
    <x v="5"/>
    <s v="Melhus"/>
    <x v="15"/>
    <x v="1"/>
    <x v="9"/>
    <m/>
  </r>
  <r>
    <n v="2020"/>
    <x v="5"/>
    <s v="Melhus"/>
    <x v="15"/>
    <x v="2"/>
    <x v="9"/>
    <n v="33"/>
  </r>
  <r>
    <n v="2020"/>
    <x v="5"/>
    <s v="Melhus"/>
    <x v="15"/>
    <x v="3"/>
    <x v="9"/>
    <n v="292"/>
  </r>
  <r>
    <n v="2020"/>
    <x v="5"/>
    <s v="Melhus"/>
    <x v="15"/>
    <x v="4"/>
    <x v="9"/>
    <m/>
  </r>
  <r>
    <n v="2020"/>
    <x v="5"/>
    <s v="Melhus"/>
    <x v="15"/>
    <x v="1"/>
    <x v="10"/>
    <m/>
  </r>
  <r>
    <n v="2020"/>
    <x v="5"/>
    <s v="Melhus"/>
    <x v="15"/>
    <x v="2"/>
    <x v="10"/>
    <m/>
  </r>
  <r>
    <n v="2020"/>
    <x v="5"/>
    <s v="Melhus"/>
    <x v="15"/>
    <x v="3"/>
    <x v="10"/>
    <m/>
  </r>
  <r>
    <n v="2020"/>
    <x v="3"/>
    <s v="Skaun"/>
    <x v="16"/>
    <x v="1"/>
    <x v="7"/>
    <n v="115"/>
  </r>
  <r>
    <n v="2020"/>
    <x v="3"/>
    <s v="Skaun"/>
    <x v="16"/>
    <x v="2"/>
    <x v="7"/>
    <n v="83"/>
  </r>
  <r>
    <n v="2020"/>
    <x v="3"/>
    <s v="Skaun"/>
    <x v="16"/>
    <x v="3"/>
    <x v="7"/>
    <n v="2"/>
  </r>
  <r>
    <n v="2020"/>
    <x v="3"/>
    <s v="Skaun"/>
    <x v="16"/>
    <x v="1"/>
    <x v="8"/>
    <m/>
  </r>
  <r>
    <n v="2020"/>
    <x v="3"/>
    <s v="Skaun"/>
    <x v="16"/>
    <x v="2"/>
    <x v="8"/>
    <n v="1"/>
  </r>
  <r>
    <n v="2020"/>
    <x v="3"/>
    <s v="Skaun"/>
    <x v="16"/>
    <x v="3"/>
    <x v="8"/>
    <m/>
  </r>
  <r>
    <n v="2020"/>
    <x v="3"/>
    <s v="Skaun"/>
    <x v="16"/>
    <x v="1"/>
    <x v="9"/>
    <m/>
  </r>
  <r>
    <n v="2020"/>
    <x v="3"/>
    <s v="Skaun"/>
    <x v="16"/>
    <x v="2"/>
    <x v="9"/>
    <n v="5"/>
  </r>
  <r>
    <n v="2020"/>
    <x v="3"/>
    <s v="Skaun"/>
    <x v="16"/>
    <x v="3"/>
    <x v="9"/>
    <n v="4"/>
  </r>
  <r>
    <n v="2020"/>
    <x v="3"/>
    <s v="Skaun"/>
    <x v="16"/>
    <x v="1"/>
    <x v="10"/>
    <n v="2"/>
  </r>
  <r>
    <n v="2020"/>
    <x v="3"/>
    <s v="Skaun"/>
    <x v="16"/>
    <x v="2"/>
    <x v="10"/>
    <m/>
  </r>
  <r>
    <n v="2020"/>
    <x v="3"/>
    <s v="Skaun"/>
    <x v="16"/>
    <x v="3"/>
    <x v="10"/>
    <m/>
  </r>
  <r>
    <n v="2020"/>
    <x v="0"/>
    <s v="Malvik"/>
    <x v="17"/>
    <x v="1"/>
    <x v="7"/>
    <n v="1242"/>
  </r>
  <r>
    <n v="2020"/>
    <x v="0"/>
    <s v="Malvik"/>
    <x v="17"/>
    <x v="2"/>
    <x v="7"/>
    <n v="546"/>
  </r>
  <r>
    <n v="2020"/>
    <x v="0"/>
    <s v="Malvik"/>
    <x v="17"/>
    <x v="3"/>
    <x v="7"/>
    <n v="606"/>
  </r>
  <r>
    <n v="2020"/>
    <x v="0"/>
    <s v="Malvik"/>
    <x v="17"/>
    <x v="1"/>
    <x v="8"/>
    <m/>
  </r>
  <r>
    <n v="2020"/>
    <x v="0"/>
    <s v="Malvik"/>
    <x v="17"/>
    <x v="2"/>
    <x v="8"/>
    <m/>
  </r>
  <r>
    <n v="2020"/>
    <x v="0"/>
    <s v="Malvik"/>
    <x v="17"/>
    <x v="3"/>
    <x v="8"/>
    <n v="26"/>
  </r>
  <r>
    <n v="2020"/>
    <x v="0"/>
    <s v="Malvik"/>
    <x v="17"/>
    <x v="1"/>
    <x v="9"/>
    <m/>
  </r>
  <r>
    <n v="2020"/>
    <x v="0"/>
    <s v="Malvik"/>
    <x v="17"/>
    <x v="2"/>
    <x v="9"/>
    <m/>
  </r>
  <r>
    <n v="2020"/>
    <x v="0"/>
    <s v="Malvik"/>
    <x v="17"/>
    <x v="3"/>
    <x v="9"/>
    <m/>
  </r>
  <r>
    <n v="2020"/>
    <x v="0"/>
    <s v="Malvik"/>
    <x v="17"/>
    <x v="1"/>
    <x v="10"/>
    <m/>
  </r>
  <r>
    <n v="2020"/>
    <x v="0"/>
    <s v="Malvik"/>
    <x v="17"/>
    <x v="2"/>
    <x v="10"/>
    <m/>
  </r>
  <r>
    <n v="2020"/>
    <x v="0"/>
    <s v="Malvik"/>
    <x v="17"/>
    <x v="3"/>
    <x v="10"/>
    <m/>
  </r>
  <r>
    <n v="2020"/>
    <x v="0"/>
    <s v="Selbu"/>
    <x v="18"/>
    <x v="1"/>
    <x v="7"/>
    <n v="6772"/>
  </r>
  <r>
    <n v="2020"/>
    <x v="0"/>
    <s v="Selbu"/>
    <x v="18"/>
    <x v="2"/>
    <x v="7"/>
    <n v="481"/>
  </r>
  <r>
    <n v="2020"/>
    <x v="0"/>
    <s v="Selbu"/>
    <x v="18"/>
    <x v="3"/>
    <x v="7"/>
    <n v="1"/>
  </r>
  <r>
    <n v="2020"/>
    <x v="0"/>
    <s v="Selbu"/>
    <x v="18"/>
    <x v="1"/>
    <x v="8"/>
    <n v="159"/>
  </r>
  <r>
    <n v="2020"/>
    <x v="0"/>
    <s v="Selbu"/>
    <x v="18"/>
    <x v="2"/>
    <x v="8"/>
    <n v="31"/>
  </r>
  <r>
    <n v="2020"/>
    <x v="0"/>
    <s v="Selbu"/>
    <x v="18"/>
    <x v="3"/>
    <x v="8"/>
    <n v="5"/>
  </r>
  <r>
    <n v="2020"/>
    <x v="0"/>
    <s v="Selbu"/>
    <x v="18"/>
    <x v="4"/>
    <x v="8"/>
    <m/>
  </r>
  <r>
    <n v="2020"/>
    <x v="0"/>
    <s v="Selbu"/>
    <x v="18"/>
    <x v="1"/>
    <x v="9"/>
    <m/>
  </r>
  <r>
    <n v="2020"/>
    <x v="0"/>
    <s v="Selbu"/>
    <x v="18"/>
    <x v="2"/>
    <x v="9"/>
    <m/>
  </r>
  <r>
    <n v="2020"/>
    <x v="0"/>
    <s v="Selbu"/>
    <x v="18"/>
    <x v="3"/>
    <x v="9"/>
    <n v="72"/>
  </r>
  <r>
    <n v="2020"/>
    <x v="0"/>
    <s v="Selbu"/>
    <x v="18"/>
    <x v="1"/>
    <x v="10"/>
    <m/>
  </r>
  <r>
    <n v="2020"/>
    <x v="0"/>
    <s v="Selbu"/>
    <x v="18"/>
    <x v="2"/>
    <x v="10"/>
    <m/>
  </r>
  <r>
    <n v="2020"/>
    <x v="0"/>
    <s v="Selbu"/>
    <x v="18"/>
    <x v="3"/>
    <x v="10"/>
    <m/>
  </r>
  <r>
    <n v="2020"/>
    <x v="0"/>
    <s v="Tydal"/>
    <x v="19"/>
    <x v="1"/>
    <x v="7"/>
    <n v="268"/>
  </r>
  <r>
    <n v="2020"/>
    <x v="0"/>
    <s v="Tydal"/>
    <x v="19"/>
    <x v="2"/>
    <x v="7"/>
    <n v="166"/>
  </r>
  <r>
    <n v="2020"/>
    <x v="0"/>
    <s v="Tydal"/>
    <x v="19"/>
    <x v="3"/>
    <x v="7"/>
    <m/>
  </r>
  <r>
    <n v="2020"/>
    <x v="0"/>
    <s v="Tydal"/>
    <x v="19"/>
    <x v="1"/>
    <x v="8"/>
    <n v="29"/>
  </r>
  <r>
    <n v="2020"/>
    <x v="0"/>
    <s v="Tydal"/>
    <x v="19"/>
    <x v="2"/>
    <x v="8"/>
    <n v="26"/>
  </r>
  <r>
    <n v="2020"/>
    <x v="0"/>
    <s v="Tydal"/>
    <x v="19"/>
    <x v="3"/>
    <x v="8"/>
    <m/>
  </r>
  <r>
    <n v="2020"/>
    <x v="0"/>
    <s v="Tydal"/>
    <x v="19"/>
    <x v="1"/>
    <x v="9"/>
    <n v="5"/>
  </r>
  <r>
    <n v="2020"/>
    <x v="0"/>
    <s v="Tydal"/>
    <x v="19"/>
    <x v="2"/>
    <x v="9"/>
    <m/>
  </r>
  <r>
    <n v="2020"/>
    <x v="0"/>
    <s v="Tydal"/>
    <x v="19"/>
    <x v="3"/>
    <x v="9"/>
    <m/>
  </r>
  <r>
    <n v="2020"/>
    <x v="0"/>
    <s v="Tydal"/>
    <x v="19"/>
    <x v="1"/>
    <x v="10"/>
    <n v="2"/>
  </r>
  <r>
    <n v="2020"/>
    <x v="0"/>
    <s v="Tydal"/>
    <x v="19"/>
    <x v="2"/>
    <x v="10"/>
    <m/>
  </r>
  <r>
    <n v="2020"/>
    <x v="0"/>
    <s v="Tydal"/>
    <x v="19"/>
    <x v="3"/>
    <x v="10"/>
    <m/>
  </r>
  <r>
    <n v="2020"/>
    <x v="0"/>
    <s v="Meråker"/>
    <x v="20"/>
    <x v="1"/>
    <x v="7"/>
    <n v="445"/>
  </r>
  <r>
    <n v="2020"/>
    <x v="0"/>
    <s v="Meråker"/>
    <x v="20"/>
    <x v="2"/>
    <x v="7"/>
    <m/>
  </r>
  <r>
    <n v="2020"/>
    <x v="0"/>
    <s v="Meråker"/>
    <x v="20"/>
    <x v="3"/>
    <x v="7"/>
    <m/>
  </r>
  <r>
    <n v="2020"/>
    <x v="0"/>
    <s v="Meråker"/>
    <x v="20"/>
    <x v="1"/>
    <x v="8"/>
    <n v="34"/>
  </r>
  <r>
    <n v="2020"/>
    <x v="0"/>
    <s v="Meråker"/>
    <x v="20"/>
    <x v="2"/>
    <x v="8"/>
    <m/>
  </r>
  <r>
    <n v="2020"/>
    <x v="0"/>
    <s v="Meråker"/>
    <x v="20"/>
    <x v="3"/>
    <x v="8"/>
    <m/>
  </r>
  <r>
    <n v="2020"/>
    <x v="0"/>
    <s v="Meråker"/>
    <x v="20"/>
    <x v="1"/>
    <x v="9"/>
    <m/>
  </r>
  <r>
    <n v="2020"/>
    <x v="0"/>
    <s v="Meråker"/>
    <x v="20"/>
    <x v="2"/>
    <x v="9"/>
    <m/>
  </r>
  <r>
    <n v="2020"/>
    <x v="0"/>
    <s v="Meråker"/>
    <x v="20"/>
    <x v="3"/>
    <x v="9"/>
    <m/>
  </r>
  <r>
    <n v="2020"/>
    <x v="0"/>
    <s v="Meråker"/>
    <x v="20"/>
    <x v="1"/>
    <x v="10"/>
    <m/>
  </r>
  <r>
    <n v="2020"/>
    <x v="0"/>
    <s v="Meråker"/>
    <x v="20"/>
    <x v="2"/>
    <x v="10"/>
    <m/>
  </r>
  <r>
    <n v="2020"/>
    <x v="0"/>
    <s v="Meråker"/>
    <x v="20"/>
    <x v="3"/>
    <x v="10"/>
    <m/>
  </r>
  <r>
    <n v="2020"/>
    <x v="0"/>
    <s v="Stjørdal"/>
    <x v="21"/>
    <x v="1"/>
    <x v="7"/>
    <n v="3054"/>
  </r>
  <r>
    <n v="2020"/>
    <x v="0"/>
    <s v="Stjørdal"/>
    <x v="21"/>
    <x v="2"/>
    <x v="7"/>
    <n v="1785"/>
  </r>
  <r>
    <n v="2020"/>
    <x v="0"/>
    <s v="Stjørdal"/>
    <x v="21"/>
    <x v="3"/>
    <x v="7"/>
    <n v="215"/>
  </r>
  <r>
    <n v="2020"/>
    <x v="0"/>
    <s v="Stjørdal"/>
    <x v="21"/>
    <x v="4"/>
    <x v="7"/>
    <m/>
  </r>
  <r>
    <n v="2020"/>
    <x v="0"/>
    <s v="Stjørdal"/>
    <x v="21"/>
    <x v="1"/>
    <x v="8"/>
    <n v="111"/>
  </r>
  <r>
    <n v="2020"/>
    <x v="0"/>
    <s v="Stjørdal"/>
    <x v="21"/>
    <x v="2"/>
    <x v="8"/>
    <n v="80"/>
  </r>
  <r>
    <n v="2020"/>
    <x v="0"/>
    <s v="Stjørdal"/>
    <x v="21"/>
    <x v="3"/>
    <x v="8"/>
    <n v="30"/>
  </r>
  <r>
    <n v="2020"/>
    <x v="0"/>
    <s v="Stjørdal"/>
    <x v="21"/>
    <x v="4"/>
    <x v="8"/>
    <m/>
  </r>
  <r>
    <n v="2020"/>
    <x v="0"/>
    <s v="Stjørdal"/>
    <x v="21"/>
    <x v="1"/>
    <x v="9"/>
    <m/>
  </r>
  <r>
    <n v="2020"/>
    <x v="0"/>
    <s v="Stjørdal"/>
    <x v="21"/>
    <x v="2"/>
    <x v="9"/>
    <n v="21"/>
  </r>
  <r>
    <n v="2020"/>
    <x v="0"/>
    <s v="Stjørdal"/>
    <x v="21"/>
    <x v="3"/>
    <x v="9"/>
    <n v="279"/>
  </r>
  <r>
    <n v="2020"/>
    <x v="0"/>
    <s v="Stjørdal"/>
    <x v="21"/>
    <x v="4"/>
    <x v="9"/>
    <n v="67"/>
  </r>
  <r>
    <n v="2020"/>
    <x v="0"/>
    <s v="Stjørdal"/>
    <x v="21"/>
    <x v="1"/>
    <x v="10"/>
    <n v="24"/>
  </r>
  <r>
    <n v="2020"/>
    <x v="0"/>
    <s v="Stjørdal"/>
    <x v="21"/>
    <x v="2"/>
    <x v="10"/>
    <m/>
  </r>
  <r>
    <n v="2020"/>
    <x v="0"/>
    <s v="Stjørdal"/>
    <x v="21"/>
    <x v="3"/>
    <x v="10"/>
    <m/>
  </r>
  <r>
    <n v="2020"/>
    <x v="1"/>
    <s v="Frosta"/>
    <x v="22"/>
    <x v="1"/>
    <x v="7"/>
    <n v="67"/>
  </r>
  <r>
    <n v="2020"/>
    <x v="1"/>
    <s v="Frosta"/>
    <x v="22"/>
    <x v="2"/>
    <x v="7"/>
    <n v="21"/>
  </r>
  <r>
    <n v="2020"/>
    <x v="1"/>
    <s v="Frosta"/>
    <x v="22"/>
    <x v="3"/>
    <x v="7"/>
    <n v="191"/>
  </r>
  <r>
    <n v="2020"/>
    <x v="1"/>
    <s v="Frosta"/>
    <x v="22"/>
    <x v="1"/>
    <x v="8"/>
    <n v="5"/>
  </r>
  <r>
    <n v="2020"/>
    <x v="1"/>
    <s v="Frosta"/>
    <x v="22"/>
    <x v="2"/>
    <x v="8"/>
    <n v="28"/>
  </r>
  <r>
    <n v="2020"/>
    <x v="1"/>
    <s v="Frosta"/>
    <x v="22"/>
    <x v="3"/>
    <x v="8"/>
    <n v="9"/>
  </r>
  <r>
    <n v="2020"/>
    <x v="1"/>
    <s v="Frosta"/>
    <x v="22"/>
    <x v="1"/>
    <x v="9"/>
    <m/>
  </r>
  <r>
    <n v="2020"/>
    <x v="1"/>
    <s v="Frosta"/>
    <x v="22"/>
    <x v="2"/>
    <x v="9"/>
    <n v="4"/>
  </r>
  <r>
    <n v="2020"/>
    <x v="1"/>
    <s v="Frosta"/>
    <x v="22"/>
    <x v="3"/>
    <x v="9"/>
    <n v="25"/>
  </r>
  <r>
    <n v="2020"/>
    <x v="1"/>
    <s v="Frosta"/>
    <x v="22"/>
    <x v="1"/>
    <x v="10"/>
    <m/>
  </r>
  <r>
    <n v="2020"/>
    <x v="1"/>
    <s v="Frosta"/>
    <x v="22"/>
    <x v="2"/>
    <x v="10"/>
    <m/>
  </r>
  <r>
    <n v="2020"/>
    <x v="1"/>
    <s v="Frosta"/>
    <x v="22"/>
    <x v="3"/>
    <x v="10"/>
    <m/>
  </r>
  <r>
    <n v="2020"/>
    <x v="1"/>
    <s v="Levanger"/>
    <x v="23"/>
    <x v="1"/>
    <x v="7"/>
    <n v="10396"/>
  </r>
  <r>
    <n v="2020"/>
    <x v="1"/>
    <s v="Levanger"/>
    <x v="23"/>
    <x v="2"/>
    <x v="7"/>
    <n v="3238"/>
  </r>
  <r>
    <n v="2020"/>
    <x v="1"/>
    <s v="Levanger"/>
    <x v="23"/>
    <x v="3"/>
    <x v="7"/>
    <n v="154"/>
  </r>
  <r>
    <n v="2020"/>
    <x v="1"/>
    <s v="Levanger"/>
    <x v="23"/>
    <x v="1"/>
    <x v="8"/>
    <n v="966"/>
  </r>
  <r>
    <n v="2020"/>
    <x v="1"/>
    <s v="Levanger"/>
    <x v="23"/>
    <x v="2"/>
    <x v="8"/>
    <n v="402"/>
  </r>
  <r>
    <n v="2020"/>
    <x v="1"/>
    <s v="Levanger"/>
    <x v="23"/>
    <x v="3"/>
    <x v="8"/>
    <n v="60"/>
  </r>
  <r>
    <n v="2020"/>
    <x v="1"/>
    <s v="Levanger"/>
    <x v="23"/>
    <x v="1"/>
    <x v="9"/>
    <m/>
  </r>
  <r>
    <n v="2020"/>
    <x v="1"/>
    <s v="Levanger"/>
    <x v="23"/>
    <x v="2"/>
    <x v="9"/>
    <n v="9"/>
  </r>
  <r>
    <n v="2020"/>
    <x v="1"/>
    <s v="Levanger"/>
    <x v="23"/>
    <x v="3"/>
    <x v="9"/>
    <n v="113"/>
  </r>
  <r>
    <n v="2020"/>
    <x v="1"/>
    <s v="Levanger"/>
    <x v="23"/>
    <x v="1"/>
    <x v="10"/>
    <n v="201"/>
  </r>
  <r>
    <n v="2020"/>
    <x v="1"/>
    <s v="Levanger"/>
    <x v="23"/>
    <x v="2"/>
    <x v="10"/>
    <m/>
  </r>
  <r>
    <n v="2020"/>
    <x v="1"/>
    <s v="Levanger"/>
    <x v="23"/>
    <x v="3"/>
    <x v="10"/>
    <m/>
  </r>
  <r>
    <n v="2020"/>
    <x v="1"/>
    <s v="Verdal"/>
    <x v="24"/>
    <x v="1"/>
    <x v="7"/>
    <n v="6360"/>
  </r>
  <r>
    <n v="2020"/>
    <x v="1"/>
    <s v="Verdal"/>
    <x v="24"/>
    <x v="2"/>
    <x v="7"/>
    <n v="4289"/>
  </r>
  <r>
    <n v="2020"/>
    <x v="1"/>
    <s v="Verdal"/>
    <x v="24"/>
    <x v="3"/>
    <x v="7"/>
    <n v="273"/>
  </r>
  <r>
    <n v="2020"/>
    <x v="1"/>
    <s v="Verdal"/>
    <x v="24"/>
    <x v="1"/>
    <x v="8"/>
    <n v="3353"/>
  </r>
  <r>
    <n v="2020"/>
    <x v="1"/>
    <s v="Verdal"/>
    <x v="24"/>
    <x v="2"/>
    <x v="8"/>
    <n v="2173"/>
  </r>
  <r>
    <n v="2020"/>
    <x v="1"/>
    <s v="Verdal"/>
    <x v="24"/>
    <x v="3"/>
    <x v="8"/>
    <n v="174"/>
  </r>
  <r>
    <n v="2020"/>
    <x v="1"/>
    <s v="Verdal"/>
    <x v="24"/>
    <x v="1"/>
    <x v="9"/>
    <m/>
  </r>
  <r>
    <n v="2020"/>
    <x v="1"/>
    <s v="Verdal"/>
    <x v="24"/>
    <x v="2"/>
    <x v="9"/>
    <n v="134"/>
  </r>
  <r>
    <n v="2020"/>
    <x v="1"/>
    <s v="Verdal"/>
    <x v="24"/>
    <x v="3"/>
    <x v="9"/>
    <n v="45"/>
  </r>
  <r>
    <n v="2020"/>
    <x v="1"/>
    <s v="Verdal"/>
    <x v="24"/>
    <x v="1"/>
    <x v="10"/>
    <n v="114"/>
  </r>
  <r>
    <n v="2020"/>
    <x v="1"/>
    <s v="Verdal"/>
    <x v="24"/>
    <x v="2"/>
    <x v="10"/>
    <m/>
  </r>
  <r>
    <n v="2020"/>
    <x v="1"/>
    <s v="Verdal"/>
    <x v="24"/>
    <x v="3"/>
    <x v="10"/>
    <m/>
  </r>
  <r>
    <n v="2020"/>
    <x v="1"/>
    <s v="Snåsa"/>
    <x v="28"/>
    <x v="1"/>
    <x v="7"/>
    <n v="52598"/>
  </r>
  <r>
    <n v="2020"/>
    <x v="1"/>
    <s v="Snåsa"/>
    <x v="28"/>
    <x v="2"/>
    <x v="7"/>
    <n v="12512"/>
  </r>
  <r>
    <n v="2020"/>
    <x v="1"/>
    <s v="Snåsa"/>
    <x v="28"/>
    <x v="3"/>
    <x v="7"/>
    <n v="2306"/>
  </r>
  <r>
    <n v="2020"/>
    <x v="1"/>
    <s v="Snåsa"/>
    <x v="28"/>
    <x v="1"/>
    <x v="8"/>
    <n v="8421"/>
  </r>
  <r>
    <n v="2020"/>
    <x v="1"/>
    <s v="Snåsa"/>
    <x v="28"/>
    <x v="2"/>
    <x v="8"/>
    <n v="6277"/>
  </r>
  <r>
    <n v="2020"/>
    <x v="1"/>
    <s v="Snåsa"/>
    <x v="28"/>
    <x v="3"/>
    <x v="8"/>
    <n v="239"/>
  </r>
  <r>
    <n v="2020"/>
    <x v="1"/>
    <s v="Snåsa"/>
    <x v="28"/>
    <x v="1"/>
    <x v="9"/>
    <m/>
  </r>
  <r>
    <n v="2020"/>
    <x v="1"/>
    <s v="Snåsa"/>
    <x v="28"/>
    <x v="2"/>
    <x v="9"/>
    <n v="1094"/>
  </r>
  <r>
    <n v="2020"/>
    <x v="1"/>
    <s v="Snåsa"/>
    <x v="28"/>
    <x v="3"/>
    <x v="9"/>
    <n v="5"/>
  </r>
  <r>
    <n v="2020"/>
    <x v="1"/>
    <s v="Snåsa"/>
    <x v="28"/>
    <x v="1"/>
    <x v="10"/>
    <n v="116"/>
  </r>
  <r>
    <n v="2020"/>
    <x v="1"/>
    <s v="Snåsa"/>
    <x v="28"/>
    <x v="2"/>
    <x v="10"/>
    <n v="2"/>
  </r>
  <r>
    <n v="2020"/>
    <x v="1"/>
    <s v="Snåsa"/>
    <x v="28"/>
    <x v="3"/>
    <x v="10"/>
    <m/>
  </r>
  <r>
    <n v="2020"/>
    <x v="2"/>
    <s v="Lierne"/>
    <x v="29"/>
    <x v="1"/>
    <x v="7"/>
    <n v="10087"/>
  </r>
  <r>
    <n v="2020"/>
    <x v="2"/>
    <s v="Lierne"/>
    <x v="29"/>
    <x v="2"/>
    <x v="7"/>
    <n v="8654"/>
  </r>
  <r>
    <n v="2020"/>
    <x v="2"/>
    <s v="Lierne"/>
    <x v="29"/>
    <x v="3"/>
    <x v="7"/>
    <n v="3026"/>
  </r>
  <r>
    <n v="2020"/>
    <x v="2"/>
    <s v="Lierne"/>
    <x v="29"/>
    <x v="1"/>
    <x v="8"/>
    <n v="9295"/>
  </r>
  <r>
    <n v="2020"/>
    <x v="2"/>
    <s v="Lierne"/>
    <x v="29"/>
    <x v="2"/>
    <x v="8"/>
    <n v="6911"/>
  </r>
  <r>
    <n v="2020"/>
    <x v="2"/>
    <s v="Lierne"/>
    <x v="29"/>
    <x v="3"/>
    <x v="8"/>
    <n v="908"/>
  </r>
  <r>
    <n v="2020"/>
    <x v="2"/>
    <s v="Lierne"/>
    <x v="29"/>
    <x v="1"/>
    <x v="9"/>
    <m/>
  </r>
  <r>
    <n v="2020"/>
    <x v="2"/>
    <s v="Lierne"/>
    <x v="29"/>
    <x v="2"/>
    <x v="9"/>
    <n v="2714"/>
  </r>
  <r>
    <n v="2020"/>
    <x v="2"/>
    <s v="Lierne"/>
    <x v="29"/>
    <x v="3"/>
    <x v="9"/>
    <n v="384"/>
  </r>
  <r>
    <n v="2020"/>
    <x v="2"/>
    <s v="Lierne"/>
    <x v="29"/>
    <x v="1"/>
    <x v="10"/>
    <n v="29"/>
  </r>
  <r>
    <n v="2020"/>
    <x v="2"/>
    <s v="Lierne"/>
    <x v="29"/>
    <x v="2"/>
    <x v="10"/>
    <n v="21"/>
  </r>
  <r>
    <n v="2020"/>
    <x v="2"/>
    <s v="Lierne"/>
    <x v="29"/>
    <x v="3"/>
    <x v="10"/>
    <m/>
  </r>
  <r>
    <n v="2020"/>
    <x v="2"/>
    <s v="Røyrvik"/>
    <x v="30"/>
    <x v="1"/>
    <x v="7"/>
    <n v="1470"/>
  </r>
  <r>
    <n v="2020"/>
    <x v="2"/>
    <s v="Røyrvik"/>
    <x v="30"/>
    <x v="2"/>
    <x v="7"/>
    <n v="1445"/>
  </r>
  <r>
    <n v="2020"/>
    <x v="2"/>
    <s v="Røyrvik"/>
    <x v="30"/>
    <x v="3"/>
    <x v="7"/>
    <n v="452"/>
  </r>
  <r>
    <n v="2020"/>
    <x v="2"/>
    <s v="Røyrvik"/>
    <x v="30"/>
    <x v="1"/>
    <x v="8"/>
    <n v="258"/>
  </r>
  <r>
    <n v="2020"/>
    <x v="2"/>
    <s v="Røyrvik"/>
    <x v="30"/>
    <x v="2"/>
    <x v="8"/>
    <n v="303"/>
  </r>
  <r>
    <n v="2020"/>
    <x v="2"/>
    <s v="Røyrvik"/>
    <x v="30"/>
    <x v="3"/>
    <x v="8"/>
    <n v="212"/>
  </r>
  <r>
    <n v="2020"/>
    <x v="2"/>
    <s v="Røyrvik"/>
    <x v="30"/>
    <x v="1"/>
    <x v="9"/>
    <m/>
  </r>
  <r>
    <n v="2020"/>
    <x v="2"/>
    <s v="Røyrvik"/>
    <x v="30"/>
    <x v="2"/>
    <x v="9"/>
    <n v="1273"/>
  </r>
  <r>
    <n v="2020"/>
    <x v="2"/>
    <s v="Røyrvik"/>
    <x v="30"/>
    <x v="3"/>
    <x v="9"/>
    <n v="37"/>
  </r>
  <r>
    <n v="2020"/>
    <x v="2"/>
    <s v="Røyrvik"/>
    <x v="30"/>
    <x v="1"/>
    <x v="10"/>
    <m/>
  </r>
  <r>
    <n v="2020"/>
    <x v="2"/>
    <s v="Røyrvik"/>
    <x v="30"/>
    <x v="2"/>
    <x v="10"/>
    <m/>
  </r>
  <r>
    <n v="2020"/>
    <x v="2"/>
    <s v="Røyrvik"/>
    <x v="30"/>
    <x v="3"/>
    <x v="10"/>
    <m/>
  </r>
  <r>
    <n v="2020"/>
    <x v="2"/>
    <s v="Namsskogan"/>
    <x v="31"/>
    <x v="1"/>
    <x v="7"/>
    <n v="3544"/>
  </r>
  <r>
    <n v="2020"/>
    <x v="2"/>
    <s v="Namsskogan"/>
    <x v="31"/>
    <x v="2"/>
    <x v="7"/>
    <n v="1887"/>
  </r>
  <r>
    <n v="2020"/>
    <x v="2"/>
    <s v="Namsskogan"/>
    <x v="31"/>
    <x v="3"/>
    <x v="7"/>
    <n v="484"/>
  </r>
  <r>
    <n v="2020"/>
    <x v="2"/>
    <s v="Namsskogan"/>
    <x v="31"/>
    <x v="1"/>
    <x v="8"/>
    <n v="196"/>
  </r>
  <r>
    <n v="2020"/>
    <x v="2"/>
    <s v="Namsskogan"/>
    <x v="31"/>
    <x v="2"/>
    <x v="8"/>
    <n v="1396"/>
  </r>
  <r>
    <n v="2020"/>
    <x v="2"/>
    <s v="Namsskogan"/>
    <x v="31"/>
    <x v="3"/>
    <x v="8"/>
    <n v="1187"/>
  </r>
  <r>
    <n v="2020"/>
    <x v="2"/>
    <s v="Namsskogan"/>
    <x v="31"/>
    <x v="1"/>
    <x v="9"/>
    <m/>
  </r>
  <r>
    <n v="2020"/>
    <x v="2"/>
    <s v="Namsskogan"/>
    <x v="31"/>
    <x v="2"/>
    <x v="9"/>
    <n v="407"/>
  </r>
  <r>
    <n v="2020"/>
    <x v="2"/>
    <s v="Namsskogan"/>
    <x v="31"/>
    <x v="3"/>
    <x v="9"/>
    <n v="238"/>
  </r>
  <r>
    <n v="2020"/>
    <x v="2"/>
    <s v="Namsskogan"/>
    <x v="31"/>
    <x v="1"/>
    <x v="10"/>
    <m/>
  </r>
  <r>
    <n v="2020"/>
    <x v="2"/>
    <s v="Namsskogan"/>
    <x v="31"/>
    <x v="2"/>
    <x v="10"/>
    <m/>
  </r>
  <r>
    <n v="2020"/>
    <x v="2"/>
    <s v="Namsskogan"/>
    <x v="31"/>
    <x v="3"/>
    <x v="10"/>
    <m/>
  </r>
  <r>
    <n v="2020"/>
    <x v="2"/>
    <s v="Grong"/>
    <x v="32"/>
    <x v="1"/>
    <x v="7"/>
    <n v="11070"/>
  </r>
  <r>
    <n v="2020"/>
    <x v="2"/>
    <s v="Grong"/>
    <x v="32"/>
    <x v="2"/>
    <x v="7"/>
    <n v="6021"/>
  </r>
  <r>
    <n v="2020"/>
    <x v="2"/>
    <s v="Grong"/>
    <x v="32"/>
    <x v="3"/>
    <x v="7"/>
    <n v="5040"/>
  </r>
  <r>
    <n v="2020"/>
    <x v="2"/>
    <s v="Grong"/>
    <x v="32"/>
    <x v="1"/>
    <x v="8"/>
    <n v="1942"/>
  </r>
  <r>
    <n v="2020"/>
    <x v="2"/>
    <s v="Grong"/>
    <x v="32"/>
    <x v="2"/>
    <x v="8"/>
    <n v="3231"/>
  </r>
  <r>
    <n v="2020"/>
    <x v="2"/>
    <s v="Grong"/>
    <x v="32"/>
    <x v="3"/>
    <x v="8"/>
    <n v="1292"/>
  </r>
  <r>
    <n v="2020"/>
    <x v="2"/>
    <s v="Grong"/>
    <x v="32"/>
    <x v="1"/>
    <x v="9"/>
    <m/>
  </r>
  <r>
    <n v="2020"/>
    <x v="2"/>
    <s v="Grong"/>
    <x v="32"/>
    <x v="2"/>
    <x v="9"/>
    <n v="39"/>
  </r>
  <r>
    <n v="2020"/>
    <x v="2"/>
    <s v="Grong"/>
    <x v="32"/>
    <x v="3"/>
    <x v="9"/>
    <n v="61"/>
  </r>
  <r>
    <n v="2020"/>
    <x v="2"/>
    <s v="Grong"/>
    <x v="32"/>
    <x v="1"/>
    <x v="10"/>
    <m/>
  </r>
  <r>
    <n v="2020"/>
    <x v="2"/>
    <s v="Grong"/>
    <x v="32"/>
    <x v="2"/>
    <x v="10"/>
    <m/>
  </r>
  <r>
    <n v="2020"/>
    <x v="2"/>
    <s v="Grong"/>
    <x v="32"/>
    <x v="3"/>
    <x v="10"/>
    <m/>
  </r>
  <r>
    <n v="2020"/>
    <x v="2"/>
    <s v="Høylandet"/>
    <x v="33"/>
    <x v="1"/>
    <x v="7"/>
    <n v="3908"/>
  </r>
  <r>
    <n v="2020"/>
    <x v="2"/>
    <s v="Høylandet"/>
    <x v="33"/>
    <x v="2"/>
    <x v="7"/>
    <n v="2498"/>
  </r>
  <r>
    <n v="2020"/>
    <x v="2"/>
    <s v="Høylandet"/>
    <x v="33"/>
    <x v="3"/>
    <x v="7"/>
    <n v="1215"/>
  </r>
  <r>
    <n v="2020"/>
    <x v="2"/>
    <s v="Høylandet"/>
    <x v="33"/>
    <x v="1"/>
    <x v="8"/>
    <n v="467"/>
  </r>
  <r>
    <n v="2020"/>
    <x v="2"/>
    <s v="Høylandet"/>
    <x v="33"/>
    <x v="2"/>
    <x v="8"/>
    <n v="547"/>
  </r>
  <r>
    <n v="2020"/>
    <x v="2"/>
    <s v="Høylandet"/>
    <x v="33"/>
    <x v="3"/>
    <x v="8"/>
    <n v="145"/>
  </r>
  <r>
    <n v="2020"/>
    <x v="2"/>
    <s v="Høylandet"/>
    <x v="33"/>
    <x v="1"/>
    <x v="9"/>
    <m/>
  </r>
  <r>
    <n v="2020"/>
    <x v="2"/>
    <s v="Høylandet"/>
    <x v="33"/>
    <x v="2"/>
    <x v="9"/>
    <n v="127"/>
  </r>
  <r>
    <n v="2020"/>
    <x v="2"/>
    <s v="Høylandet"/>
    <x v="33"/>
    <x v="3"/>
    <x v="9"/>
    <n v="152"/>
  </r>
  <r>
    <n v="2020"/>
    <x v="2"/>
    <s v="Høylandet"/>
    <x v="33"/>
    <x v="1"/>
    <x v="10"/>
    <m/>
  </r>
  <r>
    <n v="2020"/>
    <x v="2"/>
    <s v="Høylandet"/>
    <x v="33"/>
    <x v="2"/>
    <x v="10"/>
    <m/>
  </r>
  <r>
    <n v="2020"/>
    <x v="2"/>
    <s v="Høylandet"/>
    <x v="33"/>
    <x v="3"/>
    <x v="10"/>
    <m/>
  </r>
  <r>
    <n v="2020"/>
    <x v="2"/>
    <s v="Overhalla"/>
    <x v="34"/>
    <x v="1"/>
    <x v="7"/>
    <n v="8201"/>
  </r>
  <r>
    <n v="2020"/>
    <x v="2"/>
    <s v="Overhalla"/>
    <x v="34"/>
    <x v="2"/>
    <x v="7"/>
    <n v="3860"/>
  </r>
  <r>
    <n v="2020"/>
    <x v="2"/>
    <s v="Overhalla"/>
    <x v="34"/>
    <x v="3"/>
    <x v="7"/>
    <n v="1084"/>
  </r>
  <r>
    <n v="2020"/>
    <x v="2"/>
    <s v="Overhalla"/>
    <x v="34"/>
    <x v="1"/>
    <x v="8"/>
    <n v="219"/>
  </r>
  <r>
    <n v="2020"/>
    <x v="2"/>
    <s v="Overhalla"/>
    <x v="34"/>
    <x v="2"/>
    <x v="8"/>
    <n v="95"/>
  </r>
  <r>
    <n v="2020"/>
    <x v="2"/>
    <s v="Overhalla"/>
    <x v="34"/>
    <x v="3"/>
    <x v="8"/>
    <n v="42"/>
  </r>
  <r>
    <n v="2020"/>
    <x v="2"/>
    <s v="Overhalla"/>
    <x v="34"/>
    <x v="1"/>
    <x v="9"/>
    <m/>
  </r>
  <r>
    <n v="2020"/>
    <x v="2"/>
    <s v="Overhalla"/>
    <x v="34"/>
    <x v="2"/>
    <x v="9"/>
    <n v="52"/>
  </r>
  <r>
    <n v="2020"/>
    <x v="2"/>
    <s v="Overhalla"/>
    <x v="34"/>
    <x v="3"/>
    <x v="9"/>
    <n v="173"/>
  </r>
  <r>
    <n v="2020"/>
    <x v="2"/>
    <s v="Overhalla"/>
    <x v="34"/>
    <x v="1"/>
    <x v="10"/>
    <m/>
  </r>
  <r>
    <n v="2020"/>
    <x v="2"/>
    <s v="Overhalla"/>
    <x v="34"/>
    <x v="2"/>
    <x v="10"/>
    <m/>
  </r>
  <r>
    <n v="2020"/>
    <x v="2"/>
    <s v="Overhalla"/>
    <x v="34"/>
    <x v="3"/>
    <x v="10"/>
    <m/>
  </r>
  <r>
    <n v="2020"/>
    <x v="2"/>
    <s v="Flatanger"/>
    <x v="35"/>
    <x v="1"/>
    <x v="7"/>
    <n v="3181"/>
  </r>
  <r>
    <n v="2020"/>
    <x v="2"/>
    <s v="Flatanger"/>
    <x v="35"/>
    <x v="2"/>
    <x v="7"/>
    <n v="1597"/>
  </r>
  <r>
    <n v="2020"/>
    <x v="2"/>
    <s v="Flatanger"/>
    <x v="35"/>
    <x v="3"/>
    <x v="7"/>
    <n v="462"/>
  </r>
  <r>
    <n v="2020"/>
    <x v="2"/>
    <s v="Flatanger"/>
    <x v="35"/>
    <x v="1"/>
    <x v="8"/>
    <n v="405"/>
  </r>
  <r>
    <n v="2020"/>
    <x v="2"/>
    <s v="Flatanger"/>
    <x v="35"/>
    <x v="2"/>
    <x v="8"/>
    <n v="152"/>
  </r>
  <r>
    <n v="2020"/>
    <x v="2"/>
    <s v="Flatanger"/>
    <x v="35"/>
    <x v="3"/>
    <x v="8"/>
    <n v="47"/>
  </r>
  <r>
    <n v="2020"/>
    <x v="2"/>
    <s v="Flatanger"/>
    <x v="35"/>
    <x v="1"/>
    <x v="9"/>
    <m/>
  </r>
  <r>
    <n v="2020"/>
    <x v="2"/>
    <s v="Flatanger"/>
    <x v="35"/>
    <x v="2"/>
    <x v="9"/>
    <n v="25"/>
  </r>
  <r>
    <n v="2020"/>
    <x v="2"/>
    <s v="Flatanger"/>
    <x v="35"/>
    <x v="3"/>
    <x v="9"/>
    <m/>
  </r>
  <r>
    <n v="2020"/>
    <x v="2"/>
    <s v="Flatanger"/>
    <x v="35"/>
    <x v="1"/>
    <x v="10"/>
    <m/>
  </r>
  <r>
    <n v="2020"/>
    <x v="2"/>
    <s v="Flatanger"/>
    <x v="35"/>
    <x v="2"/>
    <x v="10"/>
    <m/>
  </r>
  <r>
    <n v="2020"/>
    <x v="2"/>
    <s v="Flatanger"/>
    <x v="35"/>
    <x v="3"/>
    <x v="10"/>
    <m/>
  </r>
  <r>
    <n v="2020"/>
    <x v="2"/>
    <s v="Leka"/>
    <x v="37"/>
    <x v="1"/>
    <x v="7"/>
    <n v="12"/>
  </r>
  <r>
    <n v="2020"/>
    <x v="2"/>
    <s v="Leka"/>
    <x v="37"/>
    <x v="2"/>
    <x v="7"/>
    <n v="39"/>
  </r>
  <r>
    <n v="2020"/>
    <x v="2"/>
    <s v="Leka"/>
    <x v="37"/>
    <x v="3"/>
    <x v="7"/>
    <n v="89"/>
  </r>
  <r>
    <n v="2020"/>
    <x v="2"/>
    <s v="Leka"/>
    <x v="37"/>
    <x v="1"/>
    <x v="8"/>
    <n v="38"/>
  </r>
  <r>
    <n v="2020"/>
    <x v="2"/>
    <s v="Leka"/>
    <x v="37"/>
    <x v="2"/>
    <x v="8"/>
    <n v="51"/>
  </r>
  <r>
    <n v="2020"/>
    <x v="2"/>
    <s v="Leka"/>
    <x v="37"/>
    <x v="3"/>
    <x v="8"/>
    <n v="30"/>
  </r>
  <r>
    <n v="2020"/>
    <x v="2"/>
    <s v="Leka"/>
    <x v="37"/>
    <x v="1"/>
    <x v="9"/>
    <m/>
  </r>
  <r>
    <n v="2020"/>
    <x v="2"/>
    <s v="Leka"/>
    <x v="37"/>
    <x v="2"/>
    <x v="9"/>
    <n v="1"/>
  </r>
  <r>
    <n v="2020"/>
    <x v="2"/>
    <s v="Leka"/>
    <x v="37"/>
    <x v="3"/>
    <x v="9"/>
    <m/>
  </r>
  <r>
    <n v="2020"/>
    <x v="2"/>
    <s v="Leka"/>
    <x v="37"/>
    <x v="1"/>
    <x v="10"/>
    <m/>
  </r>
  <r>
    <n v="2020"/>
    <x v="2"/>
    <s v="Leka"/>
    <x v="37"/>
    <x v="2"/>
    <x v="10"/>
    <m/>
  </r>
  <r>
    <n v="2020"/>
    <x v="2"/>
    <s v="Leka"/>
    <x v="37"/>
    <x v="3"/>
    <x v="10"/>
    <m/>
  </r>
  <r>
    <n v="2020"/>
    <x v="1"/>
    <s v="Inderøy"/>
    <x v="38"/>
    <x v="1"/>
    <x v="7"/>
    <n v="672"/>
  </r>
  <r>
    <n v="2020"/>
    <x v="1"/>
    <s v="Inderøy"/>
    <x v="38"/>
    <x v="2"/>
    <x v="7"/>
    <n v="536"/>
  </r>
  <r>
    <n v="2020"/>
    <x v="1"/>
    <s v="Inderøy"/>
    <x v="38"/>
    <x v="3"/>
    <x v="7"/>
    <n v="342"/>
  </r>
  <r>
    <n v="2020"/>
    <x v="1"/>
    <s v="Inderøy"/>
    <x v="38"/>
    <x v="1"/>
    <x v="8"/>
    <m/>
  </r>
  <r>
    <n v="2020"/>
    <x v="1"/>
    <s v="Inderøy"/>
    <x v="38"/>
    <x v="2"/>
    <x v="8"/>
    <n v="47"/>
  </r>
  <r>
    <n v="2020"/>
    <x v="1"/>
    <s v="Inderøy"/>
    <x v="38"/>
    <x v="3"/>
    <x v="8"/>
    <n v="52"/>
  </r>
  <r>
    <n v="2020"/>
    <x v="1"/>
    <s v="Inderøy"/>
    <x v="38"/>
    <x v="1"/>
    <x v="9"/>
    <m/>
  </r>
  <r>
    <n v="2020"/>
    <x v="1"/>
    <s v="Inderøy"/>
    <x v="38"/>
    <x v="2"/>
    <x v="9"/>
    <n v="30"/>
  </r>
  <r>
    <n v="2020"/>
    <x v="1"/>
    <s v="Inderøy"/>
    <x v="38"/>
    <x v="3"/>
    <x v="9"/>
    <n v="6"/>
  </r>
  <r>
    <n v="2020"/>
    <x v="1"/>
    <s v="Inderøy"/>
    <x v="38"/>
    <x v="1"/>
    <x v="10"/>
    <m/>
  </r>
  <r>
    <n v="2020"/>
    <x v="1"/>
    <s v="Inderøy"/>
    <x v="38"/>
    <x v="2"/>
    <x v="10"/>
    <m/>
  </r>
  <r>
    <n v="2020"/>
    <x v="1"/>
    <s v="Inderøy"/>
    <x v="38"/>
    <x v="3"/>
    <x v="10"/>
    <m/>
  </r>
  <r>
    <n v="2020"/>
    <x v="4"/>
    <s v="Indre Fosen"/>
    <x v="25"/>
    <x v="1"/>
    <x v="7"/>
    <n v="1739"/>
  </r>
  <r>
    <n v="2020"/>
    <x v="4"/>
    <s v="Indre Fosen"/>
    <x v="25"/>
    <x v="2"/>
    <x v="7"/>
    <n v="1064"/>
  </r>
  <r>
    <n v="2020"/>
    <x v="4"/>
    <s v="Indre Fosen"/>
    <x v="25"/>
    <x v="3"/>
    <x v="7"/>
    <n v="478"/>
  </r>
  <r>
    <n v="2020"/>
    <x v="4"/>
    <s v="Indre Fosen"/>
    <x v="25"/>
    <x v="1"/>
    <x v="8"/>
    <n v="53"/>
  </r>
  <r>
    <n v="2020"/>
    <x v="4"/>
    <s v="Indre Fosen"/>
    <x v="25"/>
    <x v="2"/>
    <x v="8"/>
    <n v="43"/>
  </r>
  <r>
    <n v="2020"/>
    <x v="4"/>
    <s v="Indre Fosen"/>
    <x v="25"/>
    <x v="3"/>
    <x v="8"/>
    <n v="95"/>
  </r>
  <r>
    <n v="2020"/>
    <x v="4"/>
    <s v="Indre Fosen"/>
    <x v="25"/>
    <x v="1"/>
    <x v="9"/>
    <m/>
  </r>
  <r>
    <n v="2020"/>
    <x v="4"/>
    <s v="Indre Fosen"/>
    <x v="25"/>
    <x v="2"/>
    <x v="9"/>
    <n v="26"/>
  </r>
  <r>
    <n v="2020"/>
    <x v="4"/>
    <s v="Indre Fosen"/>
    <x v="25"/>
    <x v="3"/>
    <x v="9"/>
    <n v="78"/>
  </r>
  <r>
    <n v="2020"/>
    <x v="4"/>
    <s v="Indre Fosen"/>
    <x v="25"/>
    <x v="1"/>
    <x v="10"/>
    <m/>
  </r>
  <r>
    <n v="2020"/>
    <x v="4"/>
    <s v="Indre Fosen"/>
    <x v="25"/>
    <x v="2"/>
    <x v="10"/>
    <m/>
  </r>
  <r>
    <n v="2020"/>
    <x v="4"/>
    <s v="Indre Fosen"/>
    <x v="25"/>
    <x v="3"/>
    <x v="10"/>
    <m/>
  </r>
  <r>
    <n v="2020"/>
    <x v="3"/>
    <s v="Heim"/>
    <x v="3"/>
    <x v="1"/>
    <x v="7"/>
    <n v="203"/>
  </r>
  <r>
    <n v="2020"/>
    <x v="3"/>
    <s v="Heim"/>
    <x v="3"/>
    <x v="2"/>
    <x v="7"/>
    <n v="190"/>
  </r>
  <r>
    <n v="2020"/>
    <x v="3"/>
    <s v="Heim"/>
    <x v="3"/>
    <x v="3"/>
    <x v="7"/>
    <n v="276"/>
  </r>
  <r>
    <n v="2020"/>
    <x v="3"/>
    <s v="Heim"/>
    <x v="3"/>
    <x v="4"/>
    <x v="7"/>
    <n v="98"/>
  </r>
  <r>
    <n v="2020"/>
    <x v="3"/>
    <s v="Heim"/>
    <x v="3"/>
    <x v="1"/>
    <x v="8"/>
    <n v="14"/>
  </r>
  <r>
    <n v="2020"/>
    <x v="3"/>
    <s v="Heim"/>
    <x v="3"/>
    <x v="2"/>
    <x v="8"/>
    <n v="14"/>
  </r>
  <r>
    <n v="2020"/>
    <x v="3"/>
    <s v="Heim"/>
    <x v="3"/>
    <x v="3"/>
    <x v="8"/>
    <n v="17"/>
  </r>
  <r>
    <n v="2020"/>
    <x v="3"/>
    <s v="Heim"/>
    <x v="3"/>
    <x v="4"/>
    <x v="8"/>
    <m/>
  </r>
  <r>
    <n v="2020"/>
    <x v="3"/>
    <s v="Heim"/>
    <x v="3"/>
    <x v="1"/>
    <x v="9"/>
    <m/>
  </r>
  <r>
    <n v="2020"/>
    <x v="3"/>
    <s v="Heim"/>
    <x v="3"/>
    <x v="2"/>
    <x v="9"/>
    <n v="83"/>
  </r>
  <r>
    <n v="2020"/>
    <x v="3"/>
    <s v="Heim"/>
    <x v="3"/>
    <x v="3"/>
    <x v="9"/>
    <n v="94"/>
  </r>
  <r>
    <n v="2020"/>
    <x v="3"/>
    <s v="Heim"/>
    <x v="3"/>
    <x v="4"/>
    <x v="9"/>
    <n v="147"/>
  </r>
  <r>
    <n v="2020"/>
    <x v="3"/>
    <s v="Heim"/>
    <x v="3"/>
    <x v="1"/>
    <x v="10"/>
    <m/>
  </r>
  <r>
    <n v="2020"/>
    <x v="3"/>
    <s v="Heim"/>
    <x v="3"/>
    <x v="2"/>
    <x v="10"/>
    <m/>
  </r>
  <r>
    <n v="2020"/>
    <x v="3"/>
    <s v="Heim"/>
    <x v="3"/>
    <x v="3"/>
    <x v="10"/>
    <m/>
  </r>
  <r>
    <n v="2020"/>
    <x v="3"/>
    <s v="Hitra"/>
    <x v="5"/>
    <x v="1"/>
    <x v="7"/>
    <n v="871"/>
  </r>
  <r>
    <n v="2020"/>
    <x v="3"/>
    <s v="Hitra"/>
    <x v="5"/>
    <x v="2"/>
    <x v="7"/>
    <n v="127"/>
  </r>
  <r>
    <n v="2020"/>
    <x v="3"/>
    <s v="Hitra"/>
    <x v="5"/>
    <x v="3"/>
    <x v="7"/>
    <n v="120"/>
  </r>
  <r>
    <n v="2020"/>
    <x v="3"/>
    <s v="Hitra"/>
    <x v="5"/>
    <x v="4"/>
    <x v="7"/>
    <m/>
  </r>
  <r>
    <n v="2020"/>
    <x v="3"/>
    <s v="Hitra"/>
    <x v="5"/>
    <x v="1"/>
    <x v="8"/>
    <m/>
  </r>
  <r>
    <n v="2020"/>
    <x v="3"/>
    <s v="Hitra"/>
    <x v="5"/>
    <x v="2"/>
    <x v="8"/>
    <n v="26"/>
  </r>
  <r>
    <n v="2020"/>
    <x v="3"/>
    <s v="Hitra"/>
    <x v="5"/>
    <x v="3"/>
    <x v="8"/>
    <n v="16"/>
  </r>
  <r>
    <n v="2020"/>
    <x v="3"/>
    <s v="Hitra"/>
    <x v="5"/>
    <x v="1"/>
    <x v="9"/>
    <m/>
  </r>
  <r>
    <n v="2020"/>
    <x v="3"/>
    <s v="Hitra"/>
    <x v="5"/>
    <x v="2"/>
    <x v="9"/>
    <n v="14"/>
  </r>
  <r>
    <n v="2020"/>
    <x v="3"/>
    <s v="Hitra"/>
    <x v="5"/>
    <x v="3"/>
    <x v="9"/>
    <m/>
  </r>
  <r>
    <n v="2020"/>
    <x v="3"/>
    <s v="Hitra"/>
    <x v="5"/>
    <x v="4"/>
    <x v="9"/>
    <m/>
  </r>
  <r>
    <n v="2020"/>
    <x v="3"/>
    <s v="Hitra"/>
    <x v="5"/>
    <x v="1"/>
    <x v="10"/>
    <m/>
  </r>
  <r>
    <n v="2020"/>
    <x v="3"/>
    <s v="Hitra"/>
    <x v="5"/>
    <x v="2"/>
    <x v="10"/>
    <m/>
  </r>
  <r>
    <n v="2020"/>
    <x v="3"/>
    <s v="Hitra"/>
    <x v="5"/>
    <x v="3"/>
    <x v="10"/>
    <m/>
  </r>
  <r>
    <n v="2020"/>
    <x v="4"/>
    <s v="Ørland"/>
    <x v="7"/>
    <x v="1"/>
    <x v="7"/>
    <n v="8756"/>
  </r>
  <r>
    <n v="2020"/>
    <x v="4"/>
    <s v="Ørland"/>
    <x v="7"/>
    <x v="2"/>
    <x v="7"/>
    <n v="2955"/>
  </r>
  <r>
    <n v="2020"/>
    <x v="4"/>
    <s v="Ørland"/>
    <x v="7"/>
    <x v="3"/>
    <x v="7"/>
    <n v="690"/>
  </r>
  <r>
    <n v="2020"/>
    <x v="4"/>
    <s v="Ørland"/>
    <x v="7"/>
    <x v="1"/>
    <x v="8"/>
    <n v="63"/>
  </r>
  <r>
    <n v="2020"/>
    <x v="4"/>
    <s v="Ørland"/>
    <x v="7"/>
    <x v="2"/>
    <x v="8"/>
    <n v="80"/>
  </r>
  <r>
    <n v="2020"/>
    <x v="4"/>
    <s v="Ørland"/>
    <x v="7"/>
    <x v="3"/>
    <x v="8"/>
    <n v="191"/>
  </r>
  <r>
    <n v="2020"/>
    <x v="4"/>
    <s v="Ørland"/>
    <x v="7"/>
    <x v="1"/>
    <x v="9"/>
    <m/>
  </r>
  <r>
    <n v="2020"/>
    <x v="4"/>
    <s v="Ørland"/>
    <x v="7"/>
    <x v="2"/>
    <x v="9"/>
    <n v="17"/>
  </r>
  <r>
    <n v="2020"/>
    <x v="4"/>
    <s v="Ørland"/>
    <x v="7"/>
    <x v="3"/>
    <x v="9"/>
    <n v="27"/>
  </r>
  <r>
    <n v="2020"/>
    <x v="4"/>
    <s v="Ørland"/>
    <x v="7"/>
    <x v="1"/>
    <x v="10"/>
    <m/>
  </r>
  <r>
    <n v="2020"/>
    <x v="4"/>
    <s v="Ørland"/>
    <x v="7"/>
    <x v="2"/>
    <x v="10"/>
    <m/>
  </r>
  <r>
    <n v="2020"/>
    <x v="4"/>
    <s v="Ørland"/>
    <x v="7"/>
    <x v="3"/>
    <x v="10"/>
    <m/>
  </r>
  <r>
    <n v="2020"/>
    <x v="4"/>
    <s v="Åfjord"/>
    <x v="8"/>
    <x v="1"/>
    <x v="7"/>
    <n v="2460"/>
  </r>
  <r>
    <n v="2020"/>
    <x v="4"/>
    <s v="Åfjord"/>
    <x v="8"/>
    <x v="2"/>
    <x v="7"/>
    <n v="1495"/>
  </r>
  <r>
    <n v="2020"/>
    <x v="4"/>
    <s v="Åfjord"/>
    <x v="8"/>
    <x v="3"/>
    <x v="7"/>
    <n v="620"/>
  </r>
  <r>
    <n v="2020"/>
    <x v="4"/>
    <s v="Åfjord"/>
    <x v="8"/>
    <x v="1"/>
    <x v="8"/>
    <n v="59"/>
  </r>
  <r>
    <n v="2020"/>
    <x v="4"/>
    <s v="Åfjord"/>
    <x v="8"/>
    <x v="2"/>
    <x v="8"/>
    <n v="198"/>
  </r>
  <r>
    <n v="2020"/>
    <x v="4"/>
    <s v="Åfjord"/>
    <x v="8"/>
    <x v="3"/>
    <x v="8"/>
    <n v="67"/>
  </r>
  <r>
    <n v="2020"/>
    <x v="4"/>
    <s v="Åfjord"/>
    <x v="8"/>
    <x v="1"/>
    <x v="9"/>
    <m/>
  </r>
  <r>
    <n v="2020"/>
    <x v="4"/>
    <s v="Åfjord"/>
    <x v="8"/>
    <x v="2"/>
    <x v="9"/>
    <n v="26"/>
  </r>
  <r>
    <n v="2020"/>
    <x v="4"/>
    <s v="Åfjord"/>
    <x v="8"/>
    <x v="3"/>
    <x v="9"/>
    <n v="3"/>
  </r>
  <r>
    <n v="2020"/>
    <x v="4"/>
    <s v="Åfjord"/>
    <x v="8"/>
    <x v="1"/>
    <x v="10"/>
    <m/>
  </r>
  <r>
    <n v="2020"/>
    <x v="4"/>
    <s v="Åfjord"/>
    <x v="8"/>
    <x v="2"/>
    <x v="10"/>
    <m/>
  </r>
  <r>
    <n v="2020"/>
    <x v="4"/>
    <s v="Åfjord"/>
    <x v="8"/>
    <x v="3"/>
    <x v="10"/>
    <m/>
  </r>
  <r>
    <n v="2020"/>
    <x v="3"/>
    <s v="Orkland"/>
    <x v="4"/>
    <x v="1"/>
    <x v="7"/>
    <n v="7605"/>
  </r>
  <r>
    <n v="2020"/>
    <x v="3"/>
    <s v="Orkland"/>
    <x v="4"/>
    <x v="2"/>
    <x v="7"/>
    <n v="4623"/>
  </r>
  <r>
    <n v="2020"/>
    <x v="3"/>
    <s v="Orkland"/>
    <x v="4"/>
    <x v="3"/>
    <x v="7"/>
    <n v="1673"/>
  </r>
  <r>
    <n v="2020"/>
    <x v="3"/>
    <s v="Orkland"/>
    <x v="4"/>
    <x v="4"/>
    <x v="7"/>
    <m/>
  </r>
  <r>
    <n v="2020"/>
    <x v="3"/>
    <s v="Orkland"/>
    <x v="4"/>
    <x v="1"/>
    <x v="8"/>
    <n v="1617"/>
  </r>
  <r>
    <n v="2020"/>
    <x v="3"/>
    <s v="Orkland"/>
    <x v="4"/>
    <x v="2"/>
    <x v="8"/>
    <n v="1243"/>
  </r>
  <r>
    <n v="2020"/>
    <x v="3"/>
    <s v="Orkland"/>
    <x v="4"/>
    <x v="3"/>
    <x v="8"/>
    <n v="687"/>
  </r>
  <r>
    <n v="2020"/>
    <x v="3"/>
    <s v="Orkland"/>
    <x v="4"/>
    <x v="1"/>
    <x v="9"/>
    <m/>
  </r>
  <r>
    <n v="2020"/>
    <x v="3"/>
    <s v="Orkland"/>
    <x v="4"/>
    <x v="2"/>
    <x v="9"/>
    <n v="1487"/>
  </r>
  <r>
    <n v="2020"/>
    <x v="3"/>
    <s v="Orkland"/>
    <x v="4"/>
    <x v="3"/>
    <x v="9"/>
    <n v="1364"/>
  </r>
  <r>
    <n v="2020"/>
    <x v="3"/>
    <s v="Orkland"/>
    <x v="4"/>
    <x v="4"/>
    <x v="9"/>
    <m/>
  </r>
  <r>
    <n v="2020"/>
    <x v="3"/>
    <s v="Orkland"/>
    <x v="4"/>
    <x v="1"/>
    <x v="10"/>
    <m/>
  </r>
  <r>
    <n v="2020"/>
    <x v="3"/>
    <s v="Orkland"/>
    <x v="4"/>
    <x v="2"/>
    <x v="10"/>
    <m/>
  </r>
  <r>
    <n v="2020"/>
    <x v="3"/>
    <s v="Orkland"/>
    <x v="4"/>
    <x v="3"/>
    <x v="10"/>
    <m/>
  </r>
  <r>
    <n v="2020"/>
    <x v="2"/>
    <s v="Nærøysund"/>
    <x v="36"/>
    <x v="1"/>
    <x v="7"/>
    <n v="13020"/>
  </r>
  <r>
    <n v="2020"/>
    <x v="2"/>
    <s v="Nærøysund"/>
    <x v="36"/>
    <x v="2"/>
    <x v="7"/>
    <n v="7656"/>
  </r>
  <r>
    <n v="2020"/>
    <x v="2"/>
    <s v="Nærøysund"/>
    <x v="36"/>
    <x v="3"/>
    <x v="7"/>
    <n v="5231"/>
  </r>
  <r>
    <n v="2020"/>
    <x v="2"/>
    <s v="Nærøysund"/>
    <x v="36"/>
    <x v="4"/>
    <x v="7"/>
    <m/>
  </r>
  <r>
    <n v="2020"/>
    <x v="2"/>
    <s v="Nærøysund"/>
    <x v="36"/>
    <x v="1"/>
    <x v="8"/>
    <n v="2708"/>
  </r>
  <r>
    <n v="2020"/>
    <x v="2"/>
    <s v="Nærøysund"/>
    <x v="36"/>
    <x v="2"/>
    <x v="8"/>
    <n v="1387"/>
  </r>
  <r>
    <n v="2020"/>
    <x v="2"/>
    <s v="Nærøysund"/>
    <x v="36"/>
    <x v="3"/>
    <x v="8"/>
    <n v="584"/>
  </r>
  <r>
    <n v="2020"/>
    <x v="2"/>
    <s v="Nærøysund"/>
    <x v="36"/>
    <x v="4"/>
    <x v="8"/>
    <m/>
  </r>
  <r>
    <n v="2020"/>
    <x v="2"/>
    <s v="Nærøysund"/>
    <x v="36"/>
    <x v="1"/>
    <x v="9"/>
    <n v="40"/>
  </r>
  <r>
    <n v="2020"/>
    <x v="2"/>
    <s v="Nærøysund"/>
    <x v="36"/>
    <x v="2"/>
    <x v="9"/>
    <n v="501"/>
  </r>
  <r>
    <n v="2020"/>
    <x v="2"/>
    <s v="Nærøysund"/>
    <x v="36"/>
    <x v="3"/>
    <x v="9"/>
    <n v="355"/>
  </r>
  <r>
    <n v="2020"/>
    <x v="2"/>
    <s v="Nærøysund"/>
    <x v="36"/>
    <x v="1"/>
    <x v="10"/>
    <m/>
  </r>
  <r>
    <n v="2020"/>
    <x v="2"/>
    <s v="Nærøysund"/>
    <x v="36"/>
    <x v="2"/>
    <x v="10"/>
    <m/>
  </r>
  <r>
    <n v="2020"/>
    <x v="2"/>
    <s v="Nærøysund"/>
    <x v="36"/>
    <x v="3"/>
    <x v="10"/>
    <m/>
  </r>
  <r>
    <n v="2020"/>
    <x v="2"/>
    <s v="Nærøysund"/>
    <x v="36"/>
    <x v="4"/>
    <x v="10"/>
    <m/>
  </r>
  <r>
    <n v="2020"/>
    <x v="3"/>
    <s v="Rindal"/>
    <x v="39"/>
    <x v="1"/>
    <x v="7"/>
    <n v="123"/>
  </r>
  <r>
    <n v="2020"/>
    <x v="3"/>
    <s v="Rindal"/>
    <x v="39"/>
    <x v="2"/>
    <x v="7"/>
    <n v="3"/>
  </r>
  <r>
    <n v="2020"/>
    <x v="3"/>
    <s v="Rindal"/>
    <x v="39"/>
    <x v="3"/>
    <x v="7"/>
    <n v="7"/>
  </r>
  <r>
    <n v="2020"/>
    <x v="3"/>
    <s v="Rindal"/>
    <x v="39"/>
    <x v="4"/>
    <x v="7"/>
    <n v="98"/>
  </r>
  <r>
    <n v="2020"/>
    <x v="3"/>
    <s v="Rindal"/>
    <x v="39"/>
    <x v="1"/>
    <x v="8"/>
    <n v="32"/>
  </r>
  <r>
    <n v="2020"/>
    <x v="3"/>
    <s v="Rindal"/>
    <x v="39"/>
    <x v="2"/>
    <x v="8"/>
    <n v="8"/>
  </r>
  <r>
    <n v="2020"/>
    <x v="3"/>
    <s v="Rindal"/>
    <x v="39"/>
    <x v="3"/>
    <x v="8"/>
    <n v="9"/>
  </r>
  <r>
    <n v="2020"/>
    <x v="3"/>
    <s v="Rindal"/>
    <x v="39"/>
    <x v="4"/>
    <x v="8"/>
    <m/>
  </r>
  <r>
    <n v="2020"/>
    <x v="3"/>
    <s v="Rindal"/>
    <x v="39"/>
    <x v="1"/>
    <x v="9"/>
    <m/>
  </r>
  <r>
    <n v="2020"/>
    <x v="3"/>
    <s v="Rindal"/>
    <x v="39"/>
    <x v="2"/>
    <x v="9"/>
    <n v="575"/>
  </r>
  <r>
    <n v="2020"/>
    <x v="3"/>
    <s v="Rindal"/>
    <x v="39"/>
    <x v="3"/>
    <x v="9"/>
    <n v="156"/>
  </r>
  <r>
    <n v="2020"/>
    <x v="3"/>
    <s v="Rindal"/>
    <x v="39"/>
    <x v="4"/>
    <x v="9"/>
    <n v="12"/>
  </r>
  <r>
    <n v="2020"/>
    <x v="3"/>
    <s v="Rindal"/>
    <x v="39"/>
    <x v="1"/>
    <x v="10"/>
    <n v="8"/>
  </r>
  <r>
    <n v="2020"/>
    <x v="3"/>
    <s v="Rindal"/>
    <x v="39"/>
    <x v="2"/>
    <x v="10"/>
    <m/>
  </r>
  <r>
    <n v="2020"/>
    <x v="3"/>
    <s v="Rindal"/>
    <x v="39"/>
    <x v="3"/>
    <x v="10"/>
    <m/>
  </r>
  <r>
    <n v="2020"/>
    <x v="3"/>
    <s v="Rindal"/>
    <x v="39"/>
    <x v="4"/>
    <x v="10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68">
  <r>
    <x v="0"/>
    <x v="0"/>
    <s v="Steinkjer"/>
    <x v="0"/>
    <x v="0"/>
    <s v="Dekar"/>
    <n v="3306"/>
  </r>
  <r>
    <x v="1"/>
    <x v="0"/>
    <s v="Steinkjer"/>
    <x v="0"/>
    <x v="0"/>
    <s v="Dekar"/>
    <n v="3680"/>
  </r>
  <r>
    <x v="2"/>
    <x v="0"/>
    <s v="Steinkjer"/>
    <x v="0"/>
    <x v="0"/>
    <s v="Dekar"/>
    <n v="4389"/>
  </r>
  <r>
    <x v="3"/>
    <x v="0"/>
    <s v="Steinkjer"/>
    <x v="0"/>
    <x v="0"/>
    <s v="Dekar"/>
    <n v="637"/>
  </r>
  <r>
    <x v="4"/>
    <x v="0"/>
    <s v="Steinkjer"/>
    <x v="0"/>
    <x v="0"/>
    <s v="Dekar"/>
    <n v="1326"/>
  </r>
  <r>
    <x v="5"/>
    <x v="0"/>
    <s v="Steinkjer"/>
    <x v="0"/>
    <x v="0"/>
    <s v="Dekar"/>
    <n v="1387"/>
  </r>
  <r>
    <x v="6"/>
    <x v="0"/>
    <s v="Steinkjer"/>
    <x v="0"/>
    <x v="0"/>
    <s v="Dekar"/>
    <n v="950"/>
  </r>
  <r>
    <x v="7"/>
    <x v="0"/>
    <s v="Steinkjer"/>
    <x v="0"/>
    <x v="0"/>
    <s v="Dekar"/>
    <n v="2413"/>
  </r>
  <r>
    <x v="8"/>
    <x v="0"/>
    <s v="Steinkjer"/>
    <x v="0"/>
    <x v="0"/>
    <s v="Dekar"/>
    <n v="2256"/>
  </r>
  <r>
    <x v="9"/>
    <x v="0"/>
    <s v="Steinkjer"/>
    <x v="0"/>
    <x v="0"/>
    <s v="Dekar"/>
    <n v="2444"/>
  </r>
  <r>
    <x v="10"/>
    <x v="0"/>
    <s v="Steinkjer"/>
    <x v="0"/>
    <x v="0"/>
    <s v="Dekar"/>
    <n v="2475"/>
  </r>
  <r>
    <x v="11"/>
    <x v="0"/>
    <s v="Steinkjer"/>
    <x v="0"/>
    <x v="0"/>
    <s v="Dekar"/>
    <n v="2549"/>
  </r>
  <r>
    <x v="12"/>
    <x v="0"/>
    <s v="Steinkjer"/>
    <x v="0"/>
    <x v="0"/>
    <s v="Dekar"/>
    <n v="3342"/>
  </r>
  <r>
    <x v="13"/>
    <x v="0"/>
    <s v="Steinkjer"/>
    <x v="0"/>
    <x v="0"/>
    <s v="Dekar"/>
    <n v="1841"/>
  </r>
  <r>
    <x v="14"/>
    <x v="0"/>
    <s v="Steinkjer"/>
    <x v="0"/>
    <x v="0"/>
    <s v="Dekar"/>
    <n v="2941"/>
  </r>
  <r>
    <x v="15"/>
    <x v="0"/>
    <s v="Steinkjer"/>
    <x v="0"/>
    <x v="0"/>
    <s v="Dekar"/>
    <n v="2454"/>
  </r>
  <r>
    <x v="16"/>
    <x v="0"/>
    <s v="Steinkjer"/>
    <x v="0"/>
    <x v="0"/>
    <s v="Dekar"/>
    <n v="2869"/>
  </r>
  <r>
    <x v="0"/>
    <x v="1"/>
    <s v="Namsos"/>
    <x v="1"/>
    <x v="0"/>
    <s v="Dekar"/>
    <n v="1345"/>
  </r>
  <r>
    <x v="1"/>
    <x v="1"/>
    <s v="Namsos"/>
    <x v="1"/>
    <x v="0"/>
    <s v="Dekar"/>
    <n v="1202"/>
  </r>
  <r>
    <x v="2"/>
    <x v="1"/>
    <s v="Namsos"/>
    <x v="1"/>
    <x v="0"/>
    <s v="Dekar"/>
    <n v="791"/>
  </r>
  <r>
    <x v="3"/>
    <x v="1"/>
    <s v="Namsos"/>
    <x v="1"/>
    <x v="0"/>
    <s v="Dekar"/>
    <n v="54"/>
  </r>
  <r>
    <x v="4"/>
    <x v="1"/>
    <s v="Namsos"/>
    <x v="1"/>
    <x v="0"/>
    <s v="Dekar"/>
    <n v="818"/>
  </r>
  <r>
    <x v="5"/>
    <x v="1"/>
    <s v="Namsos"/>
    <x v="1"/>
    <x v="0"/>
    <s v="Dekar"/>
    <n v="647"/>
  </r>
  <r>
    <x v="6"/>
    <x v="1"/>
    <s v="Namsos"/>
    <x v="1"/>
    <x v="0"/>
    <s v="Dekar"/>
    <n v="527"/>
  </r>
  <r>
    <x v="7"/>
    <x v="1"/>
    <s v="Namsos"/>
    <x v="1"/>
    <x v="0"/>
    <s v="Dekar"/>
    <n v="281"/>
  </r>
  <r>
    <x v="8"/>
    <x v="1"/>
    <s v="Namsos"/>
    <x v="1"/>
    <x v="0"/>
    <s v="Dekar"/>
    <n v="503"/>
  </r>
  <r>
    <x v="9"/>
    <x v="1"/>
    <s v="Namsos"/>
    <x v="1"/>
    <x v="0"/>
    <s v="Dekar"/>
    <n v="356"/>
  </r>
  <r>
    <x v="10"/>
    <x v="1"/>
    <s v="Namsos"/>
    <x v="1"/>
    <x v="0"/>
    <s v="Dekar"/>
    <n v="251"/>
  </r>
  <r>
    <x v="11"/>
    <x v="1"/>
    <s v="Namsos"/>
    <x v="1"/>
    <x v="0"/>
    <s v="Dekar"/>
    <n v="555"/>
  </r>
  <r>
    <x v="12"/>
    <x v="1"/>
    <s v="Namsos"/>
    <x v="1"/>
    <x v="0"/>
    <s v="Dekar"/>
    <n v="1000"/>
  </r>
  <r>
    <x v="13"/>
    <x v="1"/>
    <s v="Namsos"/>
    <x v="1"/>
    <x v="0"/>
    <s v="Dekar"/>
    <n v="264"/>
  </r>
  <r>
    <x v="14"/>
    <x v="1"/>
    <s v="Namsos"/>
    <x v="1"/>
    <x v="0"/>
    <s v="Dekar"/>
    <n v="965"/>
  </r>
  <r>
    <x v="15"/>
    <x v="1"/>
    <s v="Namsos"/>
    <x v="1"/>
    <x v="0"/>
    <s v="Dekar"/>
    <n v="915"/>
  </r>
  <r>
    <x v="16"/>
    <x v="1"/>
    <s v="Namsos"/>
    <x v="1"/>
    <x v="0"/>
    <s v="Dekar"/>
    <n v="1487"/>
  </r>
  <r>
    <x v="0"/>
    <x v="2"/>
    <s v="Meråker"/>
    <x v="2"/>
    <x v="0"/>
    <s v="Dekar"/>
    <n v="1382"/>
  </r>
  <r>
    <x v="1"/>
    <x v="2"/>
    <s v="Meråker"/>
    <x v="2"/>
    <x v="0"/>
    <s v="Dekar"/>
    <n v="192"/>
  </r>
  <r>
    <x v="2"/>
    <x v="2"/>
    <s v="Meråker"/>
    <x v="2"/>
    <x v="0"/>
    <s v="Dekar"/>
    <n v="193"/>
  </r>
  <r>
    <x v="3"/>
    <x v="2"/>
    <s v="Meråker"/>
    <x v="2"/>
    <x v="0"/>
    <s v="Dekar"/>
    <n v="45"/>
  </r>
  <r>
    <x v="4"/>
    <x v="2"/>
    <s v="Meråker"/>
    <x v="2"/>
    <x v="0"/>
    <s v="Dekar"/>
    <n v="958"/>
  </r>
  <r>
    <x v="5"/>
    <x v="2"/>
    <s v="Meråker"/>
    <x v="2"/>
    <x v="0"/>
    <s v="Dekar"/>
    <n v="1025"/>
  </r>
  <r>
    <x v="6"/>
    <x v="2"/>
    <s v="Meråker"/>
    <x v="2"/>
    <x v="0"/>
    <s v="Dekar"/>
    <n v="556"/>
  </r>
  <r>
    <x v="7"/>
    <x v="2"/>
    <s v="Meråker"/>
    <x v="2"/>
    <x v="0"/>
    <s v="Dekar"/>
    <n v="647"/>
  </r>
  <r>
    <x v="8"/>
    <x v="2"/>
    <s v="Meråker"/>
    <x v="2"/>
    <x v="0"/>
    <s v="Dekar"/>
    <n v="1045"/>
  </r>
  <r>
    <x v="9"/>
    <x v="2"/>
    <s v="Meråker"/>
    <x v="2"/>
    <x v="0"/>
    <s v="Dekar"/>
    <n v="32"/>
  </r>
  <r>
    <x v="10"/>
    <x v="2"/>
    <s v="Meråker"/>
    <x v="2"/>
    <x v="0"/>
    <s v="Dekar"/>
    <n v="539"/>
  </r>
  <r>
    <x v="11"/>
    <x v="2"/>
    <s v="Meråker"/>
    <x v="2"/>
    <x v="0"/>
    <s v="Dekar"/>
    <n v="414"/>
  </r>
  <r>
    <x v="12"/>
    <x v="2"/>
    <s v="Meråker"/>
    <x v="2"/>
    <x v="0"/>
    <s v="Dekar"/>
    <n v="644"/>
  </r>
  <r>
    <x v="13"/>
    <x v="2"/>
    <s v="Meråker"/>
    <x v="2"/>
    <x v="0"/>
    <s v="Dekar"/>
    <n v="930"/>
  </r>
  <r>
    <x v="14"/>
    <x v="2"/>
    <s v="Meråker"/>
    <x v="2"/>
    <x v="0"/>
    <s v="Dekar"/>
    <n v="255"/>
  </r>
  <r>
    <x v="15"/>
    <x v="2"/>
    <s v="Meråker"/>
    <x v="2"/>
    <x v="0"/>
    <s v="Dekar"/>
    <n v="699"/>
  </r>
  <r>
    <x v="16"/>
    <x v="2"/>
    <s v="Meråker"/>
    <x v="2"/>
    <x v="0"/>
    <s v="Dekar"/>
    <n v="667"/>
  </r>
  <r>
    <x v="0"/>
    <x v="2"/>
    <s v="Stjørdal"/>
    <x v="3"/>
    <x v="0"/>
    <s v="Dekar"/>
    <n v="2378"/>
  </r>
  <r>
    <x v="1"/>
    <x v="2"/>
    <s v="Stjørdal"/>
    <x v="3"/>
    <x v="0"/>
    <s v="Dekar"/>
    <n v="1652"/>
  </r>
  <r>
    <x v="2"/>
    <x v="2"/>
    <s v="Stjørdal"/>
    <x v="3"/>
    <x v="0"/>
    <s v="Dekar"/>
    <n v="3267"/>
  </r>
  <r>
    <x v="3"/>
    <x v="2"/>
    <s v="Stjørdal"/>
    <x v="3"/>
    <x v="0"/>
    <s v="Dekar"/>
    <n v="573"/>
  </r>
  <r>
    <x v="4"/>
    <x v="2"/>
    <s v="Stjørdal"/>
    <x v="3"/>
    <x v="0"/>
    <s v="Dekar"/>
    <n v="1313"/>
  </r>
  <r>
    <x v="5"/>
    <x v="2"/>
    <s v="Stjørdal"/>
    <x v="3"/>
    <x v="0"/>
    <s v="Dekar"/>
    <n v="1962"/>
  </r>
  <r>
    <x v="6"/>
    <x v="2"/>
    <s v="Stjørdal"/>
    <x v="3"/>
    <x v="0"/>
    <s v="Dekar"/>
    <n v="2339"/>
  </r>
  <r>
    <x v="7"/>
    <x v="2"/>
    <s v="Stjørdal"/>
    <x v="3"/>
    <x v="0"/>
    <s v="Dekar"/>
    <n v="1696"/>
  </r>
  <r>
    <x v="8"/>
    <x v="2"/>
    <s v="Stjørdal"/>
    <x v="3"/>
    <x v="0"/>
    <s v="Dekar"/>
    <n v="1826"/>
  </r>
  <r>
    <x v="9"/>
    <x v="2"/>
    <s v="Stjørdal"/>
    <x v="3"/>
    <x v="0"/>
    <s v="Dekar"/>
    <n v="829"/>
  </r>
  <r>
    <x v="10"/>
    <x v="2"/>
    <s v="Stjørdal"/>
    <x v="3"/>
    <x v="0"/>
    <s v="Dekar"/>
    <n v="2284"/>
  </r>
  <r>
    <x v="11"/>
    <x v="2"/>
    <s v="Stjørdal"/>
    <x v="3"/>
    <x v="0"/>
    <s v="Dekar"/>
    <n v="1410"/>
  </r>
  <r>
    <x v="12"/>
    <x v="2"/>
    <s v="Stjørdal"/>
    <x v="3"/>
    <x v="0"/>
    <s v="Dekar"/>
    <n v="2890"/>
  </r>
  <r>
    <x v="13"/>
    <x v="2"/>
    <s v="Stjørdal"/>
    <x v="3"/>
    <x v="0"/>
    <s v="Dekar"/>
    <n v="1975"/>
  </r>
  <r>
    <x v="14"/>
    <x v="2"/>
    <s v="Stjørdal"/>
    <x v="3"/>
    <x v="0"/>
    <s v="Dekar"/>
    <n v="1717"/>
  </r>
  <r>
    <x v="15"/>
    <x v="2"/>
    <s v="Stjørdal"/>
    <x v="3"/>
    <x v="0"/>
    <s v="Dekar"/>
    <n v="2287"/>
  </r>
  <r>
    <x v="16"/>
    <x v="2"/>
    <s v="Stjørdal"/>
    <x v="3"/>
    <x v="0"/>
    <s v="Dekar"/>
    <n v="2550"/>
  </r>
  <r>
    <x v="0"/>
    <x v="0"/>
    <s v="Frosta"/>
    <x v="4"/>
    <x v="0"/>
    <s v="Dekar"/>
    <n v="302"/>
  </r>
  <r>
    <x v="1"/>
    <x v="0"/>
    <s v="Frosta"/>
    <x v="4"/>
    <x v="0"/>
    <s v="Dekar"/>
    <n v="514"/>
  </r>
  <r>
    <x v="2"/>
    <x v="0"/>
    <s v="Frosta"/>
    <x v="4"/>
    <x v="0"/>
    <s v="Dekar"/>
    <n v="389"/>
  </r>
  <r>
    <x v="3"/>
    <x v="0"/>
    <s v="Frosta"/>
    <x v="4"/>
    <x v="0"/>
    <s v="Dekar"/>
    <n v="0"/>
  </r>
  <r>
    <x v="4"/>
    <x v="0"/>
    <s v="Frosta"/>
    <x v="4"/>
    <x v="0"/>
    <s v="Dekar"/>
    <n v="180"/>
  </r>
  <r>
    <x v="5"/>
    <x v="0"/>
    <s v="Frosta"/>
    <x v="4"/>
    <x v="0"/>
    <s v="Dekar"/>
    <n v="283"/>
  </r>
  <r>
    <x v="6"/>
    <x v="0"/>
    <s v="Frosta"/>
    <x v="4"/>
    <x v="0"/>
    <s v="Dekar"/>
    <n v="136"/>
  </r>
  <r>
    <x v="7"/>
    <x v="0"/>
    <s v="Frosta"/>
    <x v="4"/>
    <x v="0"/>
    <s v="Dekar"/>
    <n v="297"/>
  </r>
  <r>
    <x v="8"/>
    <x v="0"/>
    <s v="Frosta"/>
    <x v="4"/>
    <x v="0"/>
    <s v="Dekar"/>
    <n v="238"/>
  </r>
  <r>
    <x v="9"/>
    <x v="0"/>
    <s v="Frosta"/>
    <x v="4"/>
    <x v="0"/>
    <s v="Dekar"/>
    <n v="190"/>
  </r>
  <r>
    <x v="10"/>
    <x v="0"/>
    <s v="Frosta"/>
    <x v="4"/>
    <x v="0"/>
    <s v="Dekar"/>
    <n v="180"/>
  </r>
  <r>
    <x v="11"/>
    <x v="0"/>
    <s v="Frosta"/>
    <x v="4"/>
    <x v="0"/>
    <s v="Dekar"/>
    <n v="155"/>
  </r>
  <r>
    <x v="12"/>
    <x v="0"/>
    <s v="Frosta"/>
    <x v="4"/>
    <x v="0"/>
    <s v="Dekar"/>
    <n v="263"/>
  </r>
  <r>
    <x v="13"/>
    <x v="0"/>
    <s v="Frosta"/>
    <x v="4"/>
    <x v="0"/>
    <s v="Dekar"/>
    <n v="268"/>
  </r>
  <r>
    <x v="14"/>
    <x v="0"/>
    <s v="Frosta"/>
    <x v="4"/>
    <x v="0"/>
    <s v="Dekar"/>
    <n v="61"/>
  </r>
  <r>
    <x v="15"/>
    <x v="0"/>
    <s v="Frosta"/>
    <x v="4"/>
    <x v="0"/>
    <s v="Dekar"/>
    <n v="104"/>
  </r>
  <r>
    <x v="16"/>
    <x v="0"/>
    <s v="Frosta"/>
    <x v="4"/>
    <x v="0"/>
    <s v="Dekar"/>
    <n v="160"/>
  </r>
  <r>
    <x v="0"/>
    <x v="0"/>
    <s v="Levanger"/>
    <x v="5"/>
    <x v="0"/>
    <s v="Dekar"/>
    <n v="1903"/>
  </r>
  <r>
    <x v="1"/>
    <x v="0"/>
    <s v="Levanger"/>
    <x v="5"/>
    <x v="0"/>
    <s v="Dekar"/>
    <n v="3157"/>
  </r>
  <r>
    <x v="2"/>
    <x v="0"/>
    <s v="Levanger"/>
    <x v="5"/>
    <x v="0"/>
    <s v="Dekar"/>
    <n v="2427"/>
  </r>
  <r>
    <x v="3"/>
    <x v="0"/>
    <s v="Levanger"/>
    <x v="5"/>
    <x v="0"/>
    <s v="Dekar"/>
    <n v="255"/>
  </r>
  <r>
    <x v="4"/>
    <x v="0"/>
    <s v="Levanger"/>
    <x v="5"/>
    <x v="0"/>
    <s v="Dekar"/>
    <n v="1948"/>
  </r>
  <r>
    <x v="5"/>
    <x v="0"/>
    <s v="Levanger"/>
    <x v="5"/>
    <x v="0"/>
    <s v="Dekar"/>
    <n v="2078"/>
  </r>
  <r>
    <x v="6"/>
    <x v="0"/>
    <s v="Levanger"/>
    <x v="5"/>
    <x v="0"/>
    <s v="Dekar"/>
    <n v="3012"/>
  </r>
  <r>
    <x v="7"/>
    <x v="0"/>
    <s v="Levanger"/>
    <x v="5"/>
    <x v="0"/>
    <s v="Dekar"/>
    <n v="2441"/>
  </r>
  <r>
    <x v="8"/>
    <x v="0"/>
    <s v="Levanger"/>
    <x v="5"/>
    <x v="0"/>
    <s v="Dekar"/>
    <n v="1322"/>
  </r>
  <r>
    <x v="9"/>
    <x v="0"/>
    <s v="Levanger"/>
    <x v="5"/>
    <x v="0"/>
    <s v="Dekar"/>
    <n v="2520"/>
  </r>
  <r>
    <x v="10"/>
    <x v="0"/>
    <s v="Levanger"/>
    <x v="5"/>
    <x v="0"/>
    <s v="Dekar"/>
    <n v="1885"/>
  </r>
  <r>
    <x v="11"/>
    <x v="0"/>
    <s v="Levanger"/>
    <x v="5"/>
    <x v="0"/>
    <s v="Dekar"/>
    <n v="2782"/>
  </r>
  <r>
    <x v="12"/>
    <x v="0"/>
    <s v="Levanger"/>
    <x v="5"/>
    <x v="0"/>
    <s v="Dekar"/>
    <n v="3252"/>
  </r>
  <r>
    <x v="13"/>
    <x v="0"/>
    <s v="Levanger"/>
    <x v="5"/>
    <x v="0"/>
    <s v="Dekar"/>
    <n v="2397"/>
  </r>
  <r>
    <x v="14"/>
    <x v="0"/>
    <s v="Levanger"/>
    <x v="5"/>
    <x v="0"/>
    <s v="Dekar"/>
    <n v="2434"/>
  </r>
  <r>
    <x v="15"/>
    <x v="0"/>
    <s v="Levanger"/>
    <x v="5"/>
    <x v="0"/>
    <s v="Dekar"/>
    <n v="2657"/>
  </r>
  <r>
    <x v="16"/>
    <x v="0"/>
    <s v="Levanger"/>
    <x v="5"/>
    <x v="0"/>
    <s v="Dekar"/>
    <n v="2159"/>
  </r>
  <r>
    <x v="0"/>
    <x v="0"/>
    <s v="Verdal"/>
    <x v="6"/>
    <x v="0"/>
    <s v="Dekar"/>
    <n v="2152"/>
  </r>
  <r>
    <x v="1"/>
    <x v="0"/>
    <s v="Verdal"/>
    <x v="6"/>
    <x v="0"/>
    <s v="Dekar"/>
    <n v="2353"/>
  </r>
  <r>
    <x v="2"/>
    <x v="0"/>
    <s v="Verdal"/>
    <x v="6"/>
    <x v="0"/>
    <s v="Dekar"/>
    <n v="1944"/>
  </r>
  <r>
    <x v="3"/>
    <x v="0"/>
    <s v="Verdal"/>
    <x v="6"/>
    <x v="0"/>
    <s v="Dekar"/>
    <n v="436"/>
  </r>
  <r>
    <x v="4"/>
    <x v="0"/>
    <s v="Verdal"/>
    <x v="6"/>
    <x v="0"/>
    <s v="Dekar"/>
    <n v="644"/>
  </r>
  <r>
    <x v="5"/>
    <x v="0"/>
    <s v="Verdal"/>
    <x v="6"/>
    <x v="0"/>
    <s v="Dekar"/>
    <n v="922"/>
  </r>
  <r>
    <x v="6"/>
    <x v="0"/>
    <s v="Verdal"/>
    <x v="6"/>
    <x v="0"/>
    <s v="Dekar"/>
    <n v="1099"/>
  </r>
  <r>
    <x v="7"/>
    <x v="0"/>
    <s v="Verdal"/>
    <x v="6"/>
    <x v="0"/>
    <s v="Dekar"/>
    <n v="2228"/>
  </r>
  <r>
    <x v="8"/>
    <x v="0"/>
    <s v="Verdal"/>
    <x v="6"/>
    <x v="0"/>
    <s v="Dekar"/>
    <n v="1796"/>
  </r>
  <r>
    <x v="9"/>
    <x v="0"/>
    <s v="Verdal"/>
    <x v="6"/>
    <x v="0"/>
    <s v="Dekar"/>
    <n v="1185"/>
  </r>
  <r>
    <x v="10"/>
    <x v="0"/>
    <s v="Verdal"/>
    <x v="6"/>
    <x v="0"/>
    <s v="Dekar"/>
    <n v="768"/>
  </r>
  <r>
    <x v="11"/>
    <x v="0"/>
    <s v="Verdal"/>
    <x v="6"/>
    <x v="0"/>
    <s v="Dekar"/>
    <n v="620"/>
  </r>
  <r>
    <x v="12"/>
    <x v="0"/>
    <s v="Verdal"/>
    <x v="6"/>
    <x v="0"/>
    <s v="Dekar"/>
    <n v="1453"/>
  </r>
  <r>
    <x v="13"/>
    <x v="0"/>
    <s v="Verdal"/>
    <x v="6"/>
    <x v="0"/>
    <s v="Dekar"/>
    <n v="1048"/>
  </r>
  <r>
    <x v="14"/>
    <x v="0"/>
    <s v="Verdal"/>
    <x v="6"/>
    <x v="0"/>
    <s v="Dekar"/>
    <n v="1173"/>
  </r>
  <r>
    <x v="15"/>
    <x v="0"/>
    <s v="Verdal"/>
    <x v="6"/>
    <x v="0"/>
    <s v="Dekar"/>
    <n v="2129"/>
  </r>
  <r>
    <x v="16"/>
    <x v="0"/>
    <s v="Verdal"/>
    <x v="6"/>
    <x v="0"/>
    <s v="Dekar"/>
    <n v="1913"/>
  </r>
  <r>
    <x v="0"/>
    <x v="1"/>
    <s v="Namsos"/>
    <x v="1"/>
    <x v="0"/>
    <s v="Dekar"/>
    <n v="1327"/>
  </r>
  <r>
    <x v="1"/>
    <x v="1"/>
    <s v="Namsos"/>
    <x v="1"/>
    <x v="0"/>
    <s v="Dekar"/>
    <n v="713"/>
  </r>
  <r>
    <x v="2"/>
    <x v="1"/>
    <s v="Namsos"/>
    <x v="1"/>
    <x v="0"/>
    <s v="Dekar"/>
    <n v="1293"/>
  </r>
  <r>
    <x v="3"/>
    <x v="1"/>
    <s v="Namsos"/>
    <x v="1"/>
    <x v="0"/>
    <s v="Dekar"/>
    <n v="39"/>
  </r>
  <r>
    <x v="4"/>
    <x v="1"/>
    <s v="Namsos"/>
    <x v="1"/>
    <x v="0"/>
    <s v="Dekar"/>
    <n v="1023"/>
  </r>
  <r>
    <x v="5"/>
    <x v="1"/>
    <s v="Namsos"/>
    <x v="1"/>
    <x v="0"/>
    <s v="Dekar"/>
    <n v="844"/>
  </r>
  <r>
    <x v="6"/>
    <x v="1"/>
    <s v="Namsos"/>
    <x v="1"/>
    <x v="0"/>
    <s v="Dekar"/>
    <n v="882"/>
  </r>
  <r>
    <x v="7"/>
    <x v="1"/>
    <s v="Namsos"/>
    <x v="1"/>
    <x v="0"/>
    <s v="Dekar"/>
    <n v="357"/>
  </r>
  <r>
    <x v="8"/>
    <x v="1"/>
    <s v="Namsos"/>
    <x v="1"/>
    <x v="0"/>
    <s v="Dekar"/>
    <n v="584"/>
  </r>
  <r>
    <x v="9"/>
    <x v="1"/>
    <s v="Namsos"/>
    <x v="1"/>
    <x v="0"/>
    <s v="Dekar"/>
    <n v="258"/>
  </r>
  <r>
    <x v="10"/>
    <x v="1"/>
    <s v="Namsos"/>
    <x v="1"/>
    <x v="0"/>
    <s v="Dekar"/>
    <n v="349"/>
  </r>
  <r>
    <x v="11"/>
    <x v="1"/>
    <s v="Namsos"/>
    <x v="1"/>
    <x v="0"/>
    <s v="Dekar"/>
    <n v="466"/>
  </r>
  <r>
    <x v="12"/>
    <x v="1"/>
    <s v="Namsos"/>
    <x v="1"/>
    <x v="0"/>
    <s v="Dekar"/>
    <n v="738"/>
  </r>
  <r>
    <x v="13"/>
    <x v="1"/>
    <s v="Namsos"/>
    <x v="1"/>
    <x v="0"/>
    <s v="Dekar"/>
    <n v="858"/>
  </r>
  <r>
    <x v="14"/>
    <x v="1"/>
    <s v="Namsos"/>
    <x v="1"/>
    <x v="0"/>
    <s v="Dekar"/>
    <n v="1262"/>
  </r>
  <r>
    <x v="15"/>
    <x v="1"/>
    <s v="Namsos"/>
    <x v="1"/>
    <x v="0"/>
    <s v="Dekar"/>
    <n v="492"/>
  </r>
  <r>
    <x v="16"/>
    <x v="1"/>
    <s v="Namsos"/>
    <x v="1"/>
    <x v="0"/>
    <s v="Dekar"/>
    <n v="1137"/>
  </r>
  <r>
    <x v="0"/>
    <x v="0"/>
    <s v="Snåsa"/>
    <x v="7"/>
    <x v="0"/>
    <s v="Dekar"/>
    <n v="3241"/>
  </r>
  <r>
    <x v="1"/>
    <x v="0"/>
    <s v="Snåsa"/>
    <x v="7"/>
    <x v="0"/>
    <s v="Dekar"/>
    <n v="1460"/>
  </r>
  <r>
    <x v="2"/>
    <x v="0"/>
    <s v="Snåsa"/>
    <x v="7"/>
    <x v="0"/>
    <s v="Dekar"/>
    <n v="1218"/>
  </r>
  <r>
    <x v="3"/>
    <x v="0"/>
    <s v="Snåsa"/>
    <x v="7"/>
    <x v="0"/>
    <s v="Dekar"/>
    <n v="119"/>
  </r>
  <r>
    <x v="4"/>
    <x v="0"/>
    <s v="Snåsa"/>
    <x v="7"/>
    <x v="0"/>
    <s v="Dekar"/>
    <n v="1640"/>
  </r>
  <r>
    <x v="5"/>
    <x v="0"/>
    <s v="Snåsa"/>
    <x v="7"/>
    <x v="0"/>
    <s v="Dekar"/>
    <n v="716"/>
  </r>
  <r>
    <x v="6"/>
    <x v="0"/>
    <s v="Snåsa"/>
    <x v="7"/>
    <x v="0"/>
    <s v="Dekar"/>
    <n v="2452"/>
  </r>
  <r>
    <x v="7"/>
    <x v="0"/>
    <s v="Snåsa"/>
    <x v="7"/>
    <x v="0"/>
    <s v="Dekar"/>
    <n v="2393"/>
  </r>
  <r>
    <x v="8"/>
    <x v="0"/>
    <s v="Snåsa"/>
    <x v="7"/>
    <x v="0"/>
    <s v="Dekar"/>
    <n v="1692"/>
  </r>
  <r>
    <x v="9"/>
    <x v="0"/>
    <s v="Snåsa"/>
    <x v="7"/>
    <x v="0"/>
    <s v="Dekar"/>
    <n v="1908"/>
  </r>
  <r>
    <x v="10"/>
    <x v="0"/>
    <s v="Snåsa"/>
    <x v="7"/>
    <x v="0"/>
    <s v="Dekar"/>
    <n v="1198"/>
  </r>
  <r>
    <x v="11"/>
    <x v="0"/>
    <s v="Snåsa"/>
    <x v="7"/>
    <x v="0"/>
    <s v="Dekar"/>
    <n v="2284"/>
  </r>
  <r>
    <x v="12"/>
    <x v="0"/>
    <s v="Snåsa"/>
    <x v="7"/>
    <x v="0"/>
    <s v="Dekar"/>
    <n v="2018"/>
  </r>
  <r>
    <x v="13"/>
    <x v="0"/>
    <s v="Snåsa"/>
    <x v="7"/>
    <x v="0"/>
    <s v="Dekar"/>
    <n v="2525"/>
  </r>
  <r>
    <x v="14"/>
    <x v="0"/>
    <s v="Snåsa"/>
    <x v="7"/>
    <x v="0"/>
    <s v="Dekar"/>
    <n v="3198"/>
  </r>
  <r>
    <x v="15"/>
    <x v="0"/>
    <s v="Snåsa"/>
    <x v="7"/>
    <x v="0"/>
    <s v="Dekar"/>
    <n v="2721"/>
  </r>
  <r>
    <x v="16"/>
    <x v="0"/>
    <s v="Snåsa"/>
    <x v="7"/>
    <x v="0"/>
    <s v="Dekar"/>
    <n v="1789"/>
  </r>
  <r>
    <x v="0"/>
    <x v="1"/>
    <s v="Lierne"/>
    <x v="8"/>
    <x v="0"/>
    <s v="Dekar"/>
    <n v="5705"/>
  </r>
  <r>
    <x v="1"/>
    <x v="1"/>
    <s v="Lierne"/>
    <x v="8"/>
    <x v="0"/>
    <s v="Dekar"/>
    <n v="4247"/>
  </r>
  <r>
    <x v="2"/>
    <x v="1"/>
    <s v="Lierne"/>
    <x v="8"/>
    <x v="0"/>
    <s v="Dekar"/>
    <n v="3385"/>
  </r>
  <r>
    <x v="3"/>
    <x v="1"/>
    <s v="Lierne"/>
    <x v="8"/>
    <x v="0"/>
    <s v="Dekar"/>
    <n v="255"/>
  </r>
  <r>
    <x v="4"/>
    <x v="1"/>
    <s v="Lierne"/>
    <x v="8"/>
    <x v="0"/>
    <s v="Dekar"/>
    <n v="5673"/>
  </r>
  <r>
    <x v="5"/>
    <x v="1"/>
    <s v="Lierne"/>
    <x v="8"/>
    <x v="0"/>
    <s v="Dekar"/>
    <n v="4628"/>
  </r>
  <r>
    <x v="6"/>
    <x v="1"/>
    <s v="Lierne"/>
    <x v="8"/>
    <x v="0"/>
    <s v="Dekar"/>
    <n v="3112"/>
  </r>
  <r>
    <x v="7"/>
    <x v="1"/>
    <s v="Lierne"/>
    <x v="8"/>
    <x v="0"/>
    <s v="Dekar"/>
    <n v="3855"/>
  </r>
  <r>
    <x v="8"/>
    <x v="1"/>
    <s v="Lierne"/>
    <x v="8"/>
    <x v="0"/>
    <s v="Dekar"/>
    <n v="2864"/>
  </r>
  <r>
    <x v="9"/>
    <x v="1"/>
    <s v="Lierne"/>
    <x v="8"/>
    <x v="0"/>
    <s v="Dekar"/>
    <n v="4403"/>
  </r>
  <r>
    <x v="10"/>
    <x v="1"/>
    <s v="Lierne"/>
    <x v="8"/>
    <x v="0"/>
    <s v="Dekar"/>
    <n v="1008"/>
  </r>
  <r>
    <x v="11"/>
    <x v="1"/>
    <s v="Lierne"/>
    <x v="8"/>
    <x v="0"/>
    <s v="Dekar"/>
    <n v="1918"/>
  </r>
  <r>
    <x v="12"/>
    <x v="1"/>
    <s v="Lierne"/>
    <x v="8"/>
    <x v="0"/>
    <s v="Dekar"/>
    <n v="1799"/>
  </r>
  <r>
    <x v="13"/>
    <x v="1"/>
    <s v="Lierne"/>
    <x v="8"/>
    <x v="0"/>
    <s v="Dekar"/>
    <n v="2013"/>
  </r>
  <r>
    <x v="14"/>
    <x v="1"/>
    <s v="Lierne"/>
    <x v="8"/>
    <x v="0"/>
    <s v="Dekar"/>
    <n v="3441"/>
  </r>
  <r>
    <x v="15"/>
    <x v="1"/>
    <s v="Lierne"/>
    <x v="8"/>
    <x v="0"/>
    <s v="Dekar"/>
    <n v="3361"/>
  </r>
  <r>
    <x v="16"/>
    <x v="1"/>
    <s v="Lierne"/>
    <x v="8"/>
    <x v="0"/>
    <s v="Dekar"/>
    <n v="3144"/>
  </r>
  <r>
    <x v="0"/>
    <x v="1"/>
    <s v="Røyrvik"/>
    <x v="9"/>
    <x v="0"/>
    <s v="Dekar"/>
    <n v="278"/>
  </r>
  <r>
    <x v="1"/>
    <x v="1"/>
    <s v="Røyrvik"/>
    <x v="9"/>
    <x v="0"/>
    <s v="Dekar"/>
    <n v="47"/>
  </r>
  <r>
    <x v="2"/>
    <x v="1"/>
    <s v="Røyrvik"/>
    <x v="9"/>
    <x v="0"/>
    <s v="Dekar"/>
    <n v="136"/>
  </r>
  <r>
    <x v="3"/>
    <x v="1"/>
    <s v="Røyrvik"/>
    <x v="9"/>
    <x v="0"/>
    <s v="Dekar"/>
    <n v="84"/>
  </r>
  <r>
    <x v="4"/>
    <x v="1"/>
    <s v="Røyrvik"/>
    <x v="9"/>
    <x v="0"/>
    <s v="Dekar"/>
    <n v="30"/>
  </r>
  <r>
    <x v="5"/>
    <x v="1"/>
    <s v="Røyrvik"/>
    <x v="9"/>
    <x v="0"/>
    <s v="Dekar"/>
    <n v="51"/>
  </r>
  <r>
    <x v="6"/>
    <x v="1"/>
    <s v="Røyrvik"/>
    <x v="9"/>
    <x v="0"/>
    <s v="Dekar"/>
    <n v="125"/>
  </r>
  <r>
    <x v="7"/>
    <x v="1"/>
    <s v="Røyrvik"/>
    <x v="9"/>
    <x v="0"/>
    <s v="Dekar"/>
    <n v="0"/>
  </r>
  <r>
    <x v="8"/>
    <x v="1"/>
    <s v="Røyrvik"/>
    <x v="9"/>
    <x v="0"/>
    <s v="Dekar"/>
    <n v="105"/>
  </r>
  <r>
    <x v="9"/>
    <x v="1"/>
    <s v="Røyrvik"/>
    <x v="9"/>
    <x v="0"/>
    <s v="Dekar"/>
    <n v="99"/>
  </r>
  <r>
    <x v="10"/>
    <x v="1"/>
    <s v="Røyrvik"/>
    <x v="9"/>
    <x v="0"/>
    <s v="Dekar"/>
    <n v="189"/>
  </r>
  <r>
    <x v="11"/>
    <x v="1"/>
    <s v="Røyrvik"/>
    <x v="9"/>
    <x v="0"/>
    <s v="Dekar"/>
    <n v="20"/>
  </r>
  <r>
    <x v="12"/>
    <x v="1"/>
    <s v="Røyrvik"/>
    <x v="9"/>
    <x v="0"/>
    <s v="Dekar"/>
    <n v="99"/>
  </r>
  <r>
    <x v="13"/>
    <x v="1"/>
    <s v="Røyrvik"/>
    <x v="9"/>
    <x v="0"/>
    <s v="Dekar"/>
    <n v="506"/>
  </r>
  <r>
    <x v="14"/>
    <x v="1"/>
    <s v="Røyrvik"/>
    <x v="9"/>
    <x v="0"/>
    <s v="Dekar"/>
    <n v="22"/>
  </r>
  <r>
    <x v="15"/>
    <x v="1"/>
    <s v="Røyrvik"/>
    <x v="9"/>
    <x v="0"/>
    <s v="Dekar"/>
    <n v="292"/>
  </r>
  <r>
    <x v="16"/>
    <x v="1"/>
    <s v="Røyrvik"/>
    <x v="9"/>
    <x v="0"/>
    <s v="Dekar"/>
    <n v="830"/>
  </r>
  <r>
    <x v="0"/>
    <x v="1"/>
    <s v="Namsskogan"/>
    <x v="10"/>
    <x v="0"/>
    <s v="Dekar"/>
    <n v="2706"/>
  </r>
  <r>
    <x v="1"/>
    <x v="1"/>
    <s v="Namsskogan"/>
    <x v="10"/>
    <x v="0"/>
    <s v="Dekar"/>
    <n v="1011"/>
  </r>
  <r>
    <x v="2"/>
    <x v="1"/>
    <s v="Namsskogan"/>
    <x v="10"/>
    <x v="0"/>
    <s v="Dekar"/>
    <n v="1661"/>
  </r>
  <r>
    <x v="3"/>
    <x v="1"/>
    <s v="Namsskogan"/>
    <x v="10"/>
    <x v="0"/>
    <s v="Dekar"/>
    <n v="45"/>
  </r>
  <r>
    <x v="4"/>
    <x v="1"/>
    <s v="Namsskogan"/>
    <x v="10"/>
    <x v="0"/>
    <s v="Dekar"/>
    <n v="383"/>
  </r>
  <r>
    <x v="5"/>
    <x v="1"/>
    <s v="Namsskogan"/>
    <x v="10"/>
    <x v="0"/>
    <s v="Dekar"/>
    <n v="342"/>
  </r>
  <r>
    <x v="6"/>
    <x v="1"/>
    <s v="Namsskogan"/>
    <x v="10"/>
    <x v="0"/>
    <s v="Dekar"/>
    <n v="318"/>
  </r>
  <r>
    <x v="7"/>
    <x v="1"/>
    <s v="Namsskogan"/>
    <x v="10"/>
    <x v="0"/>
    <s v="Dekar"/>
    <n v="444"/>
  </r>
  <r>
    <x v="8"/>
    <x v="1"/>
    <s v="Namsskogan"/>
    <x v="10"/>
    <x v="0"/>
    <s v="Dekar"/>
    <n v="128"/>
  </r>
  <r>
    <x v="9"/>
    <x v="1"/>
    <s v="Namsskogan"/>
    <x v="10"/>
    <x v="0"/>
    <s v="Dekar"/>
    <n v="230"/>
  </r>
  <r>
    <x v="10"/>
    <x v="1"/>
    <s v="Namsskogan"/>
    <x v="10"/>
    <x v="0"/>
    <s v="Dekar"/>
    <n v="245"/>
  </r>
  <r>
    <x v="11"/>
    <x v="1"/>
    <s v="Namsskogan"/>
    <x v="10"/>
    <x v="0"/>
    <s v="Dekar"/>
    <n v="276"/>
  </r>
  <r>
    <x v="12"/>
    <x v="1"/>
    <s v="Namsskogan"/>
    <x v="10"/>
    <x v="0"/>
    <s v="Dekar"/>
    <n v="583"/>
  </r>
  <r>
    <x v="13"/>
    <x v="1"/>
    <s v="Namsskogan"/>
    <x v="10"/>
    <x v="0"/>
    <s v="Dekar"/>
    <n v="259"/>
  </r>
  <r>
    <x v="14"/>
    <x v="1"/>
    <s v="Namsskogan"/>
    <x v="10"/>
    <x v="0"/>
    <s v="Dekar"/>
    <n v="215"/>
  </r>
  <r>
    <x v="15"/>
    <x v="1"/>
    <s v="Namsskogan"/>
    <x v="10"/>
    <x v="0"/>
    <s v="Dekar"/>
    <n v="584"/>
  </r>
  <r>
    <x v="16"/>
    <x v="1"/>
    <s v="Namsskogan"/>
    <x v="10"/>
    <x v="0"/>
    <s v="Dekar"/>
    <n v="556"/>
  </r>
  <r>
    <x v="0"/>
    <x v="1"/>
    <s v="Grong"/>
    <x v="11"/>
    <x v="0"/>
    <s v="Dekar"/>
    <n v="1449"/>
  </r>
  <r>
    <x v="1"/>
    <x v="1"/>
    <s v="Grong"/>
    <x v="11"/>
    <x v="0"/>
    <s v="Dekar"/>
    <n v="3001"/>
  </r>
  <r>
    <x v="2"/>
    <x v="1"/>
    <s v="Grong"/>
    <x v="11"/>
    <x v="0"/>
    <s v="Dekar"/>
    <n v="2045"/>
  </r>
  <r>
    <x v="3"/>
    <x v="1"/>
    <s v="Grong"/>
    <x v="11"/>
    <x v="0"/>
    <s v="Dekar"/>
    <n v="339"/>
  </r>
  <r>
    <x v="4"/>
    <x v="1"/>
    <s v="Grong"/>
    <x v="11"/>
    <x v="0"/>
    <s v="Dekar"/>
    <n v="852"/>
  </r>
  <r>
    <x v="5"/>
    <x v="1"/>
    <s v="Grong"/>
    <x v="11"/>
    <x v="0"/>
    <s v="Dekar"/>
    <n v="1056"/>
  </r>
  <r>
    <x v="6"/>
    <x v="1"/>
    <s v="Grong"/>
    <x v="11"/>
    <x v="0"/>
    <s v="Dekar"/>
    <n v="692"/>
  </r>
  <r>
    <x v="7"/>
    <x v="1"/>
    <s v="Grong"/>
    <x v="11"/>
    <x v="0"/>
    <s v="Dekar"/>
    <n v="1396"/>
  </r>
  <r>
    <x v="8"/>
    <x v="1"/>
    <s v="Grong"/>
    <x v="11"/>
    <x v="0"/>
    <s v="Dekar"/>
    <n v="1281"/>
  </r>
  <r>
    <x v="9"/>
    <x v="1"/>
    <s v="Grong"/>
    <x v="11"/>
    <x v="0"/>
    <s v="Dekar"/>
    <n v="1288"/>
  </r>
  <r>
    <x v="10"/>
    <x v="1"/>
    <s v="Grong"/>
    <x v="11"/>
    <x v="0"/>
    <s v="Dekar"/>
    <n v="626"/>
  </r>
  <r>
    <x v="11"/>
    <x v="1"/>
    <s v="Grong"/>
    <x v="11"/>
    <x v="0"/>
    <s v="Dekar"/>
    <n v="1183"/>
  </r>
  <r>
    <x v="12"/>
    <x v="1"/>
    <s v="Grong"/>
    <x v="11"/>
    <x v="0"/>
    <s v="Dekar"/>
    <n v="1519"/>
  </r>
  <r>
    <x v="13"/>
    <x v="1"/>
    <s v="Grong"/>
    <x v="11"/>
    <x v="0"/>
    <s v="Dekar"/>
    <n v="1584"/>
  </r>
  <r>
    <x v="14"/>
    <x v="1"/>
    <s v="Grong"/>
    <x v="11"/>
    <x v="0"/>
    <s v="Dekar"/>
    <n v="1396"/>
  </r>
  <r>
    <x v="15"/>
    <x v="1"/>
    <s v="Grong"/>
    <x v="11"/>
    <x v="0"/>
    <s v="Dekar"/>
    <n v="1010"/>
  </r>
  <r>
    <x v="16"/>
    <x v="1"/>
    <s v="Grong"/>
    <x v="11"/>
    <x v="0"/>
    <s v="Dekar"/>
    <n v="756"/>
  </r>
  <r>
    <x v="0"/>
    <x v="1"/>
    <s v="Høylandet"/>
    <x v="12"/>
    <x v="0"/>
    <s v="Dekar"/>
    <n v="638"/>
  </r>
  <r>
    <x v="1"/>
    <x v="1"/>
    <s v="Høylandet"/>
    <x v="12"/>
    <x v="0"/>
    <s v="Dekar"/>
    <n v="1578"/>
  </r>
  <r>
    <x v="2"/>
    <x v="1"/>
    <s v="Høylandet"/>
    <x v="12"/>
    <x v="0"/>
    <s v="Dekar"/>
    <n v="1057"/>
  </r>
  <r>
    <x v="3"/>
    <x v="1"/>
    <s v="Høylandet"/>
    <x v="12"/>
    <x v="0"/>
    <s v="Dekar"/>
    <n v="155"/>
  </r>
  <r>
    <x v="4"/>
    <x v="1"/>
    <s v="Høylandet"/>
    <x v="12"/>
    <x v="0"/>
    <s v="Dekar"/>
    <n v="615"/>
  </r>
  <r>
    <x v="5"/>
    <x v="1"/>
    <s v="Høylandet"/>
    <x v="12"/>
    <x v="0"/>
    <s v="Dekar"/>
    <n v="1248"/>
  </r>
  <r>
    <x v="6"/>
    <x v="1"/>
    <s v="Høylandet"/>
    <x v="12"/>
    <x v="0"/>
    <s v="Dekar"/>
    <n v="1086"/>
  </r>
  <r>
    <x v="7"/>
    <x v="1"/>
    <s v="Høylandet"/>
    <x v="12"/>
    <x v="0"/>
    <s v="Dekar"/>
    <n v="642"/>
  </r>
  <r>
    <x v="8"/>
    <x v="1"/>
    <s v="Høylandet"/>
    <x v="12"/>
    <x v="0"/>
    <s v="Dekar"/>
    <n v="1233"/>
  </r>
  <r>
    <x v="9"/>
    <x v="1"/>
    <s v="Høylandet"/>
    <x v="12"/>
    <x v="0"/>
    <s v="Dekar"/>
    <n v="1034"/>
  </r>
  <r>
    <x v="10"/>
    <x v="1"/>
    <s v="Høylandet"/>
    <x v="12"/>
    <x v="0"/>
    <s v="Dekar"/>
    <n v="1253"/>
  </r>
  <r>
    <x v="11"/>
    <x v="1"/>
    <s v="Høylandet"/>
    <x v="12"/>
    <x v="0"/>
    <s v="Dekar"/>
    <n v="1188"/>
  </r>
  <r>
    <x v="12"/>
    <x v="1"/>
    <s v="Høylandet"/>
    <x v="12"/>
    <x v="0"/>
    <s v="Dekar"/>
    <n v="1267"/>
  </r>
  <r>
    <x v="13"/>
    <x v="1"/>
    <s v="Høylandet"/>
    <x v="12"/>
    <x v="0"/>
    <s v="Dekar"/>
    <n v="674"/>
  </r>
  <r>
    <x v="14"/>
    <x v="1"/>
    <s v="Høylandet"/>
    <x v="12"/>
    <x v="0"/>
    <s v="Dekar"/>
    <n v="684"/>
  </r>
  <r>
    <x v="15"/>
    <x v="1"/>
    <s v="Høylandet"/>
    <x v="12"/>
    <x v="0"/>
    <s v="Dekar"/>
    <n v="785"/>
  </r>
  <r>
    <x v="16"/>
    <x v="1"/>
    <s v="Høylandet"/>
    <x v="12"/>
    <x v="0"/>
    <s v="Dekar"/>
    <n v="787"/>
  </r>
  <r>
    <x v="0"/>
    <x v="1"/>
    <s v="Overhalla"/>
    <x v="13"/>
    <x v="0"/>
    <s v="Dekar"/>
    <n v="1024"/>
  </r>
  <r>
    <x v="1"/>
    <x v="1"/>
    <s v="Overhalla"/>
    <x v="13"/>
    <x v="0"/>
    <s v="Dekar"/>
    <n v="1991"/>
  </r>
  <r>
    <x v="2"/>
    <x v="1"/>
    <s v="Overhalla"/>
    <x v="13"/>
    <x v="0"/>
    <s v="Dekar"/>
    <n v="2374"/>
  </r>
  <r>
    <x v="3"/>
    <x v="1"/>
    <s v="Overhalla"/>
    <x v="13"/>
    <x v="0"/>
    <s v="Dekar"/>
    <n v="31"/>
  </r>
  <r>
    <x v="4"/>
    <x v="1"/>
    <s v="Overhalla"/>
    <x v="13"/>
    <x v="0"/>
    <s v="Dekar"/>
    <n v="1641"/>
  </r>
  <r>
    <x v="5"/>
    <x v="1"/>
    <s v="Overhalla"/>
    <x v="13"/>
    <x v="0"/>
    <s v="Dekar"/>
    <n v="806"/>
  </r>
  <r>
    <x v="6"/>
    <x v="1"/>
    <s v="Overhalla"/>
    <x v="13"/>
    <x v="0"/>
    <s v="Dekar"/>
    <n v="1561"/>
  </r>
  <r>
    <x v="7"/>
    <x v="1"/>
    <s v="Overhalla"/>
    <x v="13"/>
    <x v="0"/>
    <s v="Dekar"/>
    <n v="722"/>
  </r>
  <r>
    <x v="8"/>
    <x v="1"/>
    <s v="Overhalla"/>
    <x v="13"/>
    <x v="0"/>
    <s v="Dekar"/>
    <n v="566"/>
  </r>
  <r>
    <x v="9"/>
    <x v="1"/>
    <s v="Overhalla"/>
    <x v="13"/>
    <x v="0"/>
    <s v="Dekar"/>
    <n v="707"/>
  </r>
  <r>
    <x v="10"/>
    <x v="1"/>
    <s v="Overhalla"/>
    <x v="13"/>
    <x v="0"/>
    <s v="Dekar"/>
    <n v="519"/>
  </r>
  <r>
    <x v="11"/>
    <x v="1"/>
    <s v="Overhalla"/>
    <x v="13"/>
    <x v="0"/>
    <s v="Dekar"/>
    <n v="812"/>
  </r>
  <r>
    <x v="12"/>
    <x v="1"/>
    <s v="Overhalla"/>
    <x v="13"/>
    <x v="0"/>
    <s v="Dekar"/>
    <n v="861"/>
  </r>
  <r>
    <x v="13"/>
    <x v="1"/>
    <s v="Overhalla"/>
    <x v="13"/>
    <x v="0"/>
    <s v="Dekar"/>
    <n v="846"/>
  </r>
  <r>
    <x v="14"/>
    <x v="1"/>
    <s v="Overhalla"/>
    <x v="13"/>
    <x v="0"/>
    <s v="Dekar"/>
    <n v="944"/>
  </r>
  <r>
    <x v="15"/>
    <x v="1"/>
    <s v="Overhalla"/>
    <x v="13"/>
    <x v="0"/>
    <s v="Dekar"/>
    <n v="1000"/>
  </r>
  <r>
    <x v="16"/>
    <x v="1"/>
    <s v="Overhalla"/>
    <x v="13"/>
    <x v="0"/>
    <s v="Dekar"/>
    <n v="123"/>
  </r>
  <r>
    <x v="0"/>
    <x v="1"/>
    <s v="Namsos"/>
    <x v="1"/>
    <x v="0"/>
    <s v="Dekar"/>
    <n v="139"/>
  </r>
  <r>
    <x v="1"/>
    <x v="1"/>
    <s v="Namsos"/>
    <x v="1"/>
    <x v="0"/>
    <s v="Dekar"/>
    <n v="314"/>
  </r>
  <r>
    <x v="2"/>
    <x v="1"/>
    <s v="Namsos"/>
    <x v="1"/>
    <x v="0"/>
    <s v="Dekar"/>
    <n v="163"/>
  </r>
  <r>
    <x v="3"/>
    <x v="1"/>
    <s v="Namsos"/>
    <x v="1"/>
    <x v="0"/>
    <s v="Dekar"/>
    <n v="0"/>
  </r>
  <r>
    <x v="4"/>
    <x v="1"/>
    <s v="Namsos"/>
    <x v="1"/>
    <x v="0"/>
    <s v="Dekar"/>
    <n v="128"/>
  </r>
  <r>
    <x v="5"/>
    <x v="1"/>
    <s v="Namsos"/>
    <x v="1"/>
    <x v="0"/>
    <s v="Dekar"/>
    <n v="36"/>
  </r>
  <r>
    <x v="6"/>
    <x v="1"/>
    <s v="Namsos"/>
    <x v="1"/>
    <x v="0"/>
    <s v="Dekar"/>
    <n v="0"/>
  </r>
  <r>
    <x v="7"/>
    <x v="1"/>
    <s v="Namsos"/>
    <x v="1"/>
    <x v="0"/>
    <s v="Dekar"/>
    <n v="214"/>
  </r>
  <r>
    <x v="8"/>
    <x v="1"/>
    <s v="Namsos"/>
    <x v="1"/>
    <x v="0"/>
    <s v="Dekar"/>
    <n v="202"/>
  </r>
  <r>
    <x v="9"/>
    <x v="1"/>
    <s v="Namsos"/>
    <x v="1"/>
    <x v="0"/>
    <s v="Dekar"/>
    <n v="30"/>
  </r>
  <r>
    <x v="10"/>
    <x v="1"/>
    <s v="Namsos"/>
    <x v="1"/>
    <x v="0"/>
    <s v="Dekar"/>
    <n v="1718"/>
  </r>
  <r>
    <x v="11"/>
    <x v="1"/>
    <s v="Namsos"/>
    <x v="1"/>
    <x v="0"/>
    <s v="Dekar"/>
    <n v="60"/>
  </r>
  <r>
    <x v="12"/>
    <x v="1"/>
    <s v="Namsos"/>
    <x v="1"/>
    <x v="0"/>
    <s v="Dekar"/>
    <n v="200"/>
  </r>
  <r>
    <x v="13"/>
    <x v="1"/>
    <s v="Namsos"/>
    <x v="1"/>
    <x v="0"/>
    <s v="Dekar"/>
    <n v="0"/>
  </r>
  <r>
    <x v="14"/>
    <x v="1"/>
    <s v="Namsos"/>
    <x v="1"/>
    <x v="0"/>
    <s v="Dekar"/>
    <n v="0"/>
  </r>
  <r>
    <x v="15"/>
    <x v="1"/>
    <s v="Namsos"/>
    <x v="1"/>
    <x v="0"/>
    <s v="Dekar"/>
    <n v="25"/>
  </r>
  <r>
    <x v="16"/>
    <x v="1"/>
    <s v="Namsos"/>
    <x v="1"/>
    <x v="0"/>
    <s v="Dekar"/>
    <n v="0"/>
  </r>
  <r>
    <x v="0"/>
    <x v="1"/>
    <s v="Flatanger"/>
    <x v="14"/>
    <x v="0"/>
    <s v="Dekar"/>
    <n v="58"/>
  </r>
  <r>
    <x v="1"/>
    <x v="1"/>
    <s v="Flatanger"/>
    <x v="14"/>
    <x v="0"/>
    <s v="Dekar"/>
    <n v="90"/>
  </r>
  <r>
    <x v="2"/>
    <x v="1"/>
    <s v="Flatanger"/>
    <x v="14"/>
    <x v="0"/>
    <s v="Dekar"/>
    <n v="158"/>
  </r>
  <r>
    <x v="3"/>
    <x v="1"/>
    <s v="Flatanger"/>
    <x v="14"/>
    <x v="0"/>
    <s v="Dekar"/>
    <n v="0"/>
  </r>
  <r>
    <x v="4"/>
    <x v="1"/>
    <s v="Flatanger"/>
    <x v="14"/>
    <x v="0"/>
    <s v="Dekar"/>
    <n v="32"/>
  </r>
  <r>
    <x v="5"/>
    <x v="1"/>
    <s v="Flatanger"/>
    <x v="14"/>
    <x v="0"/>
    <s v="Dekar"/>
    <n v="0"/>
  </r>
  <r>
    <x v="6"/>
    <x v="1"/>
    <s v="Flatanger"/>
    <x v="14"/>
    <x v="0"/>
    <s v="Dekar"/>
    <n v="20"/>
  </r>
  <r>
    <x v="7"/>
    <x v="1"/>
    <s v="Flatanger"/>
    <x v="14"/>
    <x v="0"/>
    <s v="Dekar"/>
    <n v="33"/>
  </r>
  <r>
    <x v="8"/>
    <x v="1"/>
    <s v="Flatanger"/>
    <x v="14"/>
    <x v="0"/>
    <s v="Dekar"/>
    <n v="102"/>
  </r>
  <r>
    <x v="9"/>
    <x v="1"/>
    <s v="Flatanger"/>
    <x v="14"/>
    <x v="0"/>
    <s v="Dekar"/>
    <n v="85"/>
  </r>
  <r>
    <x v="10"/>
    <x v="1"/>
    <s v="Flatanger"/>
    <x v="14"/>
    <x v="0"/>
    <s v="Dekar"/>
    <n v="72"/>
  </r>
  <r>
    <x v="11"/>
    <x v="1"/>
    <s v="Flatanger"/>
    <x v="14"/>
    <x v="0"/>
    <s v="Dekar"/>
    <n v="70"/>
  </r>
  <r>
    <x v="12"/>
    <x v="1"/>
    <s v="Flatanger"/>
    <x v="14"/>
    <x v="0"/>
    <s v="Dekar"/>
    <n v="0"/>
  </r>
  <r>
    <x v="13"/>
    <x v="1"/>
    <s v="Flatanger"/>
    <x v="14"/>
    <x v="0"/>
    <s v="Dekar"/>
    <n v="0"/>
  </r>
  <r>
    <x v="14"/>
    <x v="1"/>
    <s v="Flatanger"/>
    <x v="14"/>
    <x v="0"/>
    <s v="Dekar"/>
    <n v="49"/>
  </r>
  <r>
    <x v="15"/>
    <x v="1"/>
    <s v="Flatanger"/>
    <x v="14"/>
    <x v="0"/>
    <s v="Dekar"/>
    <n v="0"/>
  </r>
  <r>
    <x v="16"/>
    <x v="1"/>
    <s v="Flatanger"/>
    <x v="14"/>
    <x v="0"/>
    <s v="Dekar"/>
    <n v="35"/>
  </r>
  <r>
    <x v="0"/>
    <x v="1"/>
    <s v="Nærøysund"/>
    <x v="15"/>
    <x v="0"/>
    <s v="Dekar"/>
    <n v="57"/>
  </r>
  <r>
    <x v="1"/>
    <x v="1"/>
    <s v="Nærøysund"/>
    <x v="15"/>
    <x v="0"/>
    <s v="Dekar"/>
    <n v="14"/>
  </r>
  <r>
    <x v="2"/>
    <x v="1"/>
    <s v="Nærøysund"/>
    <x v="15"/>
    <x v="0"/>
    <s v="Dekar"/>
    <n v="49"/>
  </r>
  <r>
    <x v="3"/>
    <x v="1"/>
    <s v="Nærøysund"/>
    <x v="15"/>
    <x v="0"/>
    <s v="Dekar"/>
    <n v="0"/>
  </r>
  <r>
    <x v="4"/>
    <x v="1"/>
    <s v="Nærøysund"/>
    <x v="15"/>
    <x v="0"/>
    <s v="Dekar"/>
    <n v="0"/>
  </r>
  <r>
    <x v="5"/>
    <x v="1"/>
    <s v="Nærøysund"/>
    <x v="15"/>
    <x v="0"/>
    <s v="Dekar"/>
    <n v="0"/>
  </r>
  <r>
    <x v="6"/>
    <x v="1"/>
    <s v="Nærøysund"/>
    <x v="15"/>
    <x v="0"/>
    <s v="Dekar"/>
    <n v="0"/>
  </r>
  <r>
    <x v="7"/>
    <x v="1"/>
    <s v="Nærøysund"/>
    <x v="15"/>
    <x v="0"/>
    <s v="Dekar"/>
    <n v="30"/>
  </r>
  <r>
    <x v="8"/>
    <x v="1"/>
    <s v="Nærøysund"/>
    <x v="15"/>
    <x v="0"/>
    <s v="Dekar"/>
    <n v="0"/>
  </r>
  <r>
    <x v="9"/>
    <x v="1"/>
    <s v="Nærøysund"/>
    <x v="15"/>
    <x v="0"/>
    <s v="Dekar"/>
    <n v="0"/>
  </r>
  <r>
    <x v="10"/>
    <x v="1"/>
    <s v="Nærøysund"/>
    <x v="15"/>
    <x v="0"/>
    <s v="Dekar"/>
    <n v="0"/>
  </r>
  <r>
    <x v="11"/>
    <x v="1"/>
    <s v="Nærøysund"/>
    <x v="15"/>
    <x v="0"/>
    <s v="Dekar"/>
    <n v="0"/>
  </r>
  <r>
    <x v="12"/>
    <x v="1"/>
    <s v="Nærøysund"/>
    <x v="15"/>
    <x v="0"/>
    <s v="Dekar"/>
    <n v="0"/>
  </r>
  <r>
    <x v="13"/>
    <x v="1"/>
    <s v="Nærøysund"/>
    <x v="15"/>
    <x v="0"/>
    <s v="Dekar"/>
    <n v="0"/>
  </r>
  <r>
    <x v="14"/>
    <x v="1"/>
    <s v="Nærøysund"/>
    <x v="15"/>
    <x v="0"/>
    <s v="Dekar"/>
    <n v="0"/>
  </r>
  <r>
    <x v="15"/>
    <x v="1"/>
    <s v="Nærøysund"/>
    <x v="15"/>
    <x v="0"/>
    <s v="Dekar"/>
    <n v="0"/>
  </r>
  <r>
    <x v="16"/>
    <x v="1"/>
    <s v="Nærøysund"/>
    <x v="15"/>
    <x v="0"/>
    <s v="Dekar"/>
    <n v="0"/>
  </r>
  <r>
    <x v="0"/>
    <x v="1"/>
    <s v="Leka"/>
    <x v="16"/>
    <x v="0"/>
    <s v="Dekar"/>
    <n v="0"/>
  </r>
  <r>
    <x v="1"/>
    <x v="1"/>
    <s v="Leka"/>
    <x v="16"/>
    <x v="0"/>
    <s v="Dekar"/>
    <n v="13"/>
  </r>
  <r>
    <x v="2"/>
    <x v="1"/>
    <s v="Leka"/>
    <x v="16"/>
    <x v="0"/>
    <s v="Dekar"/>
    <n v="7"/>
  </r>
  <r>
    <x v="3"/>
    <x v="1"/>
    <s v="Leka"/>
    <x v="16"/>
    <x v="0"/>
    <s v="Dekar"/>
    <n v="0"/>
  </r>
  <r>
    <x v="4"/>
    <x v="1"/>
    <s v="Leka"/>
    <x v="16"/>
    <x v="0"/>
    <s v="Dekar"/>
    <n v="0"/>
  </r>
  <r>
    <x v="5"/>
    <x v="1"/>
    <s v="Leka"/>
    <x v="16"/>
    <x v="0"/>
    <s v="Dekar"/>
    <n v="0"/>
  </r>
  <r>
    <x v="6"/>
    <x v="1"/>
    <s v="Leka"/>
    <x v="16"/>
    <x v="0"/>
    <s v="Dekar"/>
    <n v="0"/>
  </r>
  <r>
    <x v="7"/>
    <x v="1"/>
    <s v="Leka"/>
    <x v="16"/>
    <x v="0"/>
    <s v="Dekar"/>
    <n v="0"/>
  </r>
  <r>
    <x v="8"/>
    <x v="1"/>
    <s v="Leka"/>
    <x v="16"/>
    <x v="0"/>
    <s v="Dekar"/>
    <n v="0"/>
  </r>
  <r>
    <x v="9"/>
    <x v="1"/>
    <s v="Leka"/>
    <x v="16"/>
    <x v="0"/>
    <s v="Dekar"/>
    <n v="0"/>
  </r>
  <r>
    <x v="10"/>
    <x v="1"/>
    <s v="Leka"/>
    <x v="16"/>
    <x v="0"/>
    <s v="Dekar"/>
    <n v="0"/>
  </r>
  <r>
    <x v="11"/>
    <x v="1"/>
    <s v="Leka"/>
    <x v="16"/>
    <x v="0"/>
    <s v="Dekar"/>
    <n v="0"/>
  </r>
  <r>
    <x v="12"/>
    <x v="1"/>
    <s v="Leka"/>
    <x v="16"/>
    <x v="0"/>
    <s v="Dekar"/>
    <n v="0"/>
  </r>
  <r>
    <x v="13"/>
    <x v="1"/>
    <s v="Leka"/>
    <x v="16"/>
    <x v="0"/>
    <s v="Dekar"/>
    <n v="0"/>
  </r>
  <r>
    <x v="14"/>
    <x v="1"/>
    <s v="Leka"/>
    <x v="16"/>
    <x v="0"/>
    <s v="Dekar"/>
    <n v="0"/>
  </r>
  <r>
    <x v="15"/>
    <x v="1"/>
    <s v="Leka"/>
    <x v="16"/>
    <x v="0"/>
    <s v="Dekar"/>
    <n v="0"/>
  </r>
  <r>
    <x v="16"/>
    <x v="1"/>
    <s v="Leka"/>
    <x v="16"/>
    <x v="0"/>
    <s v="Dekar"/>
    <n v="0"/>
  </r>
  <r>
    <x v="0"/>
    <x v="0"/>
    <s v="Inderøy"/>
    <x v="17"/>
    <x v="0"/>
    <s v="Dekar"/>
    <n v="2652"/>
  </r>
  <r>
    <x v="1"/>
    <x v="0"/>
    <s v="Inderøy"/>
    <x v="17"/>
    <x v="0"/>
    <s v="Dekar"/>
    <n v="2476"/>
  </r>
  <r>
    <x v="2"/>
    <x v="0"/>
    <s v="Inderøy"/>
    <x v="17"/>
    <x v="0"/>
    <s v="Dekar"/>
    <n v="3068"/>
  </r>
  <r>
    <x v="3"/>
    <x v="0"/>
    <s v="Inderøy"/>
    <x v="17"/>
    <x v="0"/>
    <s v="Dekar"/>
    <n v="862"/>
  </r>
  <r>
    <x v="4"/>
    <x v="0"/>
    <s v="Inderøy"/>
    <x v="17"/>
    <x v="0"/>
    <s v="Dekar"/>
    <n v="1610"/>
  </r>
  <r>
    <x v="5"/>
    <x v="0"/>
    <s v="Inderøy"/>
    <x v="17"/>
    <x v="0"/>
    <s v="Dekar"/>
    <n v="962"/>
  </r>
  <r>
    <x v="6"/>
    <x v="0"/>
    <s v="Inderøy"/>
    <x v="17"/>
    <x v="0"/>
    <s v="Dekar"/>
    <n v="933"/>
  </r>
  <r>
    <x v="7"/>
    <x v="0"/>
    <s v="Inderøy"/>
    <x v="17"/>
    <x v="0"/>
    <s v="Dekar"/>
    <n v="1641"/>
  </r>
  <r>
    <x v="8"/>
    <x v="0"/>
    <s v="Inderøy"/>
    <x v="17"/>
    <x v="0"/>
    <s v="Dekar"/>
    <n v="1615"/>
  </r>
  <r>
    <x v="9"/>
    <x v="0"/>
    <s v="Inderøy"/>
    <x v="17"/>
    <x v="0"/>
    <s v="Dekar"/>
    <n v="2285"/>
  </r>
  <r>
    <x v="10"/>
    <x v="0"/>
    <s v="Inderøy"/>
    <x v="17"/>
    <x v="0"/>
    <s v="Dekar"/>
    <n v="1873"/>
  </r>
  <r>
    <x v="11"/>
    <x v="0"/>
    <s v="Inderøy"/>
    <x v="17"/>
    <x v="0"/>
    <s v="Dekar"/>
    <n v="1192"/>
  </r>
  <r>
    <x v="12"/>
    <x v="0"/>
    <s v="Inderøy"/>
    <x v="17"/>
    <x v="0"/>
    <s v="Dekar"/>
    <n v="2436"/>
  </r>
  <r>
    <x v="13"/>
    <x v="0"/>
    <s v="Inderøy"/>
    <x v="17"/>
    <x v="0"/>
    <s v="Dekar"/>
    <n v="1521"/>
  </r>
  <r>
    <x v="14"/>
    <x v="0"/>
    <s v="Inderøy"/>
    <x v="17"/>
    <x v="0"/>
    <s v="Dekar"/>
    <n v="1191"/>
  </r>
  <r>
    <x v="15"/>
    <x v="0"/>
    <s v="Inderøy"/>
    <x v="17"/>
    <x v="0"/>
    <s v="Dekar"/>
    <n v="2359"/>
  </r>
  <r>
    <x v="16"/>
    <x v="0"/>
    <s v="Inderøy"/>
    <x v="17"/>
    <x v="0"/>
    <s v="Dekar"/>
    <n v="2528"/>
  </r>
  <r>
    <x v="0"/>
    <x v="3"/>
    <s v="Indre Fosen"/>
    <x v="18"/>
    <x v="0"/>
    <s v="Dekar"/>
    <n v="880"/>
  </r>
  <r>
    <x v="1"/>
    <x v="3"/>
    <s v="Indre Fosen"/>
    <x v="18"/>
    <x v="0"/>
    <s v="Dekar"/>
    <n v="353"/>
  </r>
  <r>
    <x v="2"/>
    <x v="3"/>
    <s v="Indre Fosen"/>
    <x v="18"/>
    <x v="0"/>
    <s v="Dekar"/>
    <n v="902"/>
  </r>
  <r>
    <x v="3"/>
    <x v="3"/>
    <s v="Indre Fosen"/>
    <x v="18"/>
    <x v="0"/>
    <s v="Dekar"/>
    <n v="0"/>
  </r>
  <r>
    <x v="4"/>
    <x v="3"/>
    <s v="Indre Fosen"/>
    <x v="18"/>
    <x v="0"/>
    <s v="Dekar"/>
    <n v="726"/>
  </r>
  <r>
    <x v="5"/>
    <x v="3"/>
    <s v="Indre Fosen"/>
    <x v="18"/>
    <x v="0"/>
    <s v="Dekar"/>
    <n v="717"/>
  </r>
  <r>
    <x v="6"/>
    <x v="3"/>
    <s v="Indre Fosen"/>
    <x v="18"/>
    <x v="0"/>
    <s v="Dekar"/>
    <n v="858"/>
  </r>
  <r>
    <x v="7"/>
    <x v="3"/>
    <s v="Indre Fosen"/>
    <x v="18"/>
    <x v="0"/>
    <s v="Dekar"/>
    <n v="520"/>
  </r>
  <r>
    <x v="8"/>
    <x v="3"/>
    <s v="Indre Fosen"/>
    <x v="18"/>
    <x v="0"/>
    <s v="Dekar"/>
    <n v="522"/>
  </r>
  <r>
    <x v="9"/>
    <x v="3"/>
    <s v="Indre Fosen"/>
    <x v="18"/>
    <x v="0"/>
    <s v="Dekar"/>
    <n v="1113"/>
  </r>
  <r>
    <x v="10"/>
    <x v="3"/>
    <s v="Indre Fosen"/>
    <x v="18"/>
    <x v="0"/>
    <s v="Dekar"/>
    <n v="1017"/>
  </r>
  <r>
    <x v="11"/>
    <x v="3"/>
    <s v="Indre Fosen"/>
    <x v="18"/>
    <x v="0"/>
    <s v="Dekar"/>
    <n v="1266"/>
  </r>
  <r>
    <x v="12"/>
    <x v="3"/>
    <s v="Indre Fosen"/>
    <x v="18"/>
    <x v="0"/>
    <s v="Dekar"/>
    <n v="1336"/>
  </r>
  <r>
    <x v="13"/>
    <x v="3"/>
    <s v="Indre Fosen"/>
    <x v="18"/>
    <x v="0"/>
    <s v="Dekar"/>
    <n v="1213"/>
  </r>
  <r>
    <x v="14"/>
    <x v="3"/>
    <s v="Indre Fosen"/>
    <x v="18"/>
    <x v="0"/>
    <s v="Dekar"/>
    <n v="1810"/>
  </r>
  <r>
    <x v="15"/>
    <x v="3"/>
    <s v="Indre Fosen"/>
    <x v="18"/>
    <x v="0"/>
    <s v="Dekar"/>
    <n v="991"/>
  </r>
  <r>
    <x v="16"/>
    <x v="3"/>
    <s v="Indre Fosen"/>
    <x v="18"/>
    <x v="0"/>
    <s v="Dekar"/>
    <n v="691"/>
  </r>
  <r>
    <x v="0"/>
    <x v="2"/>
    <s v="Trondheim"/>
    <x v="19"/>
    <x v="0"/>
    <s v="Dekar"/>
    <n v="1670"/>
  </r>
  <r>
    <x v="1"/>
    <x v="2"/>
    <s v="Trondheim"/>
    <x v="19"/>
    <x v="0"/>
    <s v="Dekar"/>
    <n v="780"/>
  </r>
  <r>
    <x v="2"/>
    <x v="2"/>
    <s v="Trondheim"/>
    <x v="19"/>
    <x v="0"/>
    <s v="Dekar"/>
    <n v="805"/>
  </r>
  <r>
    <x v="3"/>
    <x v="2"/>
    <s v="Trondheim"/>
    <x v="19"/>
    <x v="0"/>
    <s v="Dekar"/>
    <n v="188"/>
  </r>
  <r>
    <x v="4"/>
    <x v="2"/>
    <s v="Trondheim"/>
    <x v="19"/>
    <x v="0"/>
    <s v="Dekar"/>
    <n v="329"/>
  </r>
  <r>
    <x v="5"/>
    <x v="2"/>
    <s v="Trondheim"/>
    <x v="19"/>
    <x v="0"/>
    <s v="Dekar"/>
    <n v="144"/>
  </r>
  <r>
    <x v="6"/>
    <x v="2"/>
    <s v="Trondheim"/>
    <x v="19"/>
    <x v="0"/>
    <s v="Dekar"/>
    <n v="443"/>
  </r>
  <r>
    <x v="7"/>
    <x v="2"/>
    <s v="Trondheim"/>
    <x v="19"/>
    <x v="0"/>
    <s v="Dekar"/>
    <n v="1356"/>
  </r>
  <r>
    <x v="8"/>
    <x v="2"/>
    <s v="Trondheim"/>
    <x v="19"/>
    <x v="0"/>
    <s v="Dekar"/>
    <n v="154"/>
  </r>
  <r>
    <x v="9"/>
    <x v="2"/>
    <s v="Trondheim"/>
    <x v="19"/>
    <x v="0"/>
    <s v="Dekar"/>
    <n v="874"/>
  </r>
  <r>
    <x v="10"/>
    <x v="2"/>
    <s v="Trondheim"/>
    <x v="19"/>
    <x v="0"/>
    <s v="Dekar"/>
    <n v="140"/>
  </r>
  <r>
    <x v="11"/>
    <x v="2"/>
    <s v="Trondheim"/>
    <x v="19"/>
    <x v="0"/>
    <s v="Dekar"/>
    <n v="523"/>
  </r>
  <r>
    <x v="12"/>
    <x v="2"/>
    <s v="Trondheim"/>
    <x v="19"/>
    <x v="0"/>
    <s v="Dekar"/>
    <n v="102"/>
  </r>
  <r>
    <x v="13"/>
    <x v="2"/>
    <s v="Trondheim"/>
    <x v="19"/>
    <x v="0"/>
    <s v="Dekar"/>
    <n v="786"/>
  </r>
  <r>
    <x v="14"/>
    <x v="2"/>
    <s v="Trondheim"/>
    <x v="19"/>
    <x v="0"/>
    <s v="Dekar"/>
    <n v="787"/>
  </r>
  <r>
    <x v="15"/>
    <x v="2"/>
    <s v="Trondheim"/>
    <x v="19"/>
    <x v="0"/>
    <s v="Dekar"/>
    <n v="946"/>
  </r>
  <r>
    <x v="16"/>
    <x v="2"/>
    <s v="Trondheim"/>
    <x v="19"/>
    <x v="0"/>
    <s v="Dekar"/>
    <n v="276"/>
  </r>
  <r>
    <x v="0"/>
    <x v="4"/>
    <s v="Heim"/>
    <x v="20"/>
    <x v="0"/>
    <s v="Dekar"/>
    <n v="662"/>
  </r>
  <r>
    <x v="1"/>
    <x v="4"/>
    <s v="Heim"/>
    <x v="20"/>
    <x v="0"/>
    <s v="Dekar"/>
    <n v="565"/>
  </r>
  <r>
    <x v="2"/>
    <x v="4"/>
    <s v="Heim"/>
    <x v="20"/>
    <x v="0"/>
    <s v="Dekar"/>
    <n v="1131"/>
  </r>
  <r>
    <x v="0"/>
    <x v="2"/>
    <s v="Trondheim"/>
    <x v="19"/>
    <x v="0"/>
    <s v="Dekar"/>
    <m/>
  </r>
  <r>
    <x v="4"/>
    <x v="4"/>
    <s v="Heim"/>
    <x v="20"/>
    <x v="0"/>
    <s v="Dekar"/>
    <n v="439"/>
  </r>
  <r>
    <x v="5"/>
    <x v="4"/>
    <s v="Heim"/>
    <x v="20"/>
    <x v="0"/>
    <s v="Dekar"/>
    <n v="429"/>
  </r>
  <r>
    <x v="6"/>
    <x v="4"/>
    <s v="Heim"/>
    <x v="20"/>
    <x v="0"/>
    <s v="Dekar"/>
    <n v="1085"/>
  </r>
  <r>
    <x v="1"/>
    <x v="2"/>
    <s v="Trondheim"/>
    <x v="19"/>
    <x v="0"/>
    <s v="Dekar"/>
    <m/>
  </r>
  <r>
    <x v="8"/>
    <x v="4"/>
    <s v="Heim"/>
    <x v="20"/>
    <x v="0"/>
    <s v="Dekar"/>
    <n v="664"/>
  </r>
  <r>
    <x v="9"/>
    <x v="4"/>
    <s v="Heim"/>
    <x v="20"/>
    <x v="0"/>
    <s v="Dekar"/>
    <n v="300"/>
  </r>
  <r>
    <x v="10"/>
    <x v="4"/>
    <s v="Heim"/>
    <x v="20"/>
    <x v="0"/>
    <s v="Dekar"/>
    <n v="176"/>
  </r>
  <r>
    <x v="11"/>
    <x v="4"/>
    <s v="Heim"/>
    <x v="20"/>
    <x v="0"/>
    <s v="Dekar"/>
    <n v="49"/>
  </r>
  <r>
    <x v="12"/>
    <x v="4"/>
    <s v="Heim"/>
    <x v="20"/>
    <x v="0"/>
    <s v="Dekar"/>
    <n v="237"/>
  </r>
  <r>
    <x v="13"/>
    <x v="4"/>
    <s v="Heim"/>
    <x v="20"/>
    <x v="0"/>
    <s v="Dekar"/>
    <n v="129"/>
  </r>
  <r>
    <x v="14"/>
    <x v="4"/>
    <s v="Heim"/>
    <x v="20"/>
    <x v="0"/>
    <s v="Dekar"/>
    <n v="204"/>
  </r>
  <r>
    <x v="15"/>
    <x v="4"/>
    <s v="Heim"/>
    <x v="20"/>
    <x v="0"/>
    <s v="Dekar"/>
    <n v="242"/>
  </r>
  <r>
    <x v="16"/>
    <x v="4"/>
    <s v="Heim"/>
    <x v="20"/>
    <x v="0"/>
    <s v="Dekar"/>
    <n v="161"/>
  </r>
  <r>
    <x v="2"/>
    <x v="2"/>
    <s v="Trondheim"/>
    <x v="19"/>
    <x v="0"/>
    <s v="Dekar"/>
    <m/>
  </r>
  <r>
    <x v="3"/>
    <x v="2"/>
    <s v="Trondheim"/>
    <x v="19"/>
    <x v="0"/>
    <s v="Dekar"/>
    <m/>
  </r>
  <r>
    <x v="4"/>
    <x v="2"/>
    <s v="Trondheim"/>
    <x v="19"/>
    <x v="0"/>
    <s v="Dekar"/>
    <m/>
  </r>
  <r>
    <x v="1"/>
    <x v="3"/>
    <s v="Ørland"/>
    <x v="21"/>
    <x v="0"/>
    <s v="Dekar"/>
    <n v="10"/>
  </r>
  <r>
    <x v="0"/>
    <x v="4"/>
    <s v="Orkland"/>
    <x v="22"/>
    <x v="0"/>
    <s v="Dekar"/>
    <n v="334"/>
  </r>
  <r>
    <x v="1"/>
    <x v="4"/>
    <s v="Orkland"/>
    <x v="22"/>
    <x v="0"/>
    <s v="Dekar"/>
    <n v="316"/>
  </r>
  <r>
    <x v="2"/>
    <x v="4"/>
    <s v="Orkland"/>
    <x v="22"/>
    <x v="0"/>
    <s v="Dekar"/>
    <n v="282"/>
  </r>
  <r>
    <x v="5"/>
    <x v="2"/>
    <s v="Trondheim"/>
    <x v="19"/>
    <x v="0"/>
    <s v="Dekar"/>
    <m/>
  </r>
  <r>
    <x v="4"/>
    <x v="4"/>
    <s v="Orkland"/>
    <x v="22"/>
    <x v="0"/>
    <s v="Dekar"/>
    <n v="112"/>
  </r>
  <r>
    <x v="5"/>
    <x v="4"/>
    <s v="Orkland"/>
    <x v="22"/>
    <x v="0"/>
    <s v="Dekar"/>
    <n v="53"/>
  </r>
  <r>
    <x v="6"/>
    <x v="4"/>
    <s v="Orkland"/>
    <x v="22"/>
    <x v="0"/>
    <s v="Dekar"/>
    <n v="65"/>
  </r>
  <r>
    <x v="7"/>
    <x v="4"/>
    <s v="Orkland"/>
    <x v="22"/>
    <x v="0"/>
    <s v="Dekar"/>
    <n v="228"/>
  </r>
  <r>
    <x v="8"/>
    <x v="4"/>
    <s v="Orkland"/>
    <x v="22"/>
    <x v="0"/>
    <s v="Dekar"/>
    <n v="100"/>
  </r>
  <r>
    <x v="9"/>
    <x v="4"/>
    <s v="Orkland"/>
    <x v="22"/>
    <x v="0"/>
    <s v="Dekar"/>
    <n v="150"/>
  </r>
  <r>
    <x v="10"/>
    <x v="4"/>
    <s v="Orkland"/>
    <x v="22"/>
    <x v="0"/>
    <s v="Dekar"/>
    <n v="112"/>
  </r>
  <r>
    <x v="11"/>
    <x v="4"/>
    <s v="Orkland"/>
    <x v="22"/>
    <x v="0"/>
    <s v="Dekar"/>
    <n v="336"/>
  </r>
  <r>
    <x v="12"/>
    <x v="4"/>
    <s v="Orkland"/>
    <x v="22"/>
    <x v="0"/>
    <s v="Dekar"/>
    <n v="27"/>
  </r>
  <r>
    <x v="13"/>
    <x v="4"/>
    <s v="Orkland"/>
    <x v="22"/>
    <x v="0"/>
    <s v="Dekar"/>
    <n v="119"/>
  </r>
  <r>
    <x v="14"/>
    <x v="4"/>
    <s v="Orkland"/>
    <x v="22"/>
    <x v="0"/>
    <s v="Dekar"/>
    <n v="0"/>
  </r>
  <r>
    <x v="15"/>
    <x v="4"/>
    <s v="Orkland"/>
    <x v="22"/>
    <x v="0"/>
    <s v="Dekar"/>
    <n v="218"/>
  </r>
  <r>
    <x v="16"/>
    <x v="4"/>
    <s v="Orkland"/>
    <x v="22"/>
    <x v="0"/>
    <s v="Dekar"/>
    <n v="0"/>
  </r>
  <r>
    <x v="0"/>
    <x v="3"/>
    <s v="Ørland"/>
    <x v="21"/>
    <x v="0"/>
    <s v="Dekar"/>
    <n v="234"/>
  </r>
  <r>
    <x v="1"/>
    <x v="3"/>
    <s v="Ørland"/>
    <x v="21"/>
    <x v="0"/>
    <s v="Dekar"/>
    <n v="272"/>
  </r>
  <r>
    <x v="2"/>
    <x v="3"/>
    <s v="Ørland"/>
    <x v="21"/>
    <x v="0"/>
    <s v="Dekar"/>
    <n v="510"/>
  </r>
  <r>
    <x v="3"/>
    <x v="3"/>
    <s v="Ørland"/>
    <x v="21"/>
    <x v="0"/>
    <s v="Dekar"/>
    <n v="15"/>
  </r>
  <r>
    <x v="4"/>
    <x v="3"/>
    <s v="Ørland"/>
    <x v="21"/>
    <x v="0"/>
    <s v="Dekar"/>
    <n v="85"/>
  </r>
  <r>
    <x v="5"/>
    <x v="3"/>
    <s v="Ørland"/>
    <x v="21"/>
    <x v="0"/>
    <s v="Dekar"/>
    <n v="91"/>
  </r>
  <r>
    <x v="6"/>
    <x v="3"/>
    <s v="Ørland"/>
    <x v="21"/>
    <x v="0"/>
    <s v="Dekar"/>
    <n v="109"/>
  </r>
  <r>
    <x v="7"/>
    <x v="3"/>
    <s v="Ørland"/>
    <x v="21"/>
    <x v="0"/>
    <s v="Dekar"/>
    <n v="129"/>
  </r>
  <r>
    <x v="8"/>
    <x v="3"/>
    <s v="Ørland"/>
    <x v="21"/>
    <x v="0"/>
    <s v="Dekar"/>
    <n v="112"/>
  </r>
  <r>
    <x v="9"/>
    <x v="3"/>
    <s v="Ørland"/>
    <x v="21"/>
    <x v="0"/>
    <s v="Dekar"/>
    <n v="222"/>
  </r>
  <r>
    <x v="10"/>
    <x v="3"/>
    <s v="Ørland"/>
    <x v="21"/>
    <x v="0"/>
    <s v="Dekar"/>
    <n v="58"/>
  </r>
  <r>
    <x v="11"/>
    <x v="3"/>
    <s v="Ørland"/>
    <x v="21"/>
    <x v="0"/>
    <s v="Dekar"/>
    <n v="35"/>
  </r>
  <r>
    <x v="12"/>
    <x v="3"/>
    <s v="Ørland"/>
    <x v="21"/>
    <x v="0"/>
    <s v="Dekar"/>
    <n v="135"/>
  </r>
  <r>
    <x v="13"/>
    <x v="3"/>
    <s v="Ørland"/>
    <x v="21"/>
    <x v="0"/>
    <s v="Dekar"/>
    <n v="154"/>
  </r>
  <r>
    <x v="14"/>
    <x v="3"/>
    <s v="Ørland"/>
    <x v="21"/>
    <x v="0"/>
    <s v="Dekar"/>
    <n v="77"/>
  </r>
  <r>
    <x v="15"/>
    <x v="3"/>
    <s v="Ørland"/>
    <x v="21"/>
    <x v="0"/>
    <s v="Dekar"/>
    <n v="83"/>
  </r>
  <r>
    <x v="16"/>
    <x v="3"/>
    <s v="Ørland"/>
    <x v="21"/>
    <x v="0"/>
    <s v="Dekar"/>
    <n v="162"/>
  </r>
  <r>
    <x v="0"/>
    <x v="3"/>
    <s v="Åfjord"/>
    <x v="23"/>
    <x v="0"/>
    <s v="Dekar"/>
    <n v="849"/>
  </r>
  <r>
    <x v="1"/>
    <x v="3"/>
    <s v="Åfjord"/>
    <x v="23"/>
    <x v="0"/>
    <s v="Dekar"/>
    <n v="767"/>
  </r>
  <r>
    <x v="2"/>
    <x v="3"/>
    <s v="Åfjord"/>
    <x v="23"/>
    <x v="0"/>
    <s v="Dekar"/>
    <n v="566"/>
  </r>
  <r>
    <x v="3"/>
    <x v="3"/>
    <s v="Åfjord"/>
    <x v="23"/>
    <x v="0"/>
    <s v="Dekar"/>
    <n v="5"/>
  </r>
  <r>
    <x v="4"/>
    <x v="3"/>
    <s v="Åfjord"/>
    <x v="23"/>
    <x v="0"/>
    <s v="Dekar"/>
    <n v="484"/>
  </r>
  <r>
    <x v="5"/>
    <x v="3"/>
    <s v="Åfjord"/>
    <x v="23"/>
    <x v="0"/>
    <s v="Dekar"/>
    <n v="308"/>
  </r>
  <r>
    <x v="6"/>
    <x v="3"/>
    <s v="Åfjord"/>
    <x v="23"/>
    <x v="0"/>
    <s v="Dekar"/>
    <n v="396"/>
  </r>
  <r>
    <x v="7"/>
    <x v="3"/>
    <s v="Åfjord"/>
    <x v="23"/>
    <x v="0"/>
    <s v="Dekar"/>
    <n v="306"/>
  </r>
  <r>
    <x v="8"/>
    <x v="3"/>
    <s v="Åfjord"/>
    <x v="23"/>
    <x v="0"/>
    <s v="Dekar"/>
    <n v="308"/>
  </r>
  <r>
    <x v="9"/>
    <x v="3"/>
    <s v="Åfjord"/>
    <x v="23"/>
    <x v="0"/>
    <s v="Dekar"/>
    <n v="721"/>
  </r>
  <r>
    <x v="10"/>
    <x v="3"/>
    <s v="Åfjord"/>
    <x v="23"/>
    <x v="0"/>
    <s v="Dekar"/>
    <n v="439"/>
  </r>
  <r>
    <x v="11"/>
    <x v="3"/>
    <s v="Åfjord"/>
    <x v="23"/>
    <x v="0"/>
    <s v="Dekar"/>
    <n v="231"/>
  </r>
  <r>
    <x v="12"/>
    <x v="3"/>
    <s v="Åfjord"/>
    <x v="23"/>
    <x v="0"/>
    <s v="Dekar"/>
    <n v="667"/>
  </r>
  <r>
    <x v="13"/>
    <x v="3"/>
    <s v="Åfjord"/>
    <x v="23"/>
    <x v="0"/>
    <s v="Dekar"/>
    <n v="334"/>
  </r>
  <r>
    <x v="14"/>
    <x v="3"/>
    <s v="Åfjord"/>
    <x v="23"/>
    <x v="0"/>
    <s v="Dekar"/>
    <n v="863"/>
  </r>
  <r>
    <x v="15"/>
    <x v="3"/>
    <s v="Åfjord"/>
    <x v="23"/>
    <x v="0"/>
    <s v="Dekar"/>
    <n v="356"/>
  </r>
  <r>
    <x v="16"/>
    <x v="3"/>
    <s v="Åfjord"/>
    <x v="23"/>
    <x v="0"/>
    <s v="Dekar"/>
    <n v="341"/>
  </r>
  <r>
    <x v="0"/>
    <x v="3"/>
    <s v="Åfjord"/>
    <x v="23"/>
    <x v="0"/>
    <s v="Dekar"/>
    <n v="68"/>
  </r>
  <r>
    <x v="1"/>
    <x v="3"/>
    <s v="Åfjord"/>
    <x v="23"/>
    <x v="0"/>
    <s v="Dekar"/>
    <n v="33"/>
  </r>
  <r>
    <x v="2"/>
    <x v="3"/>
    <s v="Åfjord"/>
    <x v="23"/>
    <x v="0"/>
    <s v="Dekar"/>
    <n v="27"/>
  </r>
  <r>
    <x v="3"/>
    <x v="3"/>
    <s v="Åfjord"/>
    <x v="23"/>
    <x v="0"/>
    <s v="Dekar"/>
    <n v="0"/>
  </r>
  <r>
    <x v="4"/>
    <x v="3"/>
    <s v="Åfjord"/>
    <x v="23"/>
    <x v="0"/>
    <s v="Dekar"/>
    <n v="52"/>
  </r>
  <r>
    <x v="5"/>
    <x v="3"/>
    <s v="Åfjord"/>
    <x v="23"/>
    <x v="0"/>
    <s v="Dekar"/>
    <n v="0"/>
  </r>
  <r>
    <x v="6"/>
    <x v="3"/>
    <s v="Åfjord"/>
    <x v="23"/>
    <x v="0"/>
    <s v="Dekar"/>
    <n v="0"/>
  </r>
  <r>
    <x v="7"/>
    <x v="3"/>
    <s v="Åfjord"/>
    <x v="23"/>
    <x v="0"/>
    <s v="Dekar"/>
    <n v="0"/>
  </r>
  <r>
    <x v="8"/>
    <x v="3"/>
    <s v="Åfjord"/>
    <x v="23"/>
    <x v="0"/>
    <s v="Dekar"/>
    <n v="0"/>
  </r>
  <r>
    <x v="9"/>
    <x v="3"/>
    <s v="Åfjord"/>
    <x v="23"/>
    <x v="0"/>
    <s v="Dekar"/>
    <n v="43"/>
  </r>
  <r>
    <x v="10"/>
    <x v="3"/>
    <s v="Åfjord"/>
    <x v="23"/>
    <x v="0"/>
    <s v="Dekar"/>
    <n v="0"/>
  </r>
  <r>
    <x v="11"/>
    <x v="3"/>
    <s v="Åfjord"/>
    <x v="23"/>
    <x v="0"/>
    <s v="Dekar"/>
    <n v="0"/>
  </r>
  <r>
    <x v="12"/>
    <x v="3"/>
    <s v="Åfjord"/>
    <x v="23"/>
    <x v="0"/>
    <s v="Dekar"/>
    <n v="0"/>
  </r>
  <r>
    <x v="13"/>
    <x v="3"/>
    <s v="Åfjord"/>
    <x v="23"/>
    <x v="0"/>
    <s v="Dekar"/>
    <n v="0"/>
  </r>
  <r>
    <x v="14"/>
    <x v="3"/>
    <s v="Åfjord"/>
    <x v="23"/>
    <x v="0"/>
    <s v="Dekar"/>
    <n v="14"/>
  </r>
  <r>
    <x v="15"/>
    <x v="3"/>
    <s v="Åfjord"/>
    <x v="23"/>
    <x v="0"/>
    <s v="Dekar"/>
    <n v="0"/>
  </r>
  <r>
    <x v="16"/>
    <x v="3"/>
    <s v="Åfjord"/>
    <x v="23"/>
    <x v="0"/>
    <s v="Dekar"/>
    <n v="0"/>
  </r>
  <r>
    <x v="0"/>
    <x v="3"/>
    <s v="Osen"/>
    <x v="24"/>
    <x v="0"/>
    <s v="Dekar"/>
    <n v="45"/>
  </r>
  <r>
    <x v="1"/>
    <x v="3"/>
    <s v="Osen"/>
    <x v="24"/>
    <x v="0"/>
    <s v="Dekar"/>
    <n v="74"/>
  </r>
  <r>
    <x v="2"/>
    <x v="3"/>
    <s v="Osen"/>
    <x v="24"/>
    <x v="0"/>
    <s v="Dekar"/>
    <n v="45"/>
  </r>
  <r>
    <x v="6"/>
    <x v="2"/>
    <s v="Trondheim"/>
    <x v="19"/>
    <x v="0"/>
    <s v="Dekar"/>
    <m/>
  </r>
  <r>
    <x v="4"/>
    <x v="3"/>
    <s v="Osen"/>
    <x v="24"/>
    <x v="0"/>
    <s v="Dekar"/>
    <n v="268"/>
  </r>
  <r>
    <x v="5"/>
    <x v="3"/>
    <s v="Osen"/>
    <x v="24"/>
    <x v="0"/>
    <s v="Dekar"/>
    <n v="105"/>
  </r>
  <r>
    <x v="6"/>
    <x v="3"/>
    <s v="Osen"/>
    <x v="24"/>
    <x v="0"/>
    <s v="Dekar"/>
    <n v="12"/>
  </r>
  <r>
    <x v="7"/>
    <x v="3"/>
    <s v="Osen"/>
    <x v="24"/>
    <x v="0"/>
    <s v="Dekar"/>
    <n v="10"/>
  </r>
  <r>
    <x v="8"/>
    <x v="3"/>
    <s v="Osen"/>
    <x v="24"/>
    <x v="0"/>
    <s v="Dekar"/>
    <n v="92"/>
  </r>
  <r>
    <x v="9"/>
    <x v="3"/>
    <s v="Osen"/>
    <x v="24"/>
    <x v="0"/>
    <s v="Dekar"/>
    <n v="228"/>
  </r>
  <r>
    <x v="10"/>
    <x v="3"/>
    <s v="Osen"/>
    <x v="24"/>
    <x v="0"/>
    <s v="Dekar"/>
    <n v="150"/>
  </r>
  <r>
    <x v="11"/>
    <x v="3"/>
    <s v="Osen"/>
    <x v="24"/>
    <x v="0"/>
    <s v="Dekar"/>
    <n v="82"/>
  </r>
  <r>
    <x v="12"/>
    <x v="3"/>
    <s v="Osen"/>
    <x v="24"/>
    <x v="0"/>
    <s v="Dekar"/>
    <n v="35"/>
  </r>
  <r>
    <x v="13"/>
    <x v="3"/>
    <s v="Osen"/>
    <x v="24"/>
    <x v="0"/>
    <s v="Dekar"/>
    <n v="231"/>
  </r>
  <r>
    <x v="14"/>
    <x v="3"/>
    <s v="Osen"/>
    <x v="24"/>
    <x v="0"/>
    <s v="Dekar"/>
    <n v="154"/>
  </r>
  <r>
    <x v="15"/>
    <x v="3"/>
    <s v="Osen"/>
    <x v="24"/>
    <x v="0"/>
    <s v="Dekar"/>
    <n v="50"/>
  </r>
  <r>
    <x v="16"/>
    <x v="3"/>
    <s v="Osen"/>
    <x v="24"/>
    <x v="0"/>
    <s v="Dekar"/>
    <n v="5"/>
  </r>
  <r>
    <x v="0"/>
    <x v="5"/>
    <s v="Oppdal"/>
    <x v="25"/>
    <x v="0"/>
    <s v="Dekar"/>
    <n v="125"/>
  </r>
  <r>
    <x v="1"/>
    <x v="5"/>
    <s v="Oppdal"/>
    <x v="25"/>
    <x v="0"/>
    <s v="Dekar"/>
    <n v="82"/>
  </r>
  <r>
    <x v="2"/>
    <x v="5"/>
    <s v="Oppdal"/>
    <x v="25"/>
    <x v="0"/>
    <s v="Dekar"/>
    <n v="182"/>
  </r>
  <r>
    <x v="7"/>
    <x v="2"/>
    <s v="Trondheim"/>
    <x v="19"/>
    <x v="0"/>
    <s v="Dekar"/>
    <m/>
  </r>
  <r>
    <x v="4"/>
    <x v="5"/>
    <s v="Oppdal"/>
    <x v="25"/>
    <x v="0"/>
    <s v="Dekar"/>
    <n v="143"/>
  </r>
  <r>
    <x v="5"/>
    <x v="5"/>
    <s v="Oppdal"/>
    <x v="25"/>
    <x v="0"/>
    <s v="Dekar"/>
    <n v="102"/>
  </r>
  <r>
    <x v="6"/>
    <x v="5"/>
    <s v="Oppdal"/>
    <x v="25"/>
    <x v="0"/>
    <s v="Dekar"/>
    <n v="9"/>
  </r>
  <r>
    <x v="7"/>
    <x v="5"/>
    <s v="Oppdal"/>
    <x v="25"/>
    <x v="0"/>
    <s v="Dekar"/>
    <n v="34"/>
  </r>
  <r>
    <x v="8"/>
    <x v="5"/>
    <s v="Oppdal"/>
    <x v="25"/>
    <x v="0"/>
    <s v="Dekar"/>
    <n v="87"/>
  </r>
  <r>
    <x v="9"/>
    <x v="5"/>
    <s v="Oppdal"/>
    <x v="25"/>
    <x v="0"/>
    <s v="Dekar"/>
    <n v="106"/>
  </r>
  <r>
    <x v="10"/>
    <x v="5"/>
    <s v="Oppdal"/>
    <x v="25"/>
    <x v="0"/>
    <s v="Dekar"/>
    <n v="138"/>
  </r>
  <r>
    <x v="11"/>
    <x v="5"/>
    <s v="Oppdal"/>
    <x v="25"/>
    <x v="0"/>
    <s v="Dekar"/>
    <n v="26"/>
  </r>
  <r>
    <x v="12"/>
    <x v="5"/>
    <s v="Oppdal"/>
    <x v="25"/>
    <x v="0"/>
    <s v="Dekar"/>
    <n v="39"/>
  </r>
  <r>
    <x v="13"/>
    <x v="5"/>
    <s v="Oppdal"/>
    <x v="25"/>
    <x v="0"/>
    <s v="Dekar"/>
    <n v="103"/>
  </r>
  <r>
    <x v="14"/>
    <x v="5"/>
    <s v="Oppdal"/>
    <x v="25"/>
    <x v="0"/>
    <s v="Dekar"/>
    <n v="23"/>
  </r>
  <r>
    <x v="15"/>
    <x v="5"/>
    <s v="Oppdal"/>
    <x v="25"/>
    <x v="0"/>
    <s v="Dekar"/>
    <n v="0"/>
  </r>
  <r>
    <x v="16"/>
    <x v="5"/>
    <s v="Oppdal"/>
    <x v="25"/>
    <x v="0"/>
    <s v="Dekar"/>
    <n v="0"/>
  </r>
  <r>
    <x v="0"/>
    <x v="5"/>
    <s v="Rennebu"/>
    <x v="26"/>
    <x v="0"/>
    <s v="Dekar"/>
    <n v="685"/>
  </r>
  <r>
    <x v="1"/>
    <x v="5"/>
    <s v="Rennebu"/>
    <x v="26"/>
    <x v="0"/>
    <s v="Dekar"/>
    <n v="739"/>
  </r>
  <r>
    <x v="2"/>
    <x v="5"/>
    <s v="Rennebu"/>
    <x v="26"/>
    <x v="0"/>
    <s v="Dekar"/>
    <n v="622"/>
  </r>
  <r>
    <x v="3"/>
    <x v="5"/>
    <s v="Rennebu"/>
    <x v="26"/>
    <x v="0"/>
    <s v="Dekar"/>
    <n v="59"/>
  </r>
  <r>
    <x v="4"/>
    <x v="5"/>
    <s v="Rennebu"/>
    <x v="26"/>
    <x v="0"/>
    <s v="Dekar"/>
    <n v="191"/>
  </r>
  <r>
    <x v="5"/>
    <x v="5"/>
    <s v="Rennebu"/>
    <x v="26"/>
    <x v="0"/>
    <s v="Dekar"/>
    <n v="269"/>
  </r>
  <r>
    <x v="6"/>
    <x v="5"/>
    <s v="Rennebu"/>
    <x v="26"/>
    <x v="0"/>
    <s v="Dekar"/>
    <n v="488"/>
  </r>
  <r>
    <x v="7"/>
    <x v="5"/>
    <s v="Rennebu"/>
    <x v="26"/>
    <x v="0"/>
    <s v="Dekar"/>
    <n v="94"/>
  </r>
  <r>
    <x v="8"/>
    <x v="5"/>
    <s v="Rennebu"/>
    <x v="26"/>
    <x v="0"/>
    <s v="Dekar"/>
    <n v="155"/>
  </r>
  <r>
    <x v="9"/>
    <x v="5"/>
    <s v="Rennebu"/>
    <x v="26"/>
    <x v="0"/>
    <s v="Dekar"/>
    <n v="263"/>
  </r>
  <r>
    <x v="10"/>
    <x v="5"/>
    <s v="Rennebu"/>
    <x v="26"/>
    <x v="0"/>
    <s v="Dekar"/>
    <n v="548"/>
  </r>
  <r>
    <x v="11"/>
    <x v="5"/>
    <s v="Rennebu"/>
    <x v="26"/>
    <x v="0"/>
    <s v="Dekar"/>
    <n v="309"/>
  </r>
  <r>
    <x v="12"/>
    <x v="5"/>
    <s v="Rennebu"/>
    <x v="26"/>
    <x v="0"/>
    <s v="Dekar"/>
    <n v="399"/>
  </r>
  <r>
    <x v="13"/>
    <x v="5"/>
    <s v="Rennebu"/>
    <x v="26"/>
    <x v="0"/>
    <s v="Dekar"/>
    <n v="227"/>
  </r>
  <r>
    <x v="14"/>
    <x v="5"/>
    <s v="Rennebu"/>
    <x v="26"/>
    <x v="0"/>
    <s v="Dekar"/>
    <n v="225"/>
  </r>
  <r>
    <x v="15"/>
    <x v="5"/>
    <s v="Rennebu"/>
    <x v="26"/>
    <x v="0"/>
    <s v="Dekar"/>
    <n v="126"/>
  </r>
  <r>
    <x v="16"/>
    <x v="5"/>
    <s v="Rennebu"/>
    <x v="26"/>
    <x v="0"/>
    <s v="Dekar"/>
    <n v="263"/>
  </r>
  <r>
    <x v="0"/>
    <x v="4"/>
    <s v="Orkland"/>
    <x v="22"/>
    <x v="0"/>
    <s v="Dekar"/>
    <n v="1259"/>
  </r>
  <r>
    <x v="1"/>
    <x v="4"/>
    <s v="Orkland"/>
    <x v="22"/>
    <x v="0"/>
    <s v="Dekar"/>
    <n v="796"/>
  </r>
  <r>
    <x v="2"/>
    <x v="4"/>
    <s v="Orkland"/>
    <x v="22"/>
    <x v="0"/>
    <s v="Dekar"/>
    <n v="942"/>
  </r>
  <r>
    <x v="8"/>
    <x v="2"/>
    <s v="Trondheim"/>
    <x v="19"/>
    <x v="0"/>
    <s v="Dekar"/>
    <m/>
  </r>
  <r>
    <x v="4"/>
    <x v="4"/>
    <s v="Orkland"/>
    <x v="22"/>
    <x v="0"/>
    <s v="Dekar"/>
    <n v="194"/>
  </r>
  <r>
    <x v="5"/>
    <x v="4"/>
    <s v="Orkland"/>
    <x v="22"/>
    <x v="0"/>
    <s v="Dekar"/>
    <n v="354"/>
  </r>
  <r>
    <x v="6"/>
    <x v="4"/>
    <s v="Orkland"/>
    <x v="22"/>
    <x v="0"/>
    <s v="Dekar"/>
    <n v="155"/>
  </r>
  <r>
    <x v="7"/>
    <x v="4"/>
    <s v="Orkland"/>
    <x v="22"/>
    <x v="0"/>
    <s v="Dekar"/>
    <n v="287"/>
  </r>
  <r>
    <x v="8"/>
    <x v="4"/>
    <s v="Orkland"/>
    <x v="22"/>
    <x v="0"/>
    <s v="Dekar"/>
    <n v="218"/>
  </r>
  <r>
    <x v="9"/>
    <x v="4"/>
    <s v="Orkland"/>
    <x v="22"/>
    <x v="0"/>
    <s v="Dekar"/>
    <n v="978"/>
  </r>
  <r>
    <x v="10"/>
    <x v="4"/>
    <s v="Orkland"/>
    <x v="22"/>
    <x v="0"/>
    <s v="Dekar"/>
    <n v="229"/>
  </r>
  <r>
    <x v="11"/>
    <x v="4"/>
    <s v="Orkland"/>
    <x v="22"/>
    <x v="0"/>
    <s v="Dekar"/>
    <n v="474"/>
  </r>
  <r>
    <x v="12"/>
    <x v="4"/>
    <s v="Orkland"/>
    <x v="22"/>
    <x v="0"/>
    <s v="Dekar"/>
    <n v="468"/>
  </r>
  <r>
    <x v="13"/>
    <x v="4"/>
    <s v="Orkland"/>
    <x v="22"/>
    <x v="0"/>
    <s v="Dekar"/>
    <n v="286"/>
  </r>
  <r>
    <x v="14"/>
    <x v="4"/>
    <s v="Orkland"/>
    <x v="22"/>
    <x v="0"/>
    <s v="Dekar"/>
    <n v="552"/>
  </r>
  <r>
    <x v="15"/>
    <x v="4"/>
    <s v="Orkland"/>
    <x v="22"/>
    <x v="0"/>
    <s v="Dekar"/>
    <n v="395"/>
  </r>
  <r>
    <x v="16"/>
    <x v="4"/>
    <s v="Orkland"/>
    <x v="22"/>
    <x v="0"/>
    <s v="Dekar"/>
    <n v="492"/>
  </r>
  <r>
    <x v="0"/>
    <x v="4"/>
    <s v="Orkland"/>
    <x v="22"/>
    <x v="0"/>
    <s v="Dekar"/>
    <n v="542"/>
  </r>
  <r>
    <x v="1"/>
    <x v="4"/>
    <s v="Orkland"/>
    <x v="22"/>
    <x v="0"/>
    <s v="Dekar"/>
    <n v="405"/>
  </r>
  <r>
    <x v="2"/>
    <x v="4"/>
    <s v="Orkland"/>
    <x v="22"/>
    <x v="0"/>
    <s v="Dekar"/>
    <n v="252"/>
  </r>
  <r>
    <x v="3"/>
    <x v="4"/>
    <s v="Orkland"/>
    <x v="22"/>
    <x v="0"/>
    <s v="Dekar"/>
    <n v="98"/>
  </r>
  <r>
    <x v="4"/>
    <x v="4"/>
    <s v="Orkland"/>
    <x v="22"/>
    <x v="0"/>
    <s v="Dekar"/>
    <n v="152"/>
  </r>
  <r>
    <x v="5"/>
    <x v="4"/>
    <s v="Orkland"/>
    <x v="22"/>
    <x v="0"/>
    <s v="Dekar"/>
    <n v="226"/>
  </r>
  <r>
    <x v="6"/>
    <x v="4"/>
    <s v="Orkland"/>
    <x v="22"/>
    <x v="0"/>
    <s v="Dekar"/>
    <n v="146"/>
  </r>
  <r>
    <x v="7"/>
    <x v="4"/>
    <s v="Orkland"/>
    <x v="22"/>
    <x v="0"/>
    <s v="Dekar"/>
    <n v="173"/>
  </r>
  <r>
    <x v="8"/>
    <x v="4"/>
    <s v="Orkland"/>
    <x v="22"/>
    <x v="0"/>
    <s v="Dekar"/>
    <n v="86"/>
  </r>
  <r>
    <x v="9"/>
    <x v="4"/>
    <s v="Orkland"/>
    <x v="22"/>
    <x v="0"/>
    <s v="Dekar"/>
    <n v="145"/>
  </r>
  <r>
    <x v="10"/>
    <x v="4"/>
    <s v="Orkland"/>
    <x v="22"/>
    <x v="0"/>
    <s v="Dekar"/>
    <n v="149"/>
  </r>
  <r>
    <x v="11"/>
    <x v="4"/>
    <s v="Orkland"/>
    <x v="22"/>
    <x v="0"/>
    <s v="Dekar"/>
    <n v="135"/>
  </r>
  <r>
    <x v="12"/>
    <x v="4"/>
    <s v="Orkland"/>
    <x v="22"/>
    <x v="0"/>
    <s v="Dekar"/>
    <n v="65"/>
  </r>
  <r>
    <x v="13"/>
    <x v="4"/>
    <s v="Orkland"/>
    <x v="22"/>
    <x v="0"/>
    <s v="Dekar"/>
    <n v="473"/>
  </r>
  <r>
    <x v="14"/>
    <x v="4"/>
    <s v="Orkland"/>
    <x v="22"/>
    <x v="0"/>
    <s v="Dekar"/>
    <n v="390"/>
  </r>
  <r>
    <x v="15"/>
    <x v="4"/>
    <s v="Orkland"/>
    <x v="22"/>
    <x v="0"/>
    <s v="Dekar"/>
    <n v="645"/>
  </r>
  <r>
    <x v="16"/>
    <x v="4"/>
    <s v="Orkland"/>
    <x v="22"/>
    <x v="0"/>
    <s v="Dekar"/>
    <n v="216"/>
  </r>
  <r>
    <x v="0"/>
    <x v="5"/>
    <s v="Røros"/>
    <x v="27"/>
    <x v="0"/>
    <s v="Dekar"/>
    <n v="70"/>
  </r>
  <r>
    <x v="1"/>
    <x v="5"/>
    <s v="Røros"/>
    <x v="27"/>
    <x v="0"/>
    <s v="Dekar"/>
    <n v="145"/>
  </r>
  <r>
    <x v="2"/>
    <x v="5"/>
    <s v="Røros"/>
    <x v="27"/>
    <x v="0"/>
    <s v="Dekar"/>
    <n v="208"/>
  </r>
  <r>
    <x v="3"/>
    <x v="5"/>
    <s v="Røros"/>
    <x v="27"/>
    <x v="0"/>
    <s v="Dekar"/>
    <n v="0"/>
  </r>
  <r>
    <x v="4"/>
    <x v="5"/>
    <s v="Røros"/>
    <x v="27"/>
    <x v="0"/>
    <s v="Dekar"/>
    <n v="92"/>
  </r>
  <r>
    <x v="5"/>
    <x v="5"/>
    <s v="Røros"/>
    <x v="27"/>
    <x v="0"/>
    <s v="Dekar"/>
    <n v="367"/>
  </r>
  <r>
    <x v="6"/>
    <x v="5"/>
    <s v="Røros"/>
    <x v="27"/>
    <x v="0"/>
    <s v="Dekar"/>
    <n v="0"/>
  </r>
  <r>
    <x v="7"/>
    <x v="5"/>
    <s v="Røros"/>
    <x v="27"/>
    <x v="0"/>
    <s v="Dekar"/>
    <n v="37"/>
  </r>
  <r>
    <x v="8"/>
    <x v="5"/>
    <s v="Røros"/>
    <x v="27"/>
    <x v="0"/>
    <s v="Dekar"/>
    <n v="27"/>
  </r>
  <r>
    <x v="9"/>
    <x v="5"/>
    <s v="Røros"/>
    <x v="27"/>
    <x v="0"/>
    <s v="Dekar"/>
    <n v="102"/>
  </r>
  <r>
    <x v="10"/>
    <x v="5"/>
    <s v="Røros"/>
    <x v="27"/>
    <x v="0"/>
    <s v="Dekar"/>
    <n v="81"/>
  </r>
  <r>
    <x v="11"/>
    <x v="5"/>
    <s v="Røros"/>
    <x v="27"/>
    <x v="0"/>
    <s v="Dekar"/>
    <n v="92"/>
  </r>
  <r>
    <x v="12"/>
    <x v="5"/>
    <s v="Røros"/>
    <x v="27"/>
    <x v="0"/>
    <s v="Dekar"/>
    <n v="52"/>
  </r>
  <r>
    <x v="13"/>
    <x v="5"/>
    <s v="Røros"/>
    <x v="27"/>
    <x v="0"/>
    <s v="Dekar"/>
    <n v="14"/>
  </r>
  <r>
    <x v="14"/>
    <x v="5"/>
    <s v="Røros"/>
    <x v="27"/>
    <x v="0"/>
    <s v="Dekar"/>
    <n v="90"/>
  </r>
  <r>
    <x v="15"/>
    <x v="5"/>
    <s v="Røros"/>
    <x v="27"/>
    <x v="0"/>
    <s v="Dekar"/>
    <n v="0"/>
  </r>
  <r>
    <x v="16"/>
    <x v="5"/>
    <s v="Røros"/>
    <x v="27"/>
    <x v="0"/>
    <s v="Dekar"/>
    <n v="0"/>
  </r>
  <r>
    <x v="0"/>
    <x v="5"/>
    <s v="Holtålen"/>
    <x v="28"/>
    <x v="0"/>
    <s v="Dekar"/>
    <n v="370"/>
  </r>
  <r>
    <x v="1"/>
    <x v="5"/>
    <s v="Holtålen"/>
    <x v="28"/>
    <x v="0"/>
    <s v="Dekar"/>
    <n v="15"/>
  </r>
  <r>
    <x v="2"/>
    <x v="5"/>
    <s v="Holtålen"/>
    <x v="28"/>
    <x v="0"/>
    <s v="Dekar"/>
    <n v="74"/>
  </r>
  <r>
    <x v="3"/>
    <x v="5"/>
    <s v="Holtålen"/>
    <x v="28"/>
    <x v="0"/>
    <s v="Dekar"/>
    <n v="88"/>
  </r>
  <r>
    <x v="4"/>
    <x v="5"/>
    <s v="Holtålen"/>
    <x v="28"/>
    <x v="0"/>
    <s v="Dekar"/>
    <n v="41"/>
  </r>
  <r>
    <x v="5"/>
    <x v="5"/>
    <s v="Holtålen"/>
    <x v="28"/>
    <x v="0"/>
    <s v="Dekar"/>
    <n v="59"/>
  </r>
  <r>
    <x v="9"/>
    <x v="2"/>
    <s v="Trondheim"/>
    <x v="19"/>
    <x v="0"/>
    <s v="Dekar"/>
    <m/>
  </r>
  <r>
    <x v="7"/>
    <x v="5"/>
    <s v="Holtålen"/>
    <x v="28"/>
    <x v="0"/>
    <s v="Dekar"/>
    <n v="95"/>
  </r>
  <r>
    <x v="8"/>
    <x v="5"/>
    <s v="Holtålen"/>
    <x v="28"/>
    <x v="0"/>
    <s v="Dekar"/>
    <n v="15"/>
  </r>
  <r>
    <x v="9"/>
    <x v="5"/>
    <s v="Holtålen"/>
    <x v="28"/>
    <x v="0"/>
    <s v="Dekar"/>
    <n v="160"/>
  </r>
  <r>
    <x v="10"/>
    <x v="5"/>
    <s v="Holtålen"/>
    <x v="28"/>
    <x v="0"/>
    <s v="Dekar"/>
    <n v="286"/>
  </r>
  <r>
    <x v="11"/>
    <x v="5"/>
    <s v="Holtålen"/>
    <x v="28"/>
    <x v="0"/>
    <s v="Dekar"/>
    <n v="16"/>
  </r>
  <r>
    <x v="12"/>
    <x v="5"/>
    <s v="Holtålen"/>
    <x v="28"/>
    <x v="0"/>
    <s v="Dekar"/>
    <n v="102"/>
  </r>
  <r>
    <x v="13"/>
    <x v="5"/>
    <s v="Holtålen"/>
    <x v="28"/>
    <x v="0"/>
    <s v="Dekar"/>
    <n v="251"/>
  </r>
  <r>
    <x v="14"/>
    <x v="5"/>
    <s v="Holtålen"/>
    <x v="28"/>
    <x v="0"/>
    <s v="Dekar"/>
    <n v="229"/>
  </r>
  <r>
    <x v="15"/>
    <x v="5"/>
    <s v="Holtålen"/>
    <x v="28"/>
    <x v="0"/>
    <s v="Dekar"/>
    <n v="29"/>
  </r>
  <r>
    <x v="16"/>
    <x v="5"/>
    <s v="Holtålen"/>
    <x v="28"/>
    <x v="0"/>
    <s v="Dekar"/>
    <n v="14"/>
  </r>
  <r>
    <x v="0"/>
    <x v="5"/>
    <s v="Midtre-Gauldal"/>
    <x v="29"/>
    <x v="0"/>
    <s v="Dekar"/>
    <n v="2205"/>
  </r>
  <r>
    <x v="1"/>
    <x v="5"/>
    <s v="Midtre-Gauldal"/>
    <x v="29"/>
    <x v="0"/>
    <s v="Dekar"/>
    <n v="1294"/>
  </r>
  <r>
    <x v="2"/>
    <x v="5"/>
    <s v="Midtre-Gauldal"/>
    <x v="29"/>
    <x v="0"/>
    <s v="Dekar"/>
    <n v="765"/>
  </r>
  <r>
    <x v="3"/>
    <x v="5"/>
    <s v="Midtre-Gauldal"/>
    <x v="29"/>
    <x v="0"/>
    <s v="Dekar"/>
    <n v="47"/>
  </r>
  <r>
    <x v="4"/>
    <x v="5"/>
    <s v="Midtre-Gauldal"/>
    <x v="29"/>
    <x v="0"/>
    <s v="Dekar"/>
    <n v="384"/>
  </r>
  <r>
    <x v="5"/>
    <x v="5"/>
    <s v="Midtre-Gauldal"/>
    <x v="29"/>
    <x v="0"/>
    <s v="Dekar"/>
    <n v="336"/>
  </r>
  <r>
    <x v="6"/>
    <x v="5"/>
    <s v="Midtre-Gauldal"/>
    <x v="29"/>
    <x v="0"/>
    <s v="Dekar"/>
    <n v="214"/>
  </r>
  <r>
    <x v="7"/>
    <x v="5"/>
    <s v="Midtre-Gauldal"/>
    <x v="29"/>
    <x v="0"/>
    <s v="Dekar"/>
    <n v="356"/>
  </r>
  <r>
    <x v="8"/>
    <x v="5"/>
    <s v="Midtre-Gauldal"/>
    <x v="29"/>
    <x v="0"/>
    <s v="Dekar"/>
    <n v="609"/>
  </r>
  <r>
    <x v="9"/>
    <x v="5"/>
    <s v="Midtre-Gauldal"/>
    <x v="29"/>
    <x v="0"/>
    <s v="Dekar"/>
    <n v="1229"/>
  </r>
  <r>
    <x v="10"/>
    <x v="5"/>
    <s v="Midtre-Gauldal"/>
    <x v="29"/>
    <x v="0"/>
    <s v="Dekar"/>
    <n v="1380"/>
  </r>
  <r>
    <x v="11"/>
    <x v="5"/>
    <s v="Midtre-Gauldal"/>
    <x v="29"/>
    <x v="0"/>
    <s v="Dekar"/>
    <n v="1255"/>
  </r>
  <r>
    <x v="12"/>
    <x v="5"/>
    <s v="Midtre-Gauldal"/>
    <x v="29"/>
    <x v="0"/>
    <s v="Dekar"/>
    <n v="1466"/>
  </r>
  <r>
    <x v="13"/>
    <x v="5"/>
    <s v="Midtre-Gauldal"/>
    <x v="29"/>
    <x v="0"/>
    <s v="Dekar"/>
    <n v="319"/>
  </r>
  <r>
    <x v="14"/>
    <x v="5"/>
    <s v="Midtre-Gauldal"/>
    <x v="29"/>
    <x v="0"/>
    <s v="Dekar"/>
    <n v="684"/>
  </r>
  <r>
    <x v="15"/>
    <x v="5"/>
    <s v="Midtre-Gauldal"/>
    <x v="29"/>
    <x v="0"/>
    <s v="Dekar"/>
    <n v="414"/>
  </r>
  <r>
    <x v="16"/>
    <x v="5"/>
    <s v="Midtre-Gauldal"/>
    <x v="29"/>
    <x v="0"/>
    <s v="Dekar"/>
    <n v="714"/>
  </r>
  <r>
    <x v="0"/>
    <x v="5"/>
    <s v="Melhus"/>
    <x v="30"/>
    <x v="0"/>
    <s v="Dekar"/>
    <n v="2148"/>
  </r>
  <r>
    <x v="1"/>
    <x v="5"/>
    <s v="Melhus"/>
    <x v="30"/>
    <x v="0"/>
    <s v="Dekar"/>
    <n v="1219"/>
  </r>
  <r>
    <x v="2"/>
    <x v="5"/>
    <s v="Melhus"/>
    <x v="30"/>
    <x v="0"/>
    <s v="Dekar"/>
    <n v="1543"/>
  </r>
  <r>
    <x v="3"/>
    <x v="5"/>
    <s v="Melhus"/>
    <x v="30"/>
    <x v="0"/>
    <s v="Dekar"/>
    <n v="211"/>
  </r>
  <r>
    <x v="4"/>
    <x v="5"/>
    <s v="Melhus"/>
    <x v="30"/>
    <x v="0"/>
    <s v="Dekar"/>
    <n v="874"/>
  </r>
  <r>
    <x v="5"/>
    <x v="5"/>
    <s v="Melhus"/>
    <x v="30"/>
    <x v="0"/>
    <s v="Dekar"/>
    <n v="485"/>
  </r>
  <r>
    <x v="6"/>
    <x v="5"/>
    <s v="Melhus"/>
    <x v="30"/>
    <x v="0"/>
    <s v="Dekar"/>
    <n v="214"/>
  </r>
  <r>
    <x v="7"/>
    <x v="5"/>
    <s v="Melhus"/>
    <x v="30"/>
    <x v="0"/>
    <s v="Dekar"/>
    <n v="149"/>
  </r>
  <r>
    <x v="8"/>
    <x v="5"/>
    <s v="Melhus"/>
    <x v="30"/>
    <x v="0"/>
    <s v="Dekar"/>
    <n v="641"/>
  </r>
  <r>
    <x v="9"/>
    <x v="5"/>
    <s v="Melhus"/>
    <x v="30"/>
    <x v="0"/>
    <s v="Dekar"/>
    <n v="1261"/>
  </r>
  <r>
    <x v="10"/>
    <x v="5"/>
    <s v="Melhus"/>
    <x v="30"/>
    <x v="0"/>
    <s v="Dekar"/>
    <n v="1120"/>
  </r>
  <r>
    <x v="11"/>
    <x v="5"/>
    <s v="Melhus"/>
    <x v="30"/>
    <x v="0"/>
    <s v="Dekar"/>
    <n v="1183"/>
  </r>
  <r>
    <x v="12"/>
    <x v="5"/>
    <s v="Melhus"/>
    <x v="30"/>
    <x v="0"/>
    <s v="Dekar"/>
    <n v="803"/>
  </r>
  <r>
    <x v="13"/>
    <x v="5"/>
    <s v="Melhus"/>
    <x v="30"/>
    <x v="0"/>
    <s v="Dekar"/>
    <n v="396"/>
  </r>
  <r>
    <x v="14"/>
    <x v="5"/>
    <s v="Melhus"/>
    <x v="30"/>
    <x v="0"/>
    <s v="Dekar"/>
    <n v="183"/>
  </r>
  <r>
    <x v="15"/>
    <x v="5"/>
    <s v="Melhus"/>
    <x v="30"/>
    <x v="0"/>
    <s v="Dekar"/>
    <n v="333"/>
  </r>
  <r>
    <x v="16"/>
    <x v="5"/>
    <s v="Melhus"/>
    <x v="30"/>
    <x v="0"/>
    <s v="Dekar"/>
    <n v="318"/>
  </r>
  <r>
    <x v="0"/>
    <x v="4"/>
    <s v="Skaun"/>
    <x v="31"/>
    <x v="0"/>
    <s v="Dekar"/>
    <n v="495"/>
  </r>
  <r>
    <x v="1"/>
    <x v="4"/>
    <s v="Skaun"/>
    <x v="31"/>
    <x v="0"/>
    <s v="Dekar"/>
    <n v="1105"/>
  </r>
  <r>
    <x v="2"/>
    <x v="4"/>
    <s v="Skaun"/>
    <x v="31"/>
    <x v="0"/>
    <s v="Dekar"/>
    <n v="395"/>
  </r>
  <r>
    <x v="3"/>
    <x v="4"/>
    <s v="Skaun"/>
    <x v="31"/>
    <x v="0"/>
    <s v="Dekar"/>
    <n v="68"/>
  </r>
  <r>
    <x v="4"/>
    <x v="4"/>
    <s v="Skaun"/>
    <x v="31"/>
    <x v="0"/>
    <s v="Dekar"/>
    <n v="49"/>
  </r>
  <r>
    <x v="5"/>
    <x v="4"/>
    <s v="Skaun"/>
    <x v="31"/>
    <x v="0"/>
    <s v="Dekar"/>
    <n v="15"/>
  </r>
  <r>
    <x v="6"/>
    <x v="4"/>
    <s v="Skaun"/>
    <x v="31"/>
    <x v="0"/>
    <s v="Dekar"/>
    <n v="30"/>
  </r>
  <r>
    <x v="7"/>
    <x v="4"/>
    <s v="Skaun"/>
    <x v="31"/>
    <x v="0"/>
    <s v="Dekar"/>
    <n v="310"/>
  </r>
  <r>
    <x v="8"/>
    <x v="4"/>
    <s v="Skaun"/>
    <x v="31"/>
    <x v="0"/>
    <s v="Dekar"/>
    <n v="56"/>
  </r>
  <r>
    <x v="9"/>
    <x v="4"/>
    <s v="Skaun"/>
    <x v="31"/>
    <x v="0"/>
    <s v="Dekar"/>
    <n v="156"/>
  </r>
  <r>
    <x v="10"/>
    <x v="4"/>
    <s v="Skaun"/>
    <x v="31"/>
    <x v="0"/>
    <s v="Dekar"/>
    <n v="601"/>
  </r>
  <r>
    <x v="11"/>
    <x v="4"/>
    <s v="Skaun"/>
    <x v="31"/>
    <x v="0"/>
    <s v="Dekar"/>
    <n v="1055"/>
  </r>
  <r>
    <x v="12"/>
    <x v="4"/>
    <s v="Skaun"/>
    <x v="31"/>
    <x v="0"/>
    <s v="Dekar"/>
    <n v="621"/>
  </r>
  <r>
    <x v="13"/>
    <x v="4"/>
    <s v="Skaun"/>
    <x v="31"/>
    <x v="0"/>
    <s v="Dekar"/>
    <n v="314"/>
  </r>
  <r>
    <x v="14"/>
    <x v="4"/>
    <s v="Skaun"/>
    <x v="31"/>
    <x v="0"/>
    <s v="Dekar"/>
    <n v="432"/>
  </r>
  <r>
    <x v="15"/>
    <x v="4"/>
    <s v="Skaun"/>
    <x v="31"/>
    <x v="0"/>
    <s v="Dekar"/>
    <n v="301"/>
  </r>
  <r>
    <x v="16"/>
    <x v="4"/>
    <s v="Skaun"/>
    <x v="31"/>
    <x v="0"/>
    <s v="Dekar"/>
    <n v="112"/>
  </r>
  <r>
    <x v="0"/>
    <x v="2"/>
    <s v="Trondheim"/>
    <x v="19"/>
    <x v="0"/>
    <s v="Dekar"/>
    <n v="764"/>
  </r>
  <r>
    <x v="1"/>
    <x v="2"/>
    <s v="Trondheim"/>
    <x v="19"/>
    <x v="0"/>
    <s v="Dekar"/>
    <n v="382"/>
  </r>
  <r>
    <x v="2"/>
    <x v="2"/>
    <s v="Trondheim"/>
    <x v="19"/>
    <x v="0"/>
    <s v="Dekar"/>
    <n v="380"/>
  </r>
  <r>
    <x v="3"/>
    <x v="2"/>
    <s v="Trondheim"/>
    <x v="19"/>
    <x v="0"/>
    <s v="Dekar"/>
    <n v="15"/>
  </r>
  <r>
    <x v="4"/>
    <x v="2"/>
    <s v="Trondheim"/>
    <x v="19"/>
    <x v="0"/>
    <s v="Dekar"/>
    <n v="148"/>
  </r>
  <r>
    <x v="5"/>
    <x v="2"/>
    <s v="Trondheim"/>
    <x v="19"/>
    <x v="0"/>
    <s v="Dekar"/>
    <n v="361"/>
  </r>
  <r>
    <x v="6"/>
    <x v="2"/>
    <s v="Trondheim"/>
    <x v="19"/>
    <x v="0"/>
    <s v="Dekar"/>
    <n v="410"/>
  </r>
  <r>
    <x v="7"/>
    <x v="2"/>
    <s v="Trondheim"/>
    <x v="19"/>
    <x v="0"/>
    <s v="Dekar"/>
    <n v="121"/>
  </r>
  <r>
    <x v="8"/>
    <x v="2"/>
    <s v="Trondheim"/>
    <x v="19"/>
    <x v="0"/>
    <s v="Dekar"/>
    <n v="131"/>
  </r>
  <r>
    <x v="9"/>
    <x v="2"/>
    <s v="Trondheim"/>
    <x v="19"/>
    <x v="0"/>
    <s v="Dekar"/>
    <n v="409"/>
  </r>
  <r>
    <x v="10"/>
    <x v="2"/>
    <s v="Trondheim"/>
    <x v="19"/>
    <x v="0"/>
    <s v="Dekar"/>
    <n v="82"/>
  </r>
  <r>
    <x v="11"/>
    <x v="2"/>
    <s v="Trondheim"/>
    <x v="19"/>
    <x v="0"/>
    <s v="Dekar"/>
    <n v="328"/>
  </r>
  <r>
    <x v="12"/>
    <x v="2"/>
    <s v="Trondheim"/>
    <x v="19"/>
    <x v="0"/>
    <s v="Dekar"/>
    <n v="120"/>
  </r>
  <r>
    <x v="13"/>
    <x v="2"/>
    <s v="Trondheim"/>
    <x v="19"/>
    <x v="0"/>
    <s v="Dekar"/>
    <n v="34"/>
  </r>
  <r>
    <x v="14"/>
    <x v="2"/>
    <s v="Trondheim"/>
    <x v="19"/>
    <x v="0"/>
    <s v="Dekar"/>
    <n v="109"/>
  </r>
  <r>
    <x v="15"/>
    <x v="2"/>
    <s v="Trondheim"/>
    <x v="19"/>
    <x v="0"/>
    <s v="Dekar"/>
    <n v="269"/>
  </r>
  <r>
    <x v="16"/>
    <x v="2"/>
    <s v="Trondheim"/>
    <x v="19"/>
    <x v="0"/>
    <s v="Dekar"/>
    <n v="256"/>
  </r>
  <r>
    <x v="0"/>
    <x v="2"/>
    <s v="Malvik"/>
    <x v="32"/>
    <x v="0"/>
    <s v="Dekar"/>
    <n v="796"/>
  </r>
  <r>
    <x v="1"/>
    <x v="2"/>
    <s v="Malvik"/>
    <x v="32"/>
    <x v="0"/>
    <s v="Dekar"/>
    <n v="542"/>
  </r>
  <r>
    <x v="2"/>
    <x v="2"/>
    <s v="Malvik"/>
    <x v="32"/>
    <x v="0"/>
    <s v="Dekar"/>
    <n v="1577"/>
  </r>
  <r>
    <x v="3"/>
    <x v="2"/>
    <s v="Malvik"/>
    <x v="32"/>
    <x v="0"/>
    <s v="Dekar"/>
    <n v="908"/>
  </r>
  <r>
    <x v="4"/>
    <x v="2"/>
    <s v="Malvik"/>
    <x v="32"/>
    <x v="0"/>
    <s v="Dekar"/>
    <n v="0"/>
  </r>
  <r>
    <x v="5"/>
    <x v="2"/>
    <s v="Malvik"/>
    <x v="32"/>
    <x v="0"/>
    <s v="Dekar"/>
    <n v="536"/>
  </r>
  <r>
    <x v="6"/>
    <x v="2"/>
    <s v="Malvik"/>
    <x v="32"/>
    <x v="0"/>
    <s v="Dekar"/>
    <n v="202"/>
  </r>
  <r>
    <x v="7"/>
    <x v="2"/>
    <s v="Malvik"/>
    <x v="32"/>
    <x v="0"/>
    <s v="Dekar"/>
    <n v="275"/>
  </r>
  <r>
    <x v="8"/>
    <x v="2"/>
    <s v="Malvik"/>
    <x v="32"/>
    <x v="0"/>
    <s v="Dekar"/>
    <n v="185"/>
  </r>
  <r>
    <x v="9"/>
    <x v="2"/>
    <s v="Malvik"/>
    <x v="32"/>
    <x v="0"/>
    <s v="Dekar"/>
    <n v="841"/>
  </r>
  <r>
    <x v="10"/>
    <x v="2"/>
    <s v="Malvik"/>
    <x v="32"/>
    <x v="0"/>
    <s v="Dekar"/>
    <n v="1155"/>
  </r>
  <r>
    <x v="11"/>
    <x v="2"/>
    <s v="Malvik"/>
    <x v="32"/>
    <x v="0"/>
    <s v="Dekar"/>
    <n v="355"/>
  </r>
  <r>
    <x v="12"/>
    <x v="2"/>
    <s v="Malvik"/>
    <x v="32"/>
    <x v="0"/>
    <s v="Dekar"/>
    <n v="1134"/>
  </r>
  <r>
    <x v="13"/>
    <x v="2"/>
    <s v="Malvik"/>
    <x v="32"/>
    <x v="0"/>
    <s v="Dekar"/>
    <n v="372"/>
  </r>
  <r>
    <x v="14"/>
    <x v="2"/>
    <s v="Malvik"/>
    <x v="32"/>
    <x v="0"/>
    <s v="Dekar"/>
    <n v="815"/>
  </r>
  <r>
    <x v="15"/>
    <x v="2"/>
    <s v="Malvik"/>
    <x v="32"/>
    <x v="0"/>
    <s v="Dekar"/>
    <n v="414"/>
  </r>
  <r>
    <x v="16"/>
    <x v="2"/>
    <s v="Malvik"/>
    <x v="32"/>
    <x v="0"/>
    <s v="Dekar"/>
    <n v="265"/>
  </r>
  <r>
    <x v="0"/>
    <x v="2"/>
    <s v="Selbu"/>
    <x v="33"/>
    <x v="0"/>
    <s v="Dekar"/>
    <n v="1690"/>
  </r>
  <r>
    <x v="1"/>
    <x v="2"/>
    <s v="Selbu"/>
    <x v="33"/>
    <x v="0"/>
    <s v="Dekar"/>
    <n v="1869"/>
  </r>
  <r>
    <x v="2"/>
    <x v="2"/>
    <s v="Selbu"/>
    <x v="33"/>
    <x v="0"/>
    <s v="Dekar"/>
    <n v="2174"/>
  </r>
  <r>
    <x v="3"/>
    <x v="2"/>
    <s v="Selbu"/>
    <x v="33"/>
    <x v="0"/>
    <s v="Dekar"/>
    <n v="85"/>
  </r>
  <r>
    <x v="4"/>
    <x v="2"/>
    <s v="Selbu"/>
    <x v="33"/>
    <x v="0"/>
    <s v="Dekar"/>
    <n v="1393"/>
  </r>
  <r>
    <x v="5"/>
    <x v="2"/>
    <s v="Selbu"/>
    <x v="33"/>
    <x v="0"/>
    <s v="Dekar"/>
    <n v="1468"/>
  </r>
  <r>
    <x v="6"/>
    <x v="2"/>
    <s v="Selbu"/>
    <x v="33"/>
    <x v="0"/>
    <s v="Dekar"/>
    <n v="1395"/>
  </r>
  <r>
    <x v="7"/>
    <x v="2"/>
    <s v="Selbu"/>
    <x v="33"/>
    <x v="0"/>
    <s v="Dekar"/>
    <n v="2035"/>
  </r>
  <r>
    <x v="8"/>
    <x v="2"/>
    <s v="Selbu"/>
    <x v="33"/>
    <x v="0"/>
    <s v="Dekar"/>
    <n v="2205"/>
  </r>
  <r>
    <x v="9"/>
    <x v="2"/>
    <s v="Selbu"/>
    <x v="33"/>
    <x v="0"/>
    <s v="Dekar"/>
    <n v="3032"/>
  </r>
  <r>
    <x v="10"/>
    <x v="2"/>
    <s v="Selbu"/>
    <x v="33"/>
    <x v="0"/>
    <s v="Dekar"/>
    <n v="2078"/>
  </r>
  <r>
    <x v="11"/>
    <x v="2"/>
    <s v="Selbu"/>
    <x v="33"/>
    <x v="0"/>
    <s v="Dekar"/>
    <n v="2591"/>
  </r>
  <r>
    <x v="12"/>
    <x v="2"/>
    <s v="Selbu"/>
    <x v="33"/>
    <x v="0"/>
    <s v="Dekar"/>
    <n v="4157"/>
  </r>
  <r>
    <x v="13"/>
    <x v="2"/>
    <s v="Selbu"/>
    <x v="33"/>
    <x v="0"/>
    <s v="Dekar"/>
    <n v="3393"/>
  </r>
  <r>
    <x v="14"/>
    <x v="2"/>
    <s v="Selbu"/>
    <x v="33"/>
    <x v="0"/>
    <s v="Dekar"/>
    <n v="2896"/>
  </r>
  <r>
    <x v="15"/>
    <x v="2"/>
    <s v="Selbu"/>
    <x v="33"/>
    <x v="0"/>
    <s v="Dekar"/>
    <n v="2282"/>
  </r>
  <r>
    <x v="16"/>
    <x v="2"/>
    <s v="Selbu"/>
    <x v="33"/>
    <x v="0"/>
    <s v="Dekar"/>
    <n v="1649"/>
  </r>
  <r>
    <x v="0"/>
    <x v="2"/>
    <s v="Tydal"/>
    <x v="34"/>
    <x v="0"/>
    <s v="Dekar"/>
    <n v="378"/>
  </r>
  <r>
    <x v="1"/>
    <x v="2"/>
    <s v="Tydal"/>
    <x v="34"/>
    <x v="0"/>
    <s v="Dekar"/>
    <n v="178"/>
  </r>
  <r>
    <x v="2"/>
    <x v="2"/>
    <s v="Tydal"/>
    <x v="34"/>
    <x v="0"/>
    <s v="Dekar"/>
    <n v="171"/>
  </r>
  <r>
    <x v="3"/>
    <x v="2"/>
    <s v="Tydal"/>
    <x v="34"/>
    <x v="0"/>
    <s v="Dekar"/>
    <n v="84"/>
  </r>
  <r>
    <x v="4"/>
    <x v="2"/>
    <s v="Tydal"/>
    <x v="34"/>
    <x v="0"/>
    <s v="Dekar"/>
    <n v="590"/>
  </r>
  <r>
    <x v="5"/>
    <x v="2"/>
    <s v="Tydal"/>
    <x v="34"/>
    <x v="0"/>
    <s v="Dekar"/>
    <n v="382"/>
  </r>
  <r>
    <x v="6"/>
    <x v="2"/>
    <s v="Tydal"/>
    <x v="34"/>
    <x v="0"/>
    <s v="Dekar"/>
    <n v="586"/>
  </r>
  <r>
    <x v="7"/>
    <x v="2"/>
    <s v="Tydal"/>
    <x v="34"/>
    <x v="0"/>
    <s v="Dekar"/>
    <n v="327"/>
  </r>
  <r>
    <x v="8"/>
    <x v="2"/>
    <s v="Tydal"/>
    <x v="34"/>
    <x v="0"/>
    <s v="Dekar"/>
    <n v="493"/>
  </r>
  <r>
    <x v="9"/>
    <x v="2"/>
    <s v="Tydal"/>
    <x v="34"/>
    <x v="0"/>
    <s v="Dekar"/>
    <n v="233"/>
  </r>
  <r>
    <x v="10"/>
    <x v="2"/>
    <s v="Tydal"/>
    <x v="34"/>
    <x v="0"/>
    <s v="Dekar"/>
    <n v="148"/>
  </r>
  <r>
    <x v="11"/>
    <x v="2"/>
    <s v="Tydal"/>
    <x v="34"/>
    <x v="0"/>
    <s v="Dekar"/>
    <n v="489"/>
  </r>
  <r>
    <x v="12"/>
    <x v="2"/>
    <s v="Tydal"/>
    <x v="34"/>
    <x v="0"/>
    <s v="Dekar"/>
    <n v="629"/>
  </r>
  <r>
    <x v="13"/>
    <x v="2"/>
    <s v="Tydal"/>
    <x v="34"/>
    <x v="0"/>
    <s v="Dekar"/>
    <n v="568"/>
  </r>
  <r>
    <x v="14"/>
    <x v="2"/>
    <s v="Tydal"/>
    <x v="34"/>
    <x v="0"/>
    <s v="Dekar"/>
    <n v="961"/>
  </r>
  <r>
    <x v="15"/>
    <x v="2"/>
    <s v="Tydal"/>
    <x v="34"/>
    <x v="0"/>
    <s v="Dekar"/>
    <n v="418"/>
  </r>
  <r>
    <x v="16"/>
    <x v="2"/>
    <s v="Tydal"/>
    <x v="34"/>
    <x v="0"/>
    <s v="Dekar"/>
    <n v="667"/>
  </r>
  <r>
    <x v="0"/>
    <x v="3"/>
    <s v="Indre Fosen"/>
    <x v="18"/>
    <x v="0"/>
    <s v="Dekar"/>
    <n v="1670"/>
  </r>
  <r>
    <x v="1"/>
    <x v="3"/>
    <s v="Indre Fosen"/>
    <x v="18"/>
    <x v="0"/>
    <s v="Dekar"/>
    <n v="1764"/>
  </r>
  <r>
    <x v="2"/>
    <x v="3"/>
    <s v="Indre Fosen"/>
    <x v="18"/>
    <x v="0"/>
    <s v="Dekar"/>
    <n v="1768"/>
  </r>
  <r>
    <x v="3"/>
    <x v="3"/>
    <s v="Indre Fosen"/>
    <x v="18"/>
    <x v="0"/>
    <s v="Dekar"/>
    <n v="51"/>
  </r>
  <r>
    <x v="4"/>
    <x v="3"/>
    <s v="Indre Fosen"/>
    <x v="18"/>
    <x v="0"/>
    <s v="Dekar"/>
    <n v="1022"/>
  </r>
  <r>
    <x v="5"/>
    <x v="3"/>
    <s v="Indre Fosen"/>
    <x v="18"/>
    <x v="0"/>
    <s v="Dekar"/>
    <n v="1144"/>
  </r>
  <r>
    <x v="6"/>
    <x v="3"/>
    <s v="Indre Fosen"/>
    <x v="18"/>
    <x v="0"/>
    <s v="Dekar"/>
    <n v="1025"/>
  </r>
  <r>
    <x v="7"/>
    <x v="3"/>
    <s v="Indre Fosen"/>
    <x v="18"/>
    <x v="0"/>
    <s v="Dekar"/>
    <n v="1344"/>
  </r>
  <r>
    <x v="8"/>
    <x v="3"/>
    <s v="Indre Fosen"/>
    <x v="18"/>
    <x v="0"/>
    <s v="Dekar"/>
    <n v="761"/>
  </r>
  <r>
    <x v="9"/>
    <x v="3"/>
    <s v="Indre Fosen"/>
    <x v="18"/>
    <x v="0"/>
    <s v="Dekar"/>
    <n v="1033"/>
  </r>
  <r>
    <x v="10"/>
    <x v="3"/>
    <s v="Indre Fosen"/>
    <x v="18"/>
    <x v="0"/>
    <s v="Dekar"/>
    <n v="892"/>
  </r>
  <r>
    <x v="11"/>
    <x v="3"/>
    <s v="Indre Fosen"/>
    <x v="18"/>
    <x v="0"/>
    <s v="Dekar"/>
    <n v="748"/>
  </r>
  <r>
    <x v="12"/>
    <x v="3"/>
    <s v="Indre Fosen"/>
    <x v="18"/>
    <x v="0"/>
    <s v="Dekar"/>
    <n v="1279"/>
  </r>
  <r>
    <x v="13"/>
    <x v="3"/>
    <s v="Indre Fosen"/>
    <x v="18"/>
    <x v="0"/>
    <s v="Dekar"/>
    <n v="505"/>
  </r>
  <r>
    <x v="14"/>
    <x v="3"/>
    <s v="Indre Fosen"/>
    <x v="18"/>
    <x v="0"/>
    <s v="Dekar"/>
    <n v="1511"/>
  </r>
  <r>
    <x v="15"/>
    <x v="3"/>
    <s v="Indre Fosen"/>
    <x v="18"/>
    <x v="0"/>
    <s v="Dekar"/>
    <n v="390"/>
  </r>
  <r>
    <x v="16"/>
    <x v="3"/>
    <s v="Indre Fosen"/>
    <x v="18"/>
    <x v="0"/>
    <s v="Dekar"/>
    <n v="623"/>
  </r>
  <r>
    <x v="0"/>
    <x v="0"/>
    <s v="Steinkjer"/>
    <x v="0"/>
    <x v="1"/>
    <s v="stk"/>
    <n v="476540"/>
  </r>
  <r>
    <x v="1"/>
    <x v="0"/>
    <s v="Steinkjer"/>
    <x v="0"/>
    <x v="1"/>
    <s v="stk"/>
    <n v="646080"/>
  </r>
  <r>
    <x v="2"/>
    <x v="0"/>
    <s v="Steinkjer"/>
    <x v="0"/>
    <x v="1"/>
    <s v="stk"/>
    <n v="490435"/>
  </r>
  <r>
    <x v="3"/>
    <x v="0"/>
    <s v="Steinkjer"/>
    <x v="0"/>
    <x v="1"/>
    <s v="stk"/>
    <n v="298595"/>
  </r>
  <r>
    <x v="4"/>
    <x v="0"/>
    <s v="Steinkjer"/>
    <x v="0"/>
    <x v="1"/>
    <s v="stk"/>
    <n v="357140"/>
  </r>
  <r>
    <x v="5"/>
    <x v="0"/>
    <s v="Steinkjer"/>
    <x v="0"/>
    <x v="1"/>
    <s v="stk"/>
    <n v="288730"/>
  </r>
  <r>
    <x v="6"/>
    <x v="0"/>
    <s v="Steinkjer"/>
    <x v="0"/>
    <x v="1"/>
    <s v="stk"/>
    <n v="342150"/>
  </r>
  <r>
    <x v="7"/>
    <x v="0"/>
    <s v="Steinkjer"/>
    <x v="0"/>
    <x v="1"/>
    <s v="stk"/>
    <n v="390635"/>
  </r>
  <r>
    <x v="8"/>
    <x v="0"/>
    <s v="Steinkjer"/>
    <x v="0"/>
    <x v="1"/>
    <s v="stk"/>
    <n v="391040"/>
  </r>
  <r>
    <x v="9"/>
    <x v="0"/>
    <s v="Steinkjer"/>
    <x v="0"/>
    <x v="1"/>
    <s v="stk"/>
    <n v="411185"/>
  </r>
  <r>
    <x v="10"/>
    <x v="0"/>
    <s v="Steinkjer"/>
    <x v="0"/>
    <x v="1"/>
    <s v="stk"/>
    <n v="264090"/>
  </r>
  <r>
    <x v="11"/>
    <x v="0"/>
    <s v="Steinkjer"/>
    <x v="0"/>
    <x v="1"/>
    <s v="stk"/>
    <n v="414692"/>
  </r>
  <r>
    <x v="12"/>
    <x v="0"/>
    <s v="Steinkjer"/>
    <x v="0"/>
    <x v="1"/>
    <s v="stk"/>
    <n v="441955"/>
  </r>
  <r>
    <x v="13"/>
    <x v="0"/>
    <s v="Steinkjer"/>
    <x v="0"/>
    <x v="1"/>
    <s v="stk"/>
    <n v="405925"/>
  </r>
  <r>
    <x v="14"/>
    <x v="0"/>
    <s v="Steinkjer"/>
    <x v="0"/>
    <x v="1"/>
    <s v="stk"/>
    <n v="429115"/>
  </r>
  <r>
    <x v="15"/>
    <x v="0"/>
    <s v="Steinkjer"/>
    <x v="0"/>
    <x v="1"/>
    <s v="stk"/>
    <n v="466795"/>
  </r>
  <r>
    <x v="16"/>
    <x v="2"/>
    <s v="Trondheim"/>
    <x v="19"/>
    <x v="1"/>
    <s v="stk"/>
    <n v="80870"/>
  </r>
  <r>
    <x v="0"/>
    <x v="1"/>
    <s v="Namsos"/>
    <x v="1"/>
    <x v="1"/>
    <s v="stk"/>
    <n v="87300"/>
  </r>
  <r>
    <x v="1"/>
    <x v="1"/>
    <s v="Namsos"/>
    <x v="1"/>
    <x v="1"/>
    <s v="stk"/>
    <n v="85200"/>
  </r>
  <r>
    <x v="2"/>
    <x v="1"/>
    <s v="Namsos"/>
    <x v="1"/>
    <x v="1"/>
    <s v="stk"/>
    <n v="79970"/>
  </r>
  <r>
    <x v="3"/>
    <x v="1"/>
    <s v="Namsos"/>
    <x v="1"/>
    <x v="1"/>
    <s v="stk"/>
    <n v="31220"/>
  </r>
  <r>
    <x v="4"/>
    <x v="1"/>
    <s v="Namsos"/>
    <x v="1"/>
    <x v="1"/>
    <s v="stk"/>
    <n v="74400"/>
  </r>
  <r>
    <x v="5"/>
    <x v="1"/>
    <s v="Namsos"/>
    <x v="1"/>
    <x v="1"/>
    <s v="stk"/>
    <n v="24500"/>
  </r>
  <r>
    <x v="6"/>
    <x v="1"/>
    <s v="Namsos"/>
    <x v="1"/>
    <x v="1"/>
    <s v="stk"/>
    <n v="47525"/>
  </r>
  <r>
    <x v="7"/>
    <x v="1"/>
    <s v="Namsos"/>
    <x v="1"/>
    <x v="1"/>
    <s v="stk"/>
    <n v="60600"/>
  </r>
  <r>
    <x v="8"/>
    <x v="1"/>
    <s v="Namsos"/>
    <x v="1"/>
    <x v="1"/>
    <s v="stk"/>
    <n v="98510"/>
  </r>
  <r>
    <x v="9"/>
    <x v="1"/>
    <s v="Namsos"/>
    <x v="1"/>
    <x v="1"/>
    <s v="stk"/>
    <n v="57700"/>
  </r>
  <r>
    <x v="10"/>
    <x v="1"/>
    <s v="Namsos"/>
    <x v="1"/>
    <x v="1"/>
    <s v="stk"/>
    <n v="81550"/>
  </r>
  <r>
    <x v="11"/>
    <x v="1"/>
    <s v="Namsos"/>
    <x v="1"/>
    <x v="1"/>
    <s v="stk"/>
    <n v="126650"/>
  </r>
  <r>
    <x v="12"/>
    <x v="1"/>
    <s v="Namsos"/>
    <x v="1"/>
    <x v="1"/>
    <s v="stk"/>
    <n v="48930"/>
  </r>
  <r>
    <x v="13"/>
    <x v="1"/>
    <s v="Namsos"/>
    <x v="1"/>
    <x v="1"/>
    <s v="stk"/>
    <n v="115775"/>
  </r>
  <r>
    <x v="14"/>
    <x v="1"/>
    <s v="Namsos"/>
    <x v="1"/>
    <x v="1"/>
    <s v="stk"/>
    <n v="88550"/>
  </r>
  <r>
    <x v="15"/>
    <x v="1"/>
    <s v="Namsos"/>
    <x v="1"/>
    <x v="1"/>
    <s v="stk"/>
    <n v="89650"/>
  </r>
  <r>
    <x v="16"/>
    <x v="0"/>
    <s v="Steinkjer"/>
    <x v="0"/>
    <x v="1"/>
    <s v="stk"/>
    <n v="349750"/>
  </r>
  <r>
    <x v="0"/>
    <x v="2"/>
    <s v="Meråker"/>
    <x v="2"/>
    <x v="1"/>
    <s v="stk"/>
    <n v="160325"/>
  </r>
  <r>
    <x v="1"/>
    <x v="2"/>
    <s v="Meråker"/>
    <x v="2"/>
    <x v="1"/>
    <s v="stk"/>
    <n v="159150"/>
  </r>
  <r>
    <x v="2"/>
    <x v="2"/>
    <s v="Meråker"/>
    <x v="2"/>
    <x v="1"/>
    <s v="stk"/>
    <n v="140670"/>
  </r>
  <r>
    <x v="3"/>
    <x v="2"/>
    <s v="Meråker"/>
    <x v="2"/>
    <x v="1"/>
    <s v="stk"/>
    <n v="31650"/>
  </r>
  <r>
    <x v="4"/>
    <x v="2"/>
    <s v="Meråker"/>
    <x v="2"/>
    <x v="1"/>
    <s v="stk"/>
    <n v="20600"/>
  </r>
  <r>
    <x v="5"/>
    <x v="2"/>
    <s v="Meråker"/>
    <x v="2"/>
    <x v="1"/>
    <s v="stk"/>
    <n v="18500"/>
  </r>
  <r>
    <x v="6"/>
    <x v="2"/>
    <s v="Meråker"/>
    <x v="2"/>
    <x v="1"/>
    <s v="stk"/>
    <n v="15650"/>
  </r>
  <r>
    <x v="7"/>
    <x v="2"/>
    <s v="Meråker"/>
    <x v="2"/>
    <x v="1"/>
    <s v="stk"/>
    <n v="118200"/>
  </r>
  <r>
    <x v="8"/>
    <x v="2"/>
    <s v="Meråker"/>
    <x v="2"/>
    <x v="1"/>
    <s v="stk"/>
    <n v="80750"/>
  </r>
  <r>
    <x v="9"/>
    <x v="2"/>
    <s v="Meråker"/>
    <x v="2"/>
    <x v="1"/>
    <s v="stk"/>
    <n v="31400"/>
  </r>
  <r>
    <x v="10"/>
    <x v="2"/>
    <s v="Meråker"/>
    <x v="2"/>
    <x v="1"/>
    <s v="stk"/>
    <n v="62275"/>
  </r>
  <r>
    <x v="11"/>
    <x v="2"/>
    <s v="Meråker"/>
    <x v="2"/>
    <x v="1"/>
    <s v="stk"/>
    <n v="76600"/>
  </r>
  <r>
    <x v="12"/>
    <x v="2"/>
    <s v="Meråker"/>
    <x v="2"/>
    <x v="1"/>
    <s v="stk"/>
    <n v="69625"/>
  </r>
  <r>
    <x v="13"/>
    <x v="2"/>
    <s v="Meråker"/>
    <x v="2"/>
    <x v="1"/>
    <s v="stk"/>
    <n v="47994"/>
  </r>
  <r>
    <x v="14"/>
    <x v="2"/>
    <s v="Meråker"/>
    <x v="2"/>
    <x v="1"/>
    <s v="stk"/>
    <n v="56640"/>
  </r>
  <r>
    <x v="15"/>
    <x v="2"/>
    <s v="Meråker"/>
    <x v="2"/>
    <x v="1"/>
    <s v="stk"/>
    <n v="80204"/>
  </r>
  <r>
    <x v="16"/>
    <x v="1"/>
    <s v="Namsos"/>
    <x v="1"/>
    <x v="1"/>
    <s v="stk"/>
    <n v="92075"/>
  </r>
  <r>
    <x v="0"/>
    <x v="2"/>
    <s v="Stjørdal"/>
    <x v="3"/>
    <x v="1"/>
    <s v="stk"/>
    <n v="427795"/>
  </r>
  <r>
    <x v="1"/>
    <x v="2"/>
    <s v="Stjørdal"/>
    <x v="3"/>
    <x v="1"/>
    <s v="stk"/>
    <n v="408545"/>
  </r>
  <r>
    <x v="2"/>
    <x v="2"/>
    <s v="Stjørdal"/>
    <x v="3"/>
    <x v="1"/>
    <s v="stk"/>
    <n v="425235"/>
  </r>
  <r>
    <x v="3"/>
    <x v="2"/>
    <s v="Stjørdal"/>
    <x v="3"/>
    <x v="1"/>
    <s v="stk"/>
    <n v="281095"/>
  </r>
  <r>
    <x v="4"/>
    <x v="2"/>
    <s v="Stjørdal"/>
    <x v="3"/>
    <x v="1"/>
    <s v="stk"/>
    <n v="189495"/>
  </r>
  <r>
    <x v="5"/>
    <x v="2"/>
    <s v="Stjørdal"/>
    <x v="3"/>
    <x v="1"/>
    <s v="stk"/>
    <n v="148950"/>
  </r>
  <r>
    <x v="6"/>
    <x v="2"/>
    <s v="Stjørdal"/>
    <x v="3"/>
    <x v="1"/>
    <s v="stk"/>
    <n v="209300"/>
  </r>
  <r>
    <x v="7"/>
    <x v="2"/>
    <s v="Stjørdal"/>
    <x v="3"/>
    <x v="1"/>
    <s v="stk"/>
    <n v="185050"/>
  </r>
  <r>
    <x v="8"/>
    <x v="2"/>
    <s v="Stjørdal"/>
    <x v="3"/>
    <x v="1"/>
    <s v="stk"/>
    <n v="237745"/>
  </r>
  <r>
    <x v="9"/>
    <x v="2"/>
    <s v="Stjørdal"/>
    <x v="3"/>
    <x v="1"/>
    <s v="stk"/>
    <n v="193185"/>
  </r>
  <r>
    <x v="10"/>
    <x v="2"/>
    <s v="Stjørdal"/>
    <x v="3"/>
    <x v="1"/>
    <s v="stk"/>
    <n v="126970"/>
  </r>
  <r>
    <x v="11"/>
    <x v="2"/>
    <s v="Stjørdal"/>
    <x v="3"/>
    <x v="1"/>
    <s v="stk"/>
    <n v="244885"/>
  </r>
  <r>
    <x v="12"/>
    <x v="2"/>
    <s v="Stjørdal"/>
    <x v="3"/>
    <x v="1"/>
    <s v="stk"/>
    <n v="214275"/>
  </r>
  <r>
    <x v="13"/>
    <x v="2"/>
    <s v="Stjørdal"/>
    <x v="3"/>
    <x v="1"/>
    <s v="stk"/>
    <n v="206075"/>
  </r>
  <r>
    <x v="14"/>
    <x v="2"/>
    <s v="Stjørdal"/>
    <x v="3"/>
    <x v="1"/>
    <s v="stk"/>
    <n v="223310"/>
  </r>
  <r>
    <x v="15"/>
    <x v="2"/>
    <s v="Stjørdal"/>
    <x v="3"/>
    <x v="1"/>
    <s v="stk"/>
    <n v="280265"/>
  </r>
  <r>
    <x v="16"/>
    <x v="4"/>
    <s v="Heim"/>
    <x v="20"/>
    <x v="1"/>
    <s v="stk"/>
    <n v="12850"/>
  </r>
  <r>
    <x v="0"/>
    <x v="0"/>
    <s v="Frosta"/>
    <x v="4"/>
    <x v="1"/>
    <s v="stk"/>
    <n v="20850"/>
  </r>
  <r>
    <x v="1"/>
    <x v="0"/>
    <s v="Frosta"/>
    <x v="4"/>
    <x v="1"/>
    <s v="stk"/>
    <n v="41070"/>
  </r>
  <r>
    <x v="2"/>
    <x v="0"/>
    <s v="Frosta"/>
    <x v="4"/>
    <x v="1"/>
    <s v="stk"/>
    <n v="35475"/>
  </r>
  <r>
    <x v="3"/>
    <x v="0"/>
    <s v="Frosta"/>
    <x v="4"/>
    <x v="1"/>
    <s v="stk"/>
    <n v="20775"/>
  </r>
  <r>
    <x v="4"/>
    <x v="0"/>
    <s v="Frosta"/>
    <x v="4"/>
    <x v="1"/>
    <s v="stk"/>
    <n v="34150"/>
  </r>
  <r>
    <x v="5"/>
    <x v="0"/>
    <s v="Frosta"/>
    <x v="4"/>
    <x v="1"/>
    <s v="stk"/>
    <n v="17650"/>
  </r>
  <r>
    <x v="6"/>
    <x v="0"/>
    <s v="Frosta"/>
    <x v="4"/>
    <x v="1"/>
    <s v="stk"/>
    <n v="44575"/>
  </r>
  <r>
    <x v="7"/>
    <x v="0"/>
    <s v="Frosta"/>
    <x v="4"/>
    <x v="1"/>
    <s v="stk"/>
    <n v="16050"/>
  </r>
  <r>
    <x v="8"/>
    <x v="0"/>
    <s v="Frosta"/>
    <x v="4"/>
    <x v="1"/>
    <s v="stk"/>
    <n v="39000"/>
  </r>
  <r>
    <x v="9"/>
    <x v="0"/>
    <s v="Frosta"/>
    <x v="4"/>
    <x v="1"/>
    <s v="stk"/>
    <n v="50675"/>
  </r>
  <r>
    <x v="10"/>
    <x v="0"/>
    <s v="Frosta"/>
    <x v="4"/>
    <x v="1"/>
    <s v="stk"/>
    <n v="22650"/>
  </r>
  <r>
    <x v="11"/>
    <x v="0"/>
    <s v="Frosta"/>
    <x v="4"/>
    <x v="1"/>
    <s v="stk"/>
    <n v="52100"/>
  </r>
  <r>
    <x v="12"/>
    <x v="0"/>
    <s v="Frosta"/>
    <x v="4"/>
    <x v="1"/>
    <s v="stk"/>
    <n v="28300"/>
  </r>
  <r>
    <x v="13"/>
    <x v="0"/>
    <s v="Frosta"/>
    <x v="4"/>
    <x v="1"/>
    <s v="stk"/>
    <n v="47075"/>
  </r>
  <r>
    <x v="14"/>
    <x v="0"/>
    <s v="Frosta"/>
    <x v="4"/>
    <x v="1"/>
    <s v="stk"/>
    <n v="31200"/>
  </r>
  <r>
    <x v="15"/>
    <x v="0"/>
    <s v="Frosta"/>
    <x v="4"/>
    <x v="1"/>
    <s v="stk"/>
    <n v="50400"/>
  </r>
  <r>
    <x v="0"/>
    <x v="0"/>
    <s v="Levanger"/>
    <x v="5"/>
    <x v="1"/>
    <s v="stk"/>
    <n v="403115"/>
  </r>
  <r>
    <x v="1"/>
    <x v="0"/>
    <s v="Levanger"/>
    <x v="5"/>
    <x v="1"/>
    <s v="stk"/>
    <n v="301595"/>
  </r>
  <r>
    <x v="2"/>
    <x v="0"/>
    <s v="Levanger"/>
    <x v="5"/>
    <x v="1"/>
    <s v="stk"/>
    <n v="353610"/>
  </r>
  <r>
    <x v="3"/>
    <x v="0"/>
    <s v="Levanger"/>
    <x v="5"/>
    <x v="1"/>
    <s v="stk"/>
    <n v="156807"/>
  </r>
  <r>
    <x v="4"/>
    <x v="0"/>
    <s v="Levanger"/>
    <x v="5"/>
    <x v="1"/>
    <s v="stk"/>
    <n v="153345"/>
  </r>
  <r>
    <x v="5"/>
    <x v="0"/>
    <s v="Levanger"/>
    <x v="5"/>
    <x v="1"/>
    <s v="stk"/>
    <n v="146963"/>
  </r>
  <r>
    <x v="6"/>
    <x v="0"/>
    <s v="Levanger"/>
    <x v="5"/>
    <x v="1"/>
    <s v="stk"/>
    <n v="187490"/>
  </r>
  <r>
    <x v="7"/>
    <x v="0"/>
    <s v="Levanger"/>
    <x v="5"/>
    <x v="1"/>
    <s v="stk"/>
    <n v="145241"/>
  </r>
  <r>
    <x v="8"/>
    <x v="0"/>
    <s v="Levanger"/>
    <x v="5"/>
    <x v="1"/>
    <s v="stk"/>
    <n v="200329"/>
  </r>
  <r>
    <x v="9"/>
    <x v="0"/>
    <s v="Levanger"/>
    <x v="5"/>
    <x v="1"/>
    <s v="stk"/>
    <n v="139930"/>
  </r>
  <r>
    <x v="10"/>
    <x v="0"/>
    <s v="Levanger"/>
    <x v="5"/>
    <x v="1"/>
    <s v="stk"/>
    <n v="99545"/>
  </r>
  <r>
    <x v="11"/>
    <x v="0"/>
    <s v="Levanger"/>
    <x v="5"/>
    <x v="1"/>
    <s v="stk"/>
    <n v="125785"/>
  </r>
  <r>
    <x v="12"/>
    <x v="0"/>
    <s v="Levanger"/>
    <x v="5"/>
    <x v="1"/>
    <s v="stk"/>
    <n v="158375"/>
  </r>
  <r>
    <x v="13"/>
    <x v="0"/>
    <s v="Levanger"/>
    <x v="5"/>
    <x v="1"/>
    <s v="stk"/>
    <n v="264125"/>
  </r>
  <r>
    <x v="14"/>
    <x v="0"/>
    <s v="Levanger"/>
    <x v="5"/>
    <x v="1"/>
    <s v="stk"/>
    <n v="295390"/>
  </r>
  <r>
    <x v="15"/>
    <x v="0"/>
    <s v="Levanger"/>
    <x v="5"/>
    <x v="1"/>
    <s v="stk"/>
    <n v="195325"/>
  </r>
  <r>
    <x v="16"/>
    <x v="4"/>
    <s v="Hitra"/>
    <x v="35"/>
    <x v="1"/>
    <s v="stk"/>
    <m/>
  </r>
  <r>
    <x v="0"/>
    <x v="0"/>
    <s v="Verdal"/>
    <x v="6"/>
    <x v="1"/>
    <s v="stk"/>
    <n v="279355"/>
  </r>
  <r>
    <x v="1"/>
    <x v="0"/>
    <s v="Verdal"/>
    <x v="6"/>
    <x v="1"/>
    <s v="stk"/>
    <n v="388845"/>
  </r>
  <r>
    <x v="2"/>
    <x v="0"/>
    <s v="Verdal"/>
    <x v="6"/>
    <x v="1"/>
    <s v="stk"/>
    <n v="239965"/>
  </r>
  <r>
    <x v="3"/>
    <x v="0"/>
    <s v="Verdal"/>
    <x v="6"/>
    <x v="1"/>
    <s v="stk"/>
    <n v="174265"/>
  </r>
  <r>
    <x v="4"/>
    <x v="0"/>
    <s v="Verdal"/>
    <x v="6"/>
    <x v="1"/>
    <s v="stk"/>
    <n v="193945"/>
  </r>
  <r>
    <x v="5"/>
    <x v="0"/>
    <s v="Verdal"/>
    <x v="6"/>
    <x v="1"/>
    <s v="stk"/>
    <n v="44413"/>
  </r>
  <r>
    <x v="6"/>
    <x v="0"/>
    <s v="Verdal"/>
    <x v="6"/>
    <x v="1"/>
    <s v="stk"/>
    <n v="131225"/>
  </r>
  <r>
    <x v="7"/>
    <x v="0"/>
    <s v="Verdal"/>
    <x v="6"/>
    <x v="1"/>
    <s v="stk"/>
    <n v="105725"/>
  </r>
  <r>
    <x v="8"/>
    <x v="0"/>
    <s v="Verdal"/>
    <x v="6"/>
    <x v="1"/>
    <s v="stk"/>
    <n v="170710"/>
  </r>
  <r>
    <x v="9"/>
    <x v="0"/>
    <s v="Verdal"/>
    <x v="6"/>
    <x v="1"/>
    <s v="stk"/>
    <n v="179325"/>
  </r>
  <r>
    <x v="10"/>
    <x v="0"/>
    <s v="Verdal"/>
    <x v="6"/>
    <x v="1"/>
    <s v="stk"/>
    <n v="168855"/>
  </r>
  <r>
    <x v="11"/>
    <x v="0"/>
    <s v="Verdal"/>
    <x v="6"/>
    <x v="1"/>
    <s v="stk"/>
    <n v="143407"/>
  </r>
  <r>
    <x v="12"/>
    <x v="0"/>
    <s v="Verdal"/>
    <x v="6"/>
    <x v="1"/>
    <s v="stk"/>
    <n v="132165"/>
  </r>
  <r>
    <x v="13"/>
    <x v="0"/>
    <s v="Verdal"/>
    <x v="6"/>
    <x v="1"/>
    <s v="stk"/>
    <n v="84050"/>
  </r>
  <r>
    <x v="14"/>
    <x v="0"/>
    <s v="Verdal"/>
    <x v="6"/>
    <x v="1"/>
    <s v="stk"/>
    <n v="249425"/>
  </r>
  <r>
    <x v="15"/>
    <x v="0"/>
    <s v="Verdal"/>
    <x v="6"/>
    <x v="1"/>
    <s v="stk"/>
    <n v="96325"/>
  </r>
  <r>
    <x v="16"/>
    <x v="4"/>
    <s v="Orkland"/>
    <x v="22"/>
    <x v="1"/>
    <s v="stk"/>
    <n v="4750"/>
  </r>
  <r>
    <x v="16"/>
    <x v="3"/>
    <s v="Ørland"/>
    <x v="21"/>
    <x v="1"/>
    <s v="stk"/>
    <n v="11600"/>
  </r>
  <r>
    <x v="0"/>
    <x v="1"/>
    <s v="Namsos"/>
    <x v="1"/>
    <x v="1"/>
    <s v="stk"/>
    <n v="111950"/>
  </r>
  <r>
    <x v="1"/>
    <x v="1"/>
    <s v="Namsos"/>
    <x v="1"/>
    <x v="1"/>
    <s v="stk"/>
    <n v="85630"/>
  </r>
  <r>
    <x v="2"/>
    <x v="1"/>
    <s v="Namsos"/>
    <x v="1"/>
    <x v="1"/>
    <s v="stk"/>
    <n v="136410"/>
  </r>
  <r>
    <x v="3"/>
    <x v="1"/>
    <s v="Namsos"/>
    <x v="1"/>
    <x v="1"/>
    <s v="stk"/>
    <n v="56350"/>
  </r>
  <r>
    <x v="4"/>
    <x v="1"/>
    <s v="Namsos"/>
    <x v="1"/>
    <x v="1"/>
    <s v="stk"/>
    <n v="43400"/>
  </r>
  <r>
    <x v="5"/>
    <x v="1"/>
    <s v="Namsos"/>
    <x v="1"/>
    <x v="1"/>
    <s v="stk"/>
    <n v="47860"/>
  </r>
  <r>
    <x v="6"/>
    <x v="1"/>
    <s v="Namsos"/>
    <x v="1"/>
    <x v="1"/>
    <s v="stk"/>
    <n v="82166"/>
  </r>
  <r>
    <x v="7"/>
    <x v="1"/>
    <s v="Namsos"/>
    <x v="1"/>
    <x v="1"/>
    <s v="stk"/>
    <n v="59230"/>
  </r>
  <r>
    <x v="8"/>
    <x v="1"/>
    <s v="Namsos"/>
    <x v="1"/>
    <x v="1"/>
    <s v="stk"/>
    <n v="104420"/>
  </r>
  <r>
    <x v="9"/>
    <x v="1"/>
    <s v="Namsos"/>
    <x v="1"/>
    <x v="1"/>
    <s v="stk"/>
    <n v="63225"/>
  </r>
  <r>
    <x v="10"/>
    <x v="1"/>
    <s v="Namsos"/>
    <x v="1"/>
    <x v="1"/>
    <s v="stk"/>
    <n v="71600"/>
  </r>
  <r>
    <x v="11"/>
    <x v="1"/>
    <s v="Namsos"/>
    <x v="1"/>
    <x v="1"/>
    <s v="stk"/>
    <n v="55650"/>
  </r>
  <r>
    <x v="12"/>
    <x v="1"/>
    <s v="Namsos"/>
    <x v="1"/>
    <x v="1"/>
    <s v="stk"/>
    <n v="173550"/>
  </r>
  <r>
    <x v="13"/>
    <x v="1"/>
    <s v="Namsos"/>
    <x v="1"/>
    <x v="1"/>
    <s v="stk"/>
    <n v="184450"/>
  </r>
  <r>
    <x v="14"/>
    <x v="1"/>
    <s v="Namsos"/>
    <x v="1"/>
    <x v="1"/>
    <s v="stk"/>
    <n v="49800"/>
  </r>
  <r>
    <x v="15"/>
    <x v="1"/>
    <s v="Namsos"/>
    <x v="1"/>
    <x v="1"/>
    <s v="stk"/>
    <n v="47875"/>
  </r>
  <r>
    <x v="16"/>
    <x v="3"/>
    <s v="Åfjord"/>
    <x v="23"/>
    <x v="1"/>
    <s v="stk"/>
    <n v="59792"/>
  </r>
  <r>
    <x v="0"/>
    <x v="0"/>
    <s v="Snåsa"/>
    <x v="7"/>
    <x v="1"/>
    <s v="stk"/>
    <n v="285887"/>
  </r>
  <r>
    <x v="1"/>
    <x v="0"/>
    <s v="Snåsa"/>
    <x v="7"/>
    <x v="1"/>
    <s v="stk"/>
    <n v="224150"/>
  </r>
  <r>
    <x v="2"/>
    <x v="0"/>
    <s v="Snåsa"/>
    <x v="7"/>
    <x v="1"/>
    <s v="stk"/>
    <n v="214790"/>
  </r>
  <r>
    <x v="3"/>
    <x v="0"/>
    <s v="Snåsa"/>
    <x v="7"/>
    <x v="1"/>
    <s v="stk"/>
    <n v="154195"/>
  </r>
  <r>
    <x v="4"/>
    <x v="0"/>
    <s v="Snåsa"/>
    <x v="7"/>
    <x v="1"/>
    <s v="stk"/>
    <n v="283170"/>
  </r>
  <r>
    <x v="5"/>
    <x v="0"/>
    <s v="Snåsa"/>
    <x v="7"/>
    <x v="1"/>
    <s v="stk"/>
    <n v="157940"/>
  </r>
  <r>
    <x v="6"/>
    <x v="0"/>
    <s v="Snåsa"/>
    <x v="7"/>
    <x v="1"/>
    <s v="stk"/>
    <n v="246276"/>
  </r>
  <r>
    <x v="7"/>
    <x v="0"/>
    <s v="Snåsa"/>
    <x v="7"/>
    <x v="1"/>
    <s v="stk"/>
    <n v="248452"/>
  </r>
  <r>
    <x v="8"/>
    <x v="0"/>
    <s v="Snåsa"/>
    <x v="7"/>
    <x v="1"/>
    <s v="stk"/>
    <n v="423800"/>
  </r>
  <r>
    <x v="9"/>
    <x v="0"/>
    <s v="Snåsa"/>
    <x v="7"/>
    <x v="1"/>
    <s v="stk"/>
    <n v="315960"/>
  </r>
  <r>
    <x v="10"/>
    <x v="0"/>
    <s v="Snåsa"/>
    <x v="7"/>
    <x v="1"/>
    <s v="stk"/>
    <n v="222465"/>
  </r>
  <r>
    <x v="11"/>
    <x v="0"/>
    <s v="Snåsa"/>
    <x v="7"/>
    <x v="1"/>
    <s v="stk"/>
    <n v="198520"/>
  </r>
  <r>
    <x v="12"/>
    <x v="0"/>
    <s v="Snåsa"/>
    <x v="7"/>
    <x v="1"/>
    <s v="stk"/>
    <n v="221070"/>
  </r>
  <r>
    <x v="13"/>
    <x v="0"/>
    <s v="Snåsa"/>
    <x v="7"/>
    <x v="1"/>
    <s v="stk"/>
    <n v="245855"/>
  </r>
  <r>
    <x v="14"/>
    <x v="0"/>
    <s v="Snåsa"/>
    <x v="7"/>
    <x v="1"/>
    <s v="stk"/>
    <n v="195450"/>
  </r>
  <r>
    <x v="15"/>
    <x v="0"/>
    <s v="Snåsa"/>
    <x v="7"/>
    <x v="1"/>
    <s v="stk"/>
    <n v="205690"/>
  </r>
  <r>
    <x v="16"/>
    <x v="3"/>
    <s v="Åfjord"/>
    <x v="23"/>
    <x v="1"/>
    <s v="stk"/>
    <m/>
  </r>
  <r>
    <x v="0"/>
    <x v="1"/>
    <s v="Lierne"/>
    <x v="8"/>
    <x v="1"/>
    <s v="stk"/>
    <n v="409800"/>
  </r>
  <r>
    <x v="1"/>
    <x v="1"/>
    <s v="Lierne"/>
    <x v="8"/>
    <x v="1"/>
    <s v="stk"/>
    <n v="362344"/>
  </r>
  <r>
    <x v="2"/>
    <x v="1"/>
    <s v="Lierne"/>
    <x v="8"/>
    <x v="1"/>
    <s v="stk"/>
    <n v="339700"/>
  </r>
  <r>
    <x v="3"/>
    <x v="1"/>
    <s v="Lierne"/>
    <x v="8"/>
    <x v="1"/>
    <s v="stk"/>
    <n v="173850"/>
  </r>
  <r>
    <x v="4"/>
    <x v="1"/>
    <s v="Lierne"/>
    <x v="8"/>
    <x v="1"/>
    <s v="stk"/>
    <n v="320624"/>
  </r>
  <r>
    <x v="5"/>
    <x v="1"/>
    <s v="Lierne"/>
    <x v="8"/>
    <x v="1"/>
    <s v="stk"/>
    <n v="184575"/>
  </r>
  <r>
    <x v="6"/>
    <x v="1"/>
    <s v="Lierne"/>
    <x v="8"/>
    <x v="1"/>
    <s v="stk"/>
    <n v="247300"/>
  </r>
  <r>
    <x v="7"/>
    <x v="1"/>
    <s v="Lierne"/>
    <x v="8"/>
    <x v="1"/>
    <s v="stk"/>
    <n v="318184"/>
  </r>
  <r>
    <x v="8"/>
    <x v="1"/>
    <s v="Lierne"/>
    <x v="8"/>
    <x v="1"/>
    <s v="stk"/>
    <n v="252725"/>
  </r>
  <r>
    <x v="9"/>
    <x v="1"/>
    <s v="Lierne"/>
    <x v="8"/>
    <x v="1"/>
    <s v="stk"/>
    <n v="229615"/>
  </r>
  <r>
    <x v="10"/>
    <x v="1"/>
    <s v="Lierne"/>
    <x v="8"/>
    <x v="1"/>
    <s v="stk"/>
    <n v="205455"/>
  </r>
  <r>
    <x v="11"/>
    <x v="1"/>
    <s v="Lierne"/>
    <x v="8"/>
    <x v="1"/>
    <s v="stk"/>
    <n v="163911"/>
  </r>
  <r>
    <x v="12"/>
    <x v="1"/>
    <s v="Lierne"/>
    <x v="8"/>
    <x v="1"/>
    <s v="stk"/>
    <n v="145000"/>
  </r>
  <r>
    <x v="13"/>
    <x v="1"/>
    <s v="Lierne"/>
    <x v="8"/>
    <x v="1"/>
    <s v="stk"/>
    <n v="173950"/>
  </r>
  <r>
    <x v="14"/>
    <x v="1"/>
    <s v="Lierne"/>
    <x v="8"/>
    <x v="1"/>
    <s v="stk"/>
    <n v="200925"/>
  </r>
  <r>
    <x v="15"/>
    <x v="1"/>
    <s v="Lierne"/>
    <x v="8"/>
    <x v="1"/>
    <s v="stk"/>
    <n v="228850"/>
  </r>
  <r>
    <x v="16"/>
    <x v="3"/>
    <s v="Osen"/>
    <x v="24"/>
    <x v="1"/>
    <s v="stk"/>
    <n v="1000"/>
  </r>
  <r>
    <x v="0"/>
    <x v="1"/>
    <s v="Røyrvik"/>
    <x v="9"/>
    <x v="1"/>
    <s v="stk"/>
    <n v="54100"/>
  </r>
  <r>
    <x v="1"/>
    <x v="1"/>
    <s v="Røyrvik"/>
    <x v="9"/>
    <x v="1"/>
    <s v="stk"/>
    <n v="30040"/>
  </r>
  <r>
    <x v="2"/>
    <x v="1"/>
    <s v="Røyrvik"/>
    <x v="9"/>
    <x v="1"/>
    <s v="stk"/>
    <n v="27200"/>
  </r>
  <r>
    <x v="3"/>
    <x v="1"/>
    <s v="Røyrvik"/>
    <x v="9"/>
    <x v="1"/>
    <s v="stk"/>
    <n v="33340"/>
  </r>
  <r>
    <x v="4"/>
    <x v="1"/>
    <s v="Røyrvik"/>
    <x v="9"/>
    <x v="1"/>
    <s v="stk"/>
    <n v="14500"/>
  </r>
  <r>
    <x v="5"/>
    <x v="1"/>
    <s v="Røyrvik"/>
    <x v="9"/>
    <x v="1"/>
    <s v="stk"/>
    <n v="12325"/>
  </r>
  <r>
    <x v="6"/>
    <x v="1"/>
    <s v="Røyrvik"/>
    <x v="9"/>
    <x v="1"/>
    <s v="stk"/>
    <n v="21250"/>
  </r>
  <r>
    <x v="7"/>
    <x v="1"/>
    <s v="Røyrvik"/>
    <x v="9"/>
    <x v="1"/>
    <s v="stk"/>
    <n v="25500"/>
  </r>
  <r>
    <x v="8"/>
    <x v="1"/>
    <s v="Røyrvik"/>
    <x v="9"/>
    <x v="1"/>
    <s v="stk"/>
    <n v="28000"/>
  </r>
  <r>
    <x v="9"/>
    <x v="1"/>
    <s v="Røyrvik"/>
    <x v="9"/>
    <x v="1"/>
    <s v="stk"/>
    <n v="40550"/>
  </r>
  <r>
    <x v="10"/>
    <x v="1"/>
    <s v="Røyrvik"/>
    <x v="9"/>
    <x v="1"/>
    <s v="stk"/>
    <n v="63500"/>
  </r>
  <r>
    <x v="11"/>
    <x v="1"/>
    <s v="Røyrvik"/>
    <x v="9"/>
    <x v="1"/>
    <s v="stk"/>
    <n v="24300"/>
  </r>
  <r>
    <x v="12"/>
    <x v="1"/>
    <s v="Røyrvik"/>
    <x v="9"/>
    <x v="1"/>
    <s v="stk"/>
    <n v="48875"/>
  </r>
  <r>
    <x v="13"/>
    <x v="1"/>
    <s v="Røyrvik"/>
    <x v="9"/>
    <x v="1"/>
    <s v="stk"/>
    <n v="33000"/>
  </r>
  <r>
    <x v="14"/>
    <x v="1"/>
    <s v="Røyrvik"/>
    <x v="9"/>
    <x v="1"/>
    <s v="stk"/>
    <n v="4500"/>
  </r>
  <r>
    <x v="15"/>
    <x v="1"/>
    <s v="Røyrvik"/>
    <x v="9"/>
    <x v="1"/>
    <s v="stk"/>
    <n v="21000"/>
  </r>
  <r>
    <x v="16"/>
    <x v="5"/>
    <s v="Oppdal"/>
    <x v="25"/>
    <x v="1"/>
    <s v="stk"/>
    <n v="1800"/>
  </r>
  <r>
    <x v="0"/>
    <x v="1"/>
    <s v="Namsskogan"/>
    <x v="10"/>
    <x v="1"/>
    <s v="stk"/>
    <n v="124650"/>
  </r>
  <r>
    <x v="1"/>
    <x v="1"/>
    <s v="Namsskogan"/>
    <x v="10"/>
    <x v="1"/>
    <s v="stk"/>
    <n v="71625"/>
  </r>
  <r>
    <x v="2"/>
    <x v="1"/>
    <s v="Namsskogan"/>
    <x v="10"/>
    <x v="1"/>
    <s v="stk"/>
    <n v="102100"/>
  </r>
  <r>
    <x v="3"/>
    <x v="1"/>
    <s v="Namsskogan"/>
    <x v="10"/>
    <x v="1"/>
    <s v="stk"/>
    <n v="55650"/>
  </r>
  <r>
    <x v="4"/>
    <x v="1"/>
    <s v="Namsskogan"/>
    <x v="10"/>
    <x v="1"/>
    <s v="stk"/>
    <n v="16950"/>
  </r>
  <r>
    <x v="5"/>
    <x v="1"/>
    <s v="Namsskogan"/>
    <x v="10"/>
    <x v="1"/>
    <s v="stk"/>
    <n v="5500"/>
  </r>
  <r>
    <x v="6"/>
    <x v="1"/>
    <s v="Namsskogan"/>
    <x v="10"/>
    <x v="1"/>
    <s v="stk"/>
    <n v="19415"/>
  </r>
  <r>
    <x v="7"/>
    <x v="1"/>
    <s v="Namsskogan"/>
    <x v="10"/>
    <x v="1"/>
    <s v="stk"/>
    <n v="67450"/>
  </r>
  <r>
    <x v="8"/>
    <x v="1"/>
    <s v="Namsskogan"/>
    <x v="10"/>
    <x v="1"/>
    <s v="stk"/>
    <n v="44045"/>
  </r>
  <r>
    <x v="9"/>
    <x v="1"/>
    <s v="Namsskogan"/>
    <x v="10"/>
    <x v="1"/>
    <s v="stk"/>
    <n v="121950"/>
  </r>
  <r>
    <x v="10"/>
    <x v="1"/>
    <s v="Namsskogan"/>
    <x v="10"/>
    <x v="1"/>
    <s v="stk"/>
    <n v="42850"/>
  </r>
  <r>
    <x v="11"/>
    <x v="1"/>
    <s v="Namsskogan"/>
    <x v="10"/>
    <x v="1"/>
    <s v="stk"/>
    <n v="55040"/>
  </r>
  <r>
    <x v="12"/>
    <x v="1"/>
    <s v="Namsskogan"/>
    <x v="10"/>
    <x v="1"/>
    <s v="stk"/>
    <n v="54100"/>
  </r>
  <r>
    <x v="13"/>
    <x v="1"/>
    <s v="Namsskogan"/>
    <x v="10"/>
    <x v="1"/>
    <s v="stk"/>
    <n v="32700"/>
  </r>
  <r>
    <x v="14"/>
    <x v="1"/>
    <s v="Namsskogan"/>
    <x v="10"/>
    <x v="1"/>
    <s v="stk"/>
    <n v="81850"/>
  </r>
  <r>
    <x v="15"/>
    <x v="1"/>
    <s v="Namsskogan"/>
    <x v="10"/>
    <x v="1"/>
    <s v="stk"/>
    <n v="148970"/>
  </r>
  <r>
    <x v="16"/>
    <x v="5"/>
    <s v="Rennebu"/>
    <x v="26"/>
    <x v="1"/>
    <s v="stk"/>
    <n v="141125"/>
  </r>
  <r>
    <x v="0"/>
    <x v="1"/>
    <s v="Grong"/>
    <x v="11"/>
    <x v="1"/>
    <s v="stk"/>
    <n v="203225"/>
  </r>
  <r>
    <x v="1"/>
    <x v="1"/>
    <s v="Grong"/>
    <x v="11"/>
    <x v="1"/>
    <s v="stk"/>
    <n v="215700"/>
  </r>
  <r>
    <x v="2"/>
    <x v="1"/>
    <s v="Grong"/>
    <x v="11"/>
    <x v="1"/>
    <s v="stk"/>
    <n v="187273"/>
  </r>
  <r>
    <x v="3"/>
    <x v="1"/>
    <s v="Grong"/>
    <x v="11"/>
    <x v="1"/>
    <s v="stk"/>
    <n v="159325"/>
  </r>
  <r>
    <x v="4"/>
    <x v="1"/>
    <s v="Grong"/>
    <x v="11"/>
    <x v="1"/>
    <s v="stk"/>
    <n v="118050"/>
  </r>
  <r>
    <x v="5"/>
    <x v="1"/>
    <s v="Grong"/>
    <x v="11"/>
    <x v="1"/>
    <s v="stk"/>
    <n v="94665"/>
  </r>
  <r>
    <x v="6"/>
    <x v="1"/>
    <s v="Grong"/>
    <x v="11"/>
    <x v="1"/>
    <s v="stk"/>
    <n v="109534"/>
  </r>
  <r>
    <x v="7"/>
    <x v="1"/>
    <s v="Grong"/>
    <x v="11"/>
    <x v="1"/>
    <s v="stk"/>
    <n v="141925"/>
  </r>
  <r>
    <x v="8"/>
    <x v="1"/>
    <s v="Grong"/>
    <x v="11"/>
    <x v="1"/>
    <s v="stk"/>
    <n v="116835"/>
  </r>
  <r>
    <x v="9"/>
    <x v="1"/>
    <s v="Grong"/>
    <x v="11"/>
    <x v="1"/>
    <s v="stk"/>
    <n v="123175"/>
  </r>
  <r>
    <x v="10"/>
    <x v="1"/>
    <s v="Grong"/>
    <x v="11"/>
    <x v="1"/>
    <s v="stk"/>
    <n v="178025"/>
  </r>
  <r>
    <x v="11"/>
    <x v="1"/>
    <s v="Grong"/>
    <x v="11"/>
    <x v="1"/>
    <s v="stk"/>
    <n v="138605"/>
  </r>
  <r>
    <x v="12"/>
    <x v="1"/>
    <s v="Grong"/>
    <x v="11"/>
    <x v="1"/>
    <s v="stk"/>
    <n v="112850"/>
  </r>
  <r>
    <x v="13"/>
    <x v="1"/>
    <s v="Grong"/>
    <x v="11"/>
    <x v="1"/>
    <s v="stk"/>
    <n v="96700"/>
  </r>
  <r>
    <x v="14"/>
    <x v="1"/>
    <s v="Grong"/>
    <x v="11"/>
    <x v="1"/>
    <s v="stk"/>
    <n v="143640"/>
  </r>
  <r>
    <x v="15"/>
    <x v="1"/>
    <s v="Grong"/>
    <x v="11"/>
    <x v="1"/>
    <s v="stk"/>
    <n v="119250"/>
  </r>
  <r>
    <x v="16"/>
    <x v="4"/>
    <s v="Orkland"/>
    <x v="22"/>
    <x v="1"/>
    <s v="stk"/>
    <n v="91095"/>
  </r>
  <r>
    <x v="0"/>
    <x v="1"/>
    <s v="Høylandet"/>
    <x v="12"/>
    <x v="1"/>
    <s v="stk"/>
    <n v="191335"/>
  </r>
  <r>
    <x v="1"/>
    <x v="1"/>
    <s v="Høylandet"/>
    <x v="12"/>
    <x v="1"/>
    <s v="stk"/>
    <n v="235715"/>
  </r>
  <r>
    <x v="2"/>
    <x v="1"/>
    <s v="Høylandet"/>
    <x v="12"/>
    <x v="1"/>
    <s v="stk"/>
    <n v="153200"/>
  </r>
  <r>
    <x v="3"/>
    <x v="1"/>
    <s v="Høylandet"/>
    <x v="12"/>
    <x v="1"/>
    <s v="stk"/>
    <n v="106400"/>
  </r>
  <r>
    <x v="4"/>
    <x v="1"/>
    <s v="Høylandet"/>
    <x v="12"/>
    <x v="1"/>
    <s v="stk"/>
    <n v="98250"/>
  </r>
  <r>
    <x v="5"/>
    <x v="1"/>
    <s v="Høylandet"/>
    <x v="12"/>
    <x v="1"/>
    <s v="stk"/>
    <n v="51120"/>
  </r>
  <r>
    <x v="6"/>
    <x v="1"/>
    <s v="Høylandet"/>
    <x v="12"/>
    <x v="1"/>
    <s v="stk"/>
    <n v="84250"/>
  </r>
  <r>
    <x v="7"/>
    <x v="1"/>
    <s v="Høylandet"/>
    <x v="12"/>
    <x v="1"/>
    <s v="stk"/>
    <n v="114800"/>
  </r>
  <r>
    <x v="8"/>
    <x v="1"/>
    <s v="Høylandet"/>
    <x v="12"/>
    <x v="1"/>
    <s v="stk"/>
    <n v="166150"/>
  </r>
  <r>
    <x v="9"/>
    <x v="1"/>
    <s v="Høylandet"/>
    <x v="12"/>
    <x v="1"/>
    <s v="stk"/>
    <n v="109555"/>
  </r>
  <r>
    <x v="10"/>
    <x v="1"/>
    <s v="Høylandet"/>
    <x v="12"/>
    <x v="1"/>
    <s v="stk"/>
    <n v="52050"/>
  </r>
  <r>
    <x v="11"/>
    <x v="1"/>
    <s v="Høylandet"/>
    <x v="12"/>
    <x v="1"/>
    <s v="stk"/>
    <n v="155640"/>
  </r>
  <r>
    <x v="12"/>
    <x v="1"/>
    <s v="Høylandet"/>
    <x v="12"/>
    <x v="1"/>
    <s v="stk"/>
    <n v="112750"/>
  </r>
  <r>
    <x v="13"/>
    <x v="1"/>
    <s v="Høylandet"/>
    <x v="12"/>
    <x v="1"/>
    <s v="stk"/>
    <n v="114775"/>
  </r>
  <r>
    <x v="14"/>
    <x v="1"/>
    <s v="Høylandet"/>
    <x v="12"/>
    <x v="1"/>
    <s v="stk"/>
    <n v="54700"/>
  </r>
  <r>
    <x v="15"/>
    <x v="1"/>
    <s v="Høylandet"/>
    <x v="12"/>
    <x v="1"/>
    <s v="stk"/>
    <n v="104430"/>
  </r>
  <r>
    <x v="16"/>
    <x v="4"/>
    <s v="Orkland"/>
    <x v="22"/>
    <x v="1"/>
    <s v="stk"/>
    <n v="184900"/>
  </r>
  <r>
    <x v="0"/>
    <x v="1"/>
    <s v="Overhalla"/>
    <x v="13"/>
    <x v="1"/>
    <s v="stk"/>
    <n v="167045"/>
  </r>
  <r>
    <x v="1"/>
    <x v="1"/>
    <s v="Overhalla"/>
    <x v="13"/>
    <x v="1"/>
    <s v="stk"/>
    <n v="124275"/>
  </r>
  <r>
    <x v="2"/>
    <x v="1"/>
    <s v="Overhalla"/>
    <x v="13"/>
    <x v="1"/>
    <s v="stk"/>
    <n v="175405"/>
  </r>
  <r>
    <x v="3"/>
    <x v="1"/>
    <s v="Overhalla"/>
    <x v="13"/>
    <x v="1"/>
    <s v="stk"/>
    <n v="90950"/>
  </r>
  <r>
    <x v="4"/>
    <x v="1"/>
    <s v="Overhalla"/>
    <x v="13"/>
    <x v="1"/>
    <s v="stk"/>
    <n v="79175"/>
  </r>
  <r>
    <x v="5"/>
    <x v="1"/>
    <s v="Overhalla"/>
    <x v="13"/>
    <x v="1"/>
    <s v="stk"/>
    <n v="31700"/>
  </r>
  <r>
    <x v="6"/>
    <x v="1"/>
    <s v="Overhalla"/>
    <x v="13"/>
    <x v="1"/>
    <s v="stk"/>
    <n v="72400"/>
  </r>
  <r>
    <x v="7"/>
    <x v="1"/>
    <s v="Overhalla"/>
    <x v="13"/>
    <x v="1"/>
    <s v="stk"/>
    <n v="77650"/>
  </r>
  <r>
    <x v="8"/>
    <x v="1"/>
    <s v="Overhalla"/>
    <x v="13"/>
    <x v="1"/>
    <s v="stk"/>
    <n v="82725"/>
  </r>
  <r>
    <x v="9"/>
    <x v="1"/>
    <s v="Overhalla"/>
    <x v="13"/>
    <x v="1"/>
    <s v="stk"/>
    <n v="162400"/>
  </r>
  <r>
    <x v="10"/>
    <x v="1"/>
    <s v="Overhalla"/>
    <x v="13"/>
    <x v="1"/>
    <s v="stk"/>
    <n v="105700"/>
  </r>
  <r>
    <x v="11"/>
    <x v="1"/>
    <s v="Overhalla"/>
    <x v="13"/>
    <x v="1"/>
    <s v="stk"/>
    <n v="145575"/>
  </r>
  <r>
    <x v="12"/>
    <x v="1"/>
    <s v="Overhalla"/>
    <x v="13"/>
    <x v="1"/>
    <s v="stk"/>
    <n v="61000"/>
  </r>
  <r>
    <x v="13"/>
    <x v="1"/>
    <s v="Overhalla"/>
    <x v="13"/>
    <x v="1"/>
    <s v="stk"/>
    <n v="81750"/>
  </r>
  <r>
    <x v="14"/>
    <x v="1"/>
    <s v="Overhalla"/>
    <x v="13"/>
    <x v="1"/>
    <s v="stk"/>
    <n v="211200"/>
  </r>
  <r>
    <x v="15"/>
    <x v="1"/>
    <s v="Overhalla"/>
    <x v="13"/>
    <x v="1"/>
    <s v="stk"/>
    <n v="88050"/>
  </r>
  <r>
    <x v="16"/>
    <x v="5"/>
    <s v="Røros"/>
    <x v="27"/>
    <x v="1"/>
    <s v="stk"/>
    <m/>
  </r>
  <r>
    <x v="0"/>
    <x v="1"/>
    <s v="Namsos"/>
    <x v="1"/>
    <x v="1"/>
    <s v="stk"/>
    <n v="11350"/>
  </r>
  <r>
    <x v="1"/>
    <x v="1"/>
    <s v="Namsos"/>
    <x v="1"/>
    <x v="1"/>
    <s v="stk"/>
    <n v="11000"/>
  </r>
  <r>
    <x v="2"/>
    <x v="1"/>
    <s v="Namsos"/>
    <x v="1"/>
    <x v="1"/>
    <s v="stk"/>
    <m/>
  </r>
  <r>
    <x v="3"/>
    <x v="1"/>
    <s v="Namsos"/>
    <x v="1"/>
    <x v="1"/>
    <s v="stk"/>
    <m/>
  </r>
  <r>
    <x v="4"/>
    <x v="1"/>
    <s v="Namsos"/>
    <x v="1"/>
    <x v="1"/>
    <s v="stk"/>
    <n v="9350"/>
  </r>
  <r>
    <x v="5"/>
    <x v="1"/>
    <s v="Namsos"/>
    <x v="1"/>
    <x v="1"/>
    <s v="stk"/>
    <m/>
  </r>
  <r>
    <x v="6"/>
    <x v="1"/>
    <s v="Namsos"/>
    <x v="1"/>
    <x v="1"/>
    <s v="stk"/>
    <n v="4450"/>
  </r>
  <r>
    <x v="7"/>
    <x v="1"/>
    <s v="Namsos"/>
    <x v="1"/>
    <x v="1"/>
    <s v="stk"/>
    <n v="600"/>
  </r>
  <r>
    <x v="8"/>
    <x v="1"/>
    <s v="Namsos"/>
    <x v="1"/>
    <x v="1"/>
    <s v="stk"/>
    <n v="25500"/>
  </r>
  <r>
    <x v="9"/>
    <x v="1"/>
    <s v="Namsos"/>
    <x v="1"/>
    <x v="1"/>
    <s v="stk"/>
    <n v="500"/>
  </r>
  <r>
    <x v="10"/>
    <x v="1"/>
    <s v="Namsos"/>
    <x v="1"/>
    <x v="1"/>
    <s v="stk"/>
    <n v="800"/>
  </r>
  <r>
    <x v="11"/>
    <x v="1"/>
    <s v="Namsos"/>
    <x v="1"/>
    <x v="1"/>
    <s v="stk"/>
    <n v="17350"/>
  </r>
  <r>
    <x v="12"/>
    <x v="1"/>
    <s v="Namsos"/>
    <x v="1"/>
    <x v="1"/>
    <s v="stk"/>
    <n v="1000"/>
  </r>
  <r>
    <x v="13"/>
    <x v="1"/>
    <s v="Namsos"/>
    <x v="1"/>
    <x v="1"/>
    <s v="stk"/>
    <n v="15500"/>
  </r>
  <r>
    <x v="14"/>
    <x v="1"/>
    <s v="Namsos"/>
    <x v="1"/>
    <x v="1"/>
    <s v="stk"/>
    <m/>
  </r>
  <r>
    <x v="15"/>
    <x v="1"/>
    <s v="Namsos"/>
    <x v="1"/>
    <x v="1"/>
    <s v="stk"/>
    <m/>
  </r>
  <r>
    <x v="16"/>
    <x v="5"/>
    <s v="Holtålen"/>
    <x v="28"/>
    <x v="1"/>
    <s v="stk"/>
    <n v="52500"/>
  </r>
  <r>
    <x v="0"/>
    <x v="1"/>
    <s v="Flatanger"/>
    <x v="14"/>
    <x v="1"/>
    <s v="stk"/>
    <n v="6425"/>
  </r>
  <r>
    <x v="1"/>
    <x v="1"/>
    <s v="Flatanger"/>
    <x v="14"/>
    <x v="1"/>
    <s v="stk"/>
    <n v="10100"/>
  </r>
  <r>
    <x v="2"/>
    <x v="1"/>
    <s v="Flatanger"/>
    <x v="14"/>
    <x v="1"/>
    <s v="stk"/>
    <n v="3900"/>
  </r>
  <r>
    <x v="3"/>
    <x v="1"/>
    <s v="Flatanger"/>
    <x v="14"/>
    <x v="1"/>
    <s v="stk"/>
    <n v="1800"/>
  </r>
  <r>
    <x v="4"/>
    <x v="1"/>
    <s v="Flatanger"/>
    <x v="14"/>
    <x v="1"/>
    <s v="stk"/>
    <n v="1300"/>
  </r>
  <r>
    <x v="5"/>
    <x v="1"/>
    <s v="Flatanger"/>
    <x v="14"/>
    <x v="1"/>
    <s v="stk"/>
    <m/>
  </r>
  <r>
    <x v="6"/>
    <x v="1"/>
    <s v="Flatanger"/>
    <x v="14"/>
    <x v="1"/>
    <s v="stk"/>
    <m/>
  </r>
  <r>
    <x v="7"/>
    <x v="1"/>
    <s v="Flatanger"/>
    <x v="14"/>
    <x v="1"/>
    <s v="stk"/>
    <n v="3330"/>
  </r>
  <r>
    <x v="8"/>
    <x v="1"/>
    <s v="Flatanger"/>
    <x v="14"/>
    <x v="1"/>
    <s v="stk"/>
    <n v="1550"/>
  </r>
  <r>
    <x v="9"/>
    <x v="1"/>
    <s v="Flatanger"/>
    <x v="14"/>
    <x v="1"/>
    <s v="stk"/>
    <n v="15650"/>
  </r>
  <r>
    <x v="10"/>
    <x v="1"/>
    <s v="Flatanger"/>
    <x v="14"/>
    <x v="1"/>
    <s v="stk"/>
    <n v="2200"/>
  </r>
  <r>
    <x v="11"/>
    <x v="1"/>
    <s v="Flatanger"/>
    <x v="14"/>
    <x v="1"/>
    <s v="stk"/>
    <n v="805"/>
  </r>
  <r>
    <x v="12"/>
    <x v="1"/>
    <s v="Flatanger"/>
    <x v="14"/>
    <x v="1"/>
    <s v="stk"/>
    <n v="3350"/>
  </r>
  <r>
    <x v="13"/>
    <x v="1"/>
    <s v="Flatanger"/>
    <x v="14"/>
    <x v="1"/>
    <s v="stk"/>
    <n v="9300"/>
  </r>
  <r>
    <x v="14"/>
    <x v="1"/>
    <s v="Flatanger"/>
    <x v="14"/>
    <x v="1"/>
    <s v="stk"/>
    <n v="24700"/>
  </r>
  <r>
    <x v="15"/>
    <x v="1"/>
    <s v="Flatanger"/>
    <x v="14"/>
    <x v="1"/>
    <s v="stk"/>
    <n v="5200"/>
  </r>
  <r>
    <x v="16"/>
    <x v="5"/>
    <s v="Midtre-Gauldal"/>
    <x v="29"/>
    <x v="1"/>
    <s v="stk"/>
    <n v="126810"/>
  </r>
  <r>
    <x v="0"/>
    <x v="1"/>
    <s v="Nærøysund"/>
    <x v="15"/>
    <x v="1"/>
    <s v="stk"/>
    <n v="39100"/>
  </r>
  <r>
    <x v="1"/>
    <x v="1"/>
    <s v="Nærøysund"/>
    <x v="15"/>
    <x v="1"/>
    <s v="stk"/>
    <n v="7100"/>
  </r>
  <r>
    <x v="2"/>
    <x v="1"/>
    <s v="Nærøysund"/>
    <x v="15"/>
    <x v="1"/>
    <s v="stk"/>
    <n v="7800"/>
  </r>
  <r>
    <x v="3"/>
    <x v="1"/>
    <s v="Nærøysund"/>
    <x v="15"/>
    <x v="1"/>
    <s v="stk"/>
    <n v="1000"/>
  </r>
  <r>
    <x v="4"/>
    <x v="1"/>
    <s v="Nærøysund"/>
    <x v="15"/>
    <x v="1"/>
    <s v="stk"/>
    <m/>
  </r>
  <r>
    <x v="5"/>
    <x v="1"/>
    <s v="Nærøysund"/>
    <x v="15"/>
    <x v="1"/>
    <s v="stk"/>
    <m/>
  </r>
  <r>
    <x v="6"/>
    <x v="1"/>
    <s v="Nærøysund"/>
    <x v="15"/>
    <x v="1"/>
    <s v="stk"/>
    <n v="10600"/>
  </r>
  <r>
    <x v="7"/>
    <x v="1"/>
    <s v="Nærøysund"/>
    <x v="15"/>
    <x v="1"/>
    <s v="stk"/>
    <n v="1800"/>
  </r>
  <r>
    <x v="8"/>
    <x v="1"/>
    <s v="Nærøysund"/>
    <x v="15"/>
    <x v="1"/>
    <s v="stk"/>
    <n v="700"/>
  </r>
  <r>
    <x v="9"/>
    <x v="1"/>
    <s v="Nærøysund"/>
    <x v="15"/>
    <x v="1"/>
    <s v="stk"/>
    <n v="1000"/>
  </r>
  <r>
    <x v="10"/>
    <x v="1"/>
    <s v="Nærøysund"/>
    <x v="15"/>
    <x v="1"/>
    <s v="stk"/>
    <n v="1200"/>
  </r>
  <r>
    <x v="11"/>
    <x v="1"/>
    <s v="Nærøysund"/>
    <x v="15"/>
    <x v="1"/>
    <s v="stk"/>
    <m/>
  </r>
  <r>
    <x v="12"/>
    <x v="1"/>
    <s v="Nærøysund"/>
    <x v="15"/>
    <x v="1"/>
    <s v="stk"/>
    <n v="900"/>
  </r>
  <r>
    <x v="13"/>
    <x v="1"/>
    <s v="Nærøysund"/>
    <x v="15"/>
    <x v="1"/>
    <s v="stk"/>
    <m/>
  </r>
  <r>
    <x v="14"/>
    <x v="1"/>
    <s v="Nærøysund"/>
    <x v="15"/>
    <x v="1"/>
    <s v="stk"/>
    <m/>
  </r>
  <r>
    <x v="15"/>
    <x v="1"/>
    <s v="Nærøysund"/>
    <x v="15"/>
    <x v="1"/>
    <s v="stk"/>
    <n v="2090"/>
  </r>
  <r>
    <x v="16"/>
    <x v="5"/>
    <s v="Melhus"/>
    <x v="30"/>
    <x v="1"/>
    <s v="stk"/>
    <n v="379605"/>
  </r>
  <r>
    <x v="16"/>
    <x v="4"/>
    <s v="Skaun"/>
    <x v="31"/>
    <x v="1"/>
    <s v="stk"/>
    <n v="79250"/>
  </r>
  <r>
    <x v="0"/>
    <x v="1"/>
    <s v="Leka"/>
    <x v="16"/>
    <x v="1"/>
    <s v="stk"/>
    <n v="3500"/>
  </r>
  <r>
    <x v="1"/>
    <x v="1"/>
    <s v="Leka"/>
    <x v="16"/>
    <x v="1"/>
    <s v="stk"/>
    <n v="1550"/>
  </r>
  <r>
    <x v="2"/>
    <x v="1"/>
    <s v="Leka"/>
    <x v="16"/>
    <x v="1"/>
    <s v="stk"/>
    <n v="8500"/>
  </r>
  <r>
    <x v="3"/>
    <x v="1"/>
    <s v="Leka"/>
    <x v="16"/>
    <x v="1"/>
    <s v="stk"/>
    <m/>
  </r>
  <r>
    <x v="4"/>
    <x v="1"/>
    <s v="Leka"/>
    <x v="16"/>
    <x v="1"/>
    <s v="stk"/>
    <n v="4600"/>
  </r>
  <r>
    <x v="5"/>
    <x v="1"/>
    <s v="Leka"/>
    <x v="16"/>
    <x v="1"/>
    <s v="stk"/>
    <m/>
  </r>
  <r>
    <x v="6"/>
    <x v="1"/>
    <s v="Leka"/>
    <x v="16"/>
    <x v="1"/>
    <s v="stk"/>
    <n v="5500"/>
  </r>
  <r>
    <x v="7"/>
    <x v="1"/>
    <s v="Leka"/>
    <x v="16"/>
    <x v="1"/>
    <s v="stk"/>
    <n v="4000"/>
  </r>
  <r>
    <x v="8"/>
    <x v="1"/>
    <s v="Leka"/>
    <x v="16"/>
    <x v="1"/>
    <s v="stk"/>
    <m/>
  </r>
  <r>
    <x v="9"/>
    <x v="1"/>
    <s v="Leka"/>
    <x v="16"/>
    <x v="1"/>
    <s v="stk"/>
    <m/>
  </r>
  <r>
    <x v="10"/>
    <x v="1"/>
    <s v="Leka"/>
    <x v="16"/>
    <x v="1"/>
    <s v="stk"/>
    <m/>
  </r>
  <r>
    <x v="11"/>
    <x v="1"/>
    <s v="Leka"/>
    <x v="16"/>
    <x v="1"/>
    <s v="stk"/>
    <n v="350"/>
  </r>
  <r>
    <x v="12"/>
    <x v="1"/>
    <s v="Leka"/>
    <x v="16"/>
    <x v="1"/>
    <s v="stk"/>
    <m/>
  </r>
  <r>
    <x v="13"/>
    <x v="1"/>
    <s v="Leka"/>
    <x v="16"/>
    <x v="1"/>
    <s v="stk"/>
    <m/>
  </r>
  <r>
    <x v="14"/>
    <x v="1"/>
    <s v="Leka"/>
    <x v="16"/>
    <x v="1"/>
    <s v="stk"/>
    <m/>
  </r>
  <r>
    <x v="15"/>
    <x v="1"/>
    <s v="Leka"/>
    <x v="16"/>
    <x v="1"/>
    <s v="stk"/>
    <m/>
  </r>
  <r>
    <x v="16"/>
    <x v="2"/>
    <s v="Trondheim"/>
    <x v="19"/>
    <x v="1"/>
    <s v="stk"/>
    <n v="63600"/>
  </r>
  <r>
    <x v="0"/>
    <x v="0"/>
    <s v="Inderøy"/>
    <x v="17"/>
    <x v="1"/>
    <s v="stk"/>
    <n v="298669"/>
  </r>
  <r>
    <x v="1"/>
    <x v="0"/>
    <s v="Inderøy"/>
    <x v="17"/>
    <x v="1"/>
    <s v="stk"/>
    <n v="213875"/>
  </r>
  <r>
    <x v="2"/>
    <x v="0"/>
    <s v="Inderøy"/>
    <x v="17"/>
    <x v="1"/>
    <s v="stk"/>
    <n v="246055"/>
  </r>
  <r>
    <x v="3"/>
    <x v="0"/>
    <s v="Inderøy"/>
    <x v="17"/>
    <x v="1"/>
    <s v="stk"/>
    <n v="176405"/>
  </r>
  <r>
    <x v="4"/>
    <x v="0"/>
    <s v="Inderøy"/>
    <x v="17"/>
    <x v="1"/>
    <s v="stk"/>
    <n v="168000"/>
  </r>
  <r>
    <x v="5"/>
    <x v="0"/>
    <s v="Inderøy"/>
    <x v="17"/>
    <x v="1"/>
    <s v="stk"/>
    <n v="100100"/>
  </r>
  <r>
    <x v="6"/>
    <x v="0"/>
    <s v="Inderøy"/>
    <x v="17"/>
    <x v="1"/>
    <s v="stk"/>
    <n v="117150"/>
  </r>
  <r>
    <x v="7"/>
    <x v="0"/>
    <s v="Inderøy"/>
    <x v="17"/>
    <x v="1"/>
    <s v="stk"/>
    <n v="141350"/>
  </r>
  <r>
    <x v="8"/>
    <x v="0"/>
    <s v="Inderøy"/>
    <x v="17"/>
    <x v="1"/>
    <s v="stk"/>
    <n v="241372"/>
  </r>
  <r>
    <x v="9"/>
    <x v="0"/>
    <s v="Inderøy"/>
    <x v="17"/>
    <x v="1"/>
    <s v="stk"/>
    <n v="183875"/>
  </r>
  <r>
    <x v="10"/>
    <x v="0"/>
    <s v="Inderøy"/>
    <x v="17"/>
    <x v="1"/>
    <s v="stk"/>
    <n v="89050"/>
  </r>
  <r>
    <x v="11"/>
    <x v="0"/>
    <s v="Inderøy"/>
    <x v="17"/>
    <x v="1"/>
    <s v="stk"/>
    <n v="122660"/>
  </r>
  <r>
    <x v="12"/>
    <x v="0"/>
    <s v="Inderøy"/>
    <x v="17"/>
    <x v="1"/>
    <s v="stk"/>
    <n v="172950"/>
  </r>
  <r>
    <x v="13"/>
    <x v="0"/>
    <s v="Inderøy"/>
    <x v="17"/>
    <x v="1"/>
    <s v="stk"/>
    <n v="178875"/>
  </r>
  <r>
    <x v="14"/>
    <x v="0"/>
    <s v="Inderøy"/>
    <x v="17"/>
    <x v="1"/>
    <s v="stk"/>
    <n v="122075"/>
  </r>
  <r>
    <x v="15"/>
    <x v="0"/>
    <s v="Inderøy"/>
    <x v="17"/>
    <x v="1"/>
    <s v="stk"/>
    <n v="122225"/>
  </r>
  <r>
    <x v="16"/>
    <x v="2"/>
    <s v="Malvik"/>
    <x v="32"/>
    <x v="1"/>
    <s v="stk"/>
    <n v="67280"/>
  </r>
  <r>
    <x v="0"/>
    <x v="3"/>
    <s v="Indre Fosen"/>
    <x v="18"/>
    <x v="1"/>
    <s v="stk"/>
    <n v="154990"/>
  </r>
  <r>
    <x v="1"/>
    <x v="3"/>
    <s v="Indre Fosen"/>
    <x v="18"/>
    <x v="1"/>
    <s v="stk"/>
    <n v="253798"/>
  </r>
  <r>
    <x v="2"/>
    <x v="3"/>
    <s v="Indre Fosen"/>
    <x v="18"/>
    <x v="1"/>
    <s v="stk"/>
    <n v="219775"/>
  </r>
  <r>
    <x v="3"/>
    <x v="3"/>
    <s v="Indre Fosen"/>
    <x v="18"/>
    <x v="1"/>
    <s v="stk"/>
    <n v="155675"/>
  </r>
  <r>
    <x v="4"/>
    <x v="3"/>
    <s v="Indre Fosen"/>
    <x v="18"/>
    <x v="1"/>
    <s v="stk"/>
    <n v="52225"/>
  </r>
  <r>
    <x v="5"/>
    <x v="3"/>
    <s v="Indre Fosen"/>
    <x v="18"/>
    <x v="1"/>
    <s v="stk"/>
    <n v="23875"/>
  </r>
  <r>
    <x v="6"/>
    <x v="3"/>
    <s v="Indre Fosen"/>
    <x v="18"/>
    <x v="1"/>
    <s v="stk"/>
    <n v="74250"/>
  </r>
  <r>
    <x v="7"/>
    <x v="3"/>
    <s v="Indre Fosen"/>
    <x v="18"/>
    <x v="1"/>
    <s v="stk"/>
    <n v="79125"/>
  </r>
  <r>
    <x v="8"/>
    <x v="3"/>
    <s v="Indre Fosen"/>
    <x v="18"/>
    <x v="1"/>
    <s v="stk"/>
    <n v="129575"/>
  </r>
  <r>
    <x v="9"/>
    <x v="3"/>
    <s v="Indre Fosen"/>
    <x v="18"/>
    <x v="1"/>
    <s v="stk"/>
    <n v="87382"/>
  </r>
  <r>
    <x v="10"/>
    <x v="3"/>
    <s v="Indre Fosen"/>
    <x v="18"/>
    <x v="1"/>
    <s v="stk"/>
    <n v="106322"/>
  </r>
  <r>
    <x v="11"/>
    <x v="3"/>
    <s v="Indre Fosen"/>
    <x v="18"/>
    <x v="1"/>
    <s v="stk"/>
    <n v="79350"/>
  </r>
  <r>
    <x v="12"/>
    <x v="3"/>
    <s v="Indre Fosen"/>
    <x v="18"/>
    <x v="1"/>
    <s v="stk"/>
    <n v="68475"/>
  </r>
  <r>
    <x v="13"/>
    <x v="3"/>
    <s v="Indre Fosen"/>
    <x v="18"/>
    <x v="1"/>
    <s v="stk"/>
    <n v="43000"/>
  </r>
  <r>
    <x v="14"/>
    <x v="3"/>
    <s v="Indre Fosen"/>
    <x v="18"/>
    <x v="1"/>
    <s v="stk"/>
    <n v="57620"/>
  </r>
  <r>
    <x v="15"/>
    <x v="3"/>
    <s v="Indre Fosen"/>
    <x v="18"/>
    <x v="1"/>
    <s v="stk"/>
    <n v="136575"/>
  </r>
  <r>
    <x v="16"/>
    <x v="2"/>
    <s v="Selbu"/>
    <x v="33"/>
    <x v="1"/>
    <s v="stk"/>
    <n v="222615"/>
  </r>
  <r>
    <x v="0"/>
    <x v="2"/>
    <s v="Trondheim"/>
    <x v="19"/>
    <x v="1"/>
    <s v="stk"/>
    <n v="139445"/>
  </r>
  <r>
    <x v="1"/>
    <x v="2"/>
    <s v="Trondheim"/>
    <x v="19"/>
    <x v="1"/>
    <s v="stk"/>
    <n v="190705"/>
  </r>
  <r>
    <x v="2"/>
    <x v="2"/>
    <s v="Trondheim"/>
    <x v="19"/>
    <x v="1"/>
    <s v="stk"/>
    <n v="90910"/>
  </r>
  <r>
    <x v="3"/>
    <x v="2"/>
    <s v="Trondheim"/>
    <x v="19"/>
    <x v="1"/>
    <s v="stk"/>
    <n v="84435"/>
  </r>
  <r>
    <x v="4"/>
    <x v="2"/>
    <s v="Trondheim"/>
    <x v="19"/>
    <x v="1"/>
    <s v="stk"/>
    <n v="78780"/>
  </r>
  <r>
    <x v="5"/>
    <x v="2"/>
    <s v="Trondheim"/>
    <x v="19"/>
    <x v="1"/>
    <s v="stk"/>
    <n v="45820"/>
  </r>
  <r>
    <x v="6"/>
    <x v="2"/>
    <s v="Trondheim"/>
    <x v="19"/>
    <x v="1"/>
    <s v="stk"/>
    <n v="68610"/>
  </r>
  <r>
    <x v="7"/>
    <x v="2"/>
    <s v="Trondheim"/>
    <x v="19"/>
    <x v="1"/>
    <s v="stk"/>
    <n v="50760"/>
  </r>
  <r>
    <x v="8"/>
    <x v="2"/>
    <s v="Trondheim"/>
    <x v="19"/>
    <x v="1"/>
    <s v="stk"/>
    <n v="103285"/>
  </r>
  <r>
    <x v="9"/>
    <x v="2"/>
    <s v="Trondheim"/>
    <x v="19"/>
    <x v="1"/>
    <s v="stk"/>
    <n v="81750"/>
  </r>
  <r>
    <x v="10"/>
    <x v="2"/>
    <s v="Trondheim"/>
    <x v="19"/>
    <x v="1"/>
    <s v="stk"/>
    <n v="70875"/>
  </r>
  <r>
    <x v="11"/>
    <x v="2"/>
    <s v="Trondheim"/>
    <x v="19"/>
    <x v="1"/>
    <s v="stk"/>
    <n v="63570"/>
  </r>
  <r>
    <x v="12"/>
    <x v="2"/>
    <s v="Trondheim"/>
    <x v="19"/>
    <x v="1"/>
    <s v="stk"/>
    <n v="111180"/>
  </r>
  <r>
    <x v="13"/>
    <x v="2"/>
    <s v="Trondheim"/>
    <x v="19"/>
    <x v="1"/>
    <s v="stk"/>
    <n v="128275"/>
  </r>
  <r>
    <x v="14"/>
    <x v="2"/>
    <s v="Trondheim"/>
    <x v="19"/>
    <x v="1"/>
    <s v="stk"/>
    <n v="110285"/>
  </r>
  <r>
    <x v="15"/>
    <x v="2"/>
    <s v="Trondheim"/>
    <x v="19"/>
    <x v="1"/>
    <s v="stk"/>
    <n v="73650"/>
  </r>
  <r>
    <x v="16"/>
    <x v="2"/>
    <s v="Tydal"/>
    <x v="34"/>
    <x v="1"/>
    <s v="stk"/>
    <n v="63565"/>
  </r>
  <r>
    <x v="0"/>
    <x v="4"/>
    <s v="Heim"/>
    <x v="20"/>
    <x v="1"/>
    <s v="stk"/>
    <n v="74510"/>
  </r>
  <r>
    <x v="1"/>
    <x v="4"/>
    <s v="Heim"/>
    <x v="20"/>
    <x v="1"/>
    <s v="stk"/>
    <n v="74160"/>
  </r>
  <r>
    <x v="2"/>
    <x v="4"/>
    <s v="Heim"/>
    <x v="20"/>
    <x v="1"/>
    <s v="stk"/>
    <n v="70660"/>
  </r>
  <r>
    <x v="3"/>
    <x v="4"/>
    <s v="Heim"/>
    <x v="20"/>
    <x v="1"/>
    <s v="stk"/>
    <n v="15350"/>
  </r>
  <r>
    <x v="4"/>
    <x v="4"/>
    <s v="Heim"/>
    <x v="20"/>
    <x v="1"/>
    <s v="stk"/>
    <n v="9480"/>
  </r>
  <r>
    <x v="5"/>
    <x v="4"/>
    <s v="Heim"/>
    <x v="20"/>
    <x v="1"/>
    <s v="stk"/>
    <n v="4000"/>
  </r>
  <r>
    <x v="6"/>
    <x v="4"/>
    <s v="Heim"/>
    <x v="20"/>
    <x v="1"/>
    <s v="stk"/>
    <n v="1000"/>
  </r>
  <r>
    <x v="7"/>
    <x v="4"/>
    <s v="Heim"/>
    <x v="20"/>
    <x v="1"/>
    <s v="stk"/>
    <n v="58725"/>
  </r>
  <r>
    <x v="8"/>
    <x v="4"/>
    <s v="Heim"/>
    <x v="20"/>
    <x v="1"/>
    <s v="stk"/>
    <n v="16055"/>
  </r>
  <r>
    <x v="9"/>
    <x v="4"/>
    <s v="Heim"/>
    <x v="20"/>
    <x v="1"/>
    <s v="stk"/>
    <n v="14560"/>
  </r>
  <r>
    <x v="10"/>
    <x v="4"/>
    <s v="Heim"/>
    <x v="20"/>
    <x v="1"/>
    <s v="stk"/>
    <n v="19550"/>
  </r>
  <r>
    <x v="11"/>
    <x v="4"/>
    <s v="Heim"/>
    <x v="20"/>
    <x v="1"/>
    <s v="stk"/>
    <n v="26850"/>
  </r>
  <r>
    <x v="12"/>
    <x v="4"/>
    <s v="Heim"/>
    <x v="20"/>
    <x v="1"/>
    <s v="stk"/>
    <n v="28150"/>
  </r>
  <r>
    <x v="13"/>
    <x v="4"/>
    <s v="Heim"/>
    <x v="20"/>
    <x v="1"/>
    <s v="stk"/>
    <n v="14600"/>
  </r>
  <r>
    <x v="14"/>
    <x v="4"/>
    <s v="Heim"/>
    <x v="20"/>
    <x v="1"/>
    <s v="stk"/>
    <n v="28775"/>
  </r>
  <r>
    <x v="15"/>
    <x v="4"/>
    <s v="Heim"/>
    <x v="20"/>
    <x v="1"/>
    <s v="stk"/>
    <n v="17660"/>
  </r>
  <r>
    <x v="16"/>
    <x v="2"/>
    <s v="Meråker"/>
    <x v="2"/>
    <x v="1"/>
    <s v="stk"/>
    <n v="63300"/>
  </r>
  <r>
    <x v="16"/>
    <x v="2"/>
    <s v="Stjørdal"/>
    <x v="3"/>
    <x v="1"/>
    <s v="stk"/>
    <n v="239050"/>
  </r>
  <r>
    <x v="0"/>
    <x v="4"/>
    <s v="Hitra"/>
    <x v="35"/>
    <x v="1"/>
    <s v="stk"/>
    <n v="23280"/>
  </r>
  <r>
    <x v="1"/>
    <x v="4"/>
    <s v="Hitra"/>
    <x v="35"/>
    <x v="1"/>
    <s v="stk"/>
    <n v="11900"/>
  </r>
  <r>
    <x v="2"/>
    <x v="4"/>
    <s v="Hitra"/>
    <x v="35"/>
    <x v="1"/>
    <s v="stk"/>
    <n v="1000"/>
  </r>
  <r>
    <x v="3"/>
    <x v="4"/>
    <s v="Hitra"/>
    <x v="35"/>
    <x v="1"/>
    <s v="stk"/>
    <m/>
  </r>
  <r>
    <x v="4"/>
    <x v="4"/>
    <s v="Hitra"/>
    <x v="35"/>
    <x v="1"/>
    <s v="stk"/>
    <m/>
  </r>
  <r>
    <x v="5"/>
    <x v="4"/>
    <s v="Hitra"/>
    <x v="35"/>
    <x v="1"/>
    <s v="stk"/>
    <n v="1000"/>
  </r>
  <r>
    <x v="6"/>
    <x v="4"/>
    <s v="Hitra"/>
    <x v="35"/>
    <x v="1"/>
    <s v="stk"/>
    <m/>
  </r>
  <r>
    <x v="7"/>
    <x v="4"/>
    <s v="Hitra"/>
    <x v="35"/>
    <x v="1"/>
    <s v="stk"/>
    <n v="1000"/>
  </r>
  <r>
    <x v="8"/>
    <x v="4"/>
    <s v="Hitra"/>
    <x v="35"/>
    <x v="1"/>
    <s v="stk"/>
    <n v="2000"/>
  </r>
  <r>
    <x v="9"/>
    <x v="4"/>
    <s v="Hitra"/>
    <x v="35"/>
    <x v="1"/>
    <s v="stk"/>
    <m/>
  </r>
  <r>
    <x v="10"/>
    <x v="4"/>
    <s v="Hitra"/>
    <x v="35"/>
    <x v="1"/>
    <s v="stk"/>
    <n v="1000"/>
  </r>
  <r>
    <x v="11"/>
    <x v="4"/>
    <s v="Hitra"/>
    <x v="35"/>
    <x v="1"/>
    <s v="stk"/>
    <m/>
  </r>
  <r>
    <x v="12"/>
    <x v="4"/>
    <s v="Hitra"/>
    <x v="35"/>
    <x v="1"/>
    <s v="stk"/>
    <m/>
  </r>
  <r>
    <x v="13"/>
    <x v="4"/>
    <s v="Hitra"/>
    <x v="35"/>
    <x v="1"/>
    <s v="stk"/>
    <m/>
  </r>
  <r>
    <x v="14"/>
    <x v="4"/>
    <s v="Hitra"/>
    <x v="35"/>
    <x v="1"/>
    <s v="stk"/>
    <m/>
  </r>
  <r>
    <x v="15"/>
    <x v="4"/>
    <s v="Hitra"/>
    <x v="35"/>
    <x v="1"/>
    <s v="stk"/>
    <m/>
  </r>
  <r>
    <x v="16"/>
    <x v="0"/>
    <s v="Frosta"/>
    <x v="4"/>
    <x v="1"/>
    <s v="stk"/>
    <n v="25500"/>
  </r>
  <r>
    <x v="0"/>
    <x v="4"/>
    <s v="Orkland"/>
    <x v="22"/>
    <x v="1"/>
    <s v="stk"/>
    <n v="53885"/>
  </r>
  <r>
    <x v="1"/>
    <x v="4"/>
    <s v="Orkland"/>
    <x v="22"/>
    <x v="1"/>
    <s v="stk"/>
    <n v="46880"/>
  </r>
  <r>
    <x v="2"/>
    <x v="4"/>
    <s v="Orkland"/>
    <x v="22"/>
    <x v="1"/>
    <s v="stk"/>
    <n v="24530"/>
  </r>
  <r>
    <x v="3"/>
    <x v="4"/>
    <s v="Orkland"/>
    <x v="22"/>
    <x v="1"/>
    <s v="stk"/>
    <n v="5449"/>
  </r>
  <r>
    <x v="4"/>
    <x v="4"/>
    <s v="Orkland"/>
    <x v="22"/>
    <x v="1"/>
    <s v="stk"/>
    <m/>
  </r>
  <r>
    <x v="5"/>
    <x v="4"/>
    <s v="Orkland"/>
    <x v="22"/>
    <x v="1"/>
    <s v="stk"/>
    <n v="6200"/>
  </r>
  <r>
    <x v="6"/>
    <x v="4"/>
    <s v="Orkland"/>
    <x v="22"/>
    <x v="1"/>
    <s v="stk"/>
    <n v="10725"/>
  </r>
  <r>
    <x v="7"/>
    <x v="4"/>
    <s v="Orkland"/>
    <x v="22"/>
    <x v="1"/>
    <s v="stk"/>
    <n v="15450"/>
  </r>
  <r>
    <x v="8"/>
    <x v="4"/>
    <s v="Orkland"/>
    <x v="22"/>
    <x v="1"/>
    <s v="stk"/>
    <n v="8880"/>
  </r>
  <r>
    <x v="9"/>
    <x v="4"/>
    <s v="Orkland"/>
    <x v="22"/>
    <x v="1"/>
    <s v="stk"/>
    <n v="22800"/>
  </r>
  <r>
    <x v="10"/>
    <x v="4"/>
    <s v="Orkland"/>
    <x v="22"/>
    <x v="1"/>
    <s v="stk"/>
    <n v="9860"/>
  </r>
  <r>
    <x v="11"/>
    <x v="4"/>
    <s v="Orkland"/>
    <x v="22"/>
    <x v="1"/>
    <s v="stk"/>
    <n v="11520"/>
  </r>
  <r>
    <x v="12"/>
    <x v="4"/>
    <s v="Orkland"/>
    <x v="22"/>
    <x v="1"/>
    <s v="stk"/>
    <n v="11050"/>
  </r>
  <r>
    <x v="13"/>
    <x v="4"/>
    <s v="Orkland"/>
    <x v="22"/>
    <x v="1"/>
    <s v="stk"/>
    <n v="9850"/>
  </r>
  <r>
    <x v="14"/>
    <x v="4"/>
    <s v="Orkland"/>
    <x v="22"/>
    <x v="1"/>
    <s v="stk"/>
    <n v="22500"/>
  </r>
  <r>
    <x v="15"/>
    <x v="4"/>
    <s v="Orkland"/>
    <x v="22"/>
    <x v="1"/>
    <s v="stk"/>
    <n v="11400"/>
  </r>
  <r>
    <x v="16"/>
    <x v="0"/>
    <s v="Levanger"/>
    <x v="5"/>
    <x v="1"/>
    <s v="stk"/>
    <n v="318810"/>
  </r>
  <r>
    <x v="0"/>
    <x v="3"/>
    <s v="Ørland"/>
    <x v="21"/>
    <x v="1"/>
    <s v="stk"/>
    <n v="33530"/>
  </r>
  <r>
    <x v="1"/>
    <x v="3"/>
    <s v="Ørland"/>
    <x v="21"/>
    <x v="1"/>
    <s v="stk"/>
    <n v="29555"/>
  </r>
  <r>
    <x v="2"/>
    <x v="3"/>
    <s v="Ørland"/>
    <x v="21"/>
    <x v="1"/>
    <s v="stk"/>
    <n v="21560"/>
  </r>
  <r>
    <x v="3"/>
    <x v="3"/>
    <s v="Ørland"/>
    <x v="21"/>
    <x v="1"/>
    <s v="stk"/>
    <n v="1775"/>
  </r>
  <r>
    <x v="4"/>
    <x v="3"/>
    <s v="Ørland"/>
    <x v="21"/>
    <x v="1"/>
    <s v="stk"/>
    <n v="1920"/>
  </r>
  <r>
    <x v="5"/>
    <x v="3"/>
    <s v="Ørland"/>
    <x v="21"/>
    <x v="1"/>
    <s v="stk"/>
    <n v="2500"/>
  </r>
  <r>
    <x v="6"/>
    <x v="3"/>
    <s v="Ørland"/>
    <x v="21"/>
    <x v="1"/>
    <s v="stk"/>
    <n v="10450"/>
  </r>
  <r>
    <x v="7"/>
    <x v="3"/>
    <s v="Ørland"/>
    <x v="21"/>
    <x v="1"/>
    <s v="stk"/>
    <n v="10050"/>
  </r>
  <r>
    <x v="8"/>
    <x v="3"/>
    <s v="Ørland"/>
    <x v="21"/>
    <x v="1"/>
    <s v="stk"/>
    <n v="9025"/>
  </r>
  <r>
    <x v="9"/>
    <x v="3"/>
    <s v="Ørland"/>
    <x v="21"/>
    <x v="1"/>
    <s v="stk"/>
    <n v="7630"/>
  </r>
  <r>
    <x v="10"/>
    <x v="3"/>
    <s v="Ørland"/>
    <x v="21"/>
    <x v="1"/>
    <s v="stk"/>
    <n v="14140"/>
  </r>
  <r>
    <x v="11"/>
    <x v="3"/>
    <s v="Ørland"/>
    <x v="21"/>
    <x v="1"/>
    <s v="stk"/>
    <n v="9840"/>
  </r>
  <r>
    <x v="12"/>
    <x v="3"/>
    <s v="Ørland"/>
    <x v="21"/>
    <x v="1"/>
    <s v="stk"/>
    <n v="5600"/>
  </r>
  <r>
    <x v="13"/>
    <x v="3"/>
    <s v="Ørland"/>
    <x v="21"/>
    <x v="1"/>
    <s v="stk"/>
    <n v="2150"/>
  </r>
  <r>
    <x v="14"/>
    <x v="3"/>
    <s v="Ørland"/>
    <x v="21"/>
    <x v="1"/>
    <s v="stk"/>
    <n v="5160"/>
  </r>
  <r>
    <x v="15"/>
    <x v="3"/>
    <s v="Ørland"/>
    <x v="21"/>
    <x v="1"/>
    <s v="stk"/>
    <n v="6230"/>
  </r>
  <r>
    <x v="16"/>
    <x v="0"/>
    <s v="Verdal"/>
    <x v="6"/>
    <x v="1"/>
    <s v="stk"/>
    <n v="192175"/>
  </r>
  <r>
    <x v="0"/>
    <x v="3"/>
    <s v="Åfjord"/>
    <x v="23"/>
    <x v="1"/>
    <s v="stk"/>
    <n v="60627"/>
  </r>
  <r>
    <x v="1"/>
    <x v="3"/>
    <s v="Åfjord"/>
    <x v="23"/>
    <x v="1"/>
    <s v="stk"/>
    <n v="66000"/>
  </r>
  <r>
    <x v="2"/>
    <x v="3"/>
    <s v="Åfjord"/>
    <x v="23"/>
    <x v="1"/>
    <s v="stk"/>
    <n v="68873"/>
  </r>
  <r>
    <x v="3"/>
    <x v="3"/>
    <s v="Åfjord"/>
    <x v="23"/>
    <x v="1"/>
    <s v="stk"/>
    <n v="12630"/>
  </r>
  <r>
    <x v="4"/>
    <x v="3"/>
    <s v="Åfjord"/>
    <x v="23"/>
    <x v="1"/>
    <s v="stk"/>
    <n v="63171"/>
  </r>
  <r>
    <x v="5"/>
    <x v="3"/>
    <s v="Åfjord"/>
    <x v="23"/>
    <x v="1"/>
    <s v="stk"/>
    <n v="17345"/>
  </r>
  <r>
    <x v="6"/>
    <x v="3"/>
    <s v="Åfjord"/>
    <x v="23"/>
    <x v="1"/>
    <s v="stk"/>
    <n v="41725"/>
  </r>
  <r>
    <x v="7"/>
    <x v="3"/>
    <s v="Åfjord"/>
    <x v="23"/>
    <x v="1"/>
    <s v="stk"/>
    <n v="28855"/>
  </r>
  <r>
    <x v="8"/>
    <x v="3"/>
    <s v="Åfjord"/>
    <x v="23"/>
    <x v="1"/>
    <s v="stk"/>
    <n v="21675"/>
  </r>
  <r>
    <x v="9"/>
    <x v="3"/>
    <s v="Åfjord"/>
    <x v="23"/>
    <x v="1"/>
    <s v="stk"/>
    <n v="34200"/>
  </r>
  <r>
    <x v="10"/>
    <x v="3"/>
    <s v="Åfjord"/>
    <x v="23"/>
    <x v="1"/>
    <s v="stk"/>
    <n v="36740"/>
  </r>
  <r>
    <x v="11"/>
    <x v="3"/>
    <s v="Åfjord"/>
    <x v="23"/>
    <x v="1"/>
    <s v="stk"/>
    <n v="43960"/>
  </r>
  <r>
    <x v="12"/>
    <x v="3"/>
    <s v="Åfjord"/>
    <x v="23"/>
    <x v="1"/>
    <s v="stk"/>
    <n v="56836"/>
  </r>
  <r>
    <x v="13"/>
    <x v="3"/>
    <s v="Åfjord"/>
    <x v="23"/>
    <x v="1"/>
    <s v="stk"/>
    <n v="33700"/>
  </r>
  <r>
    <x v="14"/>
    <x v="3"/>
    <s v="Åfjord"/>
    <x v="23"/>
    <x v="1"/>
    <s v="stk"/>
    <n v="44859"/>
  </r>
  <r>
    <x v="15"/>
    <x v="3"/>
    <s v="Åfjord"/>
    <x v="23"/>
    <x v="1"/>
    <s v="stk"/>
    <n v="51556"/>
  </r>
  <r>
    <x v="0"/>
    <x v="3"/>
    <s v="Åfjord"/>
    <x v="23"/>
    <x v="1"/>
    <s v="stk"/>
    <n v="10865"/>
  </r>
  <r>
    <x v="1"/>
    <x v="3"/>
    <s v="Åfjord"/>
    <x v="23"/>
    <x v="1"/>
    <s v="stk"/>
    <n v="1800"/>
  </r>
  <r>
    <x v="2"/>
    <x v="3"/>
    <s v="Åfjord"/>
    <x v="23"/>
    <x v="1"/>
    <s v="stk"/>
    <n v="3750"/>
  </r>
  <r>
    <x v="3"/>
    <x v="3"/>
    <s v="Åfjord"/>
    <x v="23"/>
    <x v="1"/>
    <s v="stk"/>
    <n v="2400"/>
  </r>
  <r>
    <x v="4"/>
    <x v="3"/>
    <s v="Åfjord"/>
    <x v="23"/>
    <x v="1"/>
    <s v="stk"/>
    <n v="1800"/>
  </r>
  <r>
    <x v="5"/>
    <x v="3"/>
    <s v="Åfjord"/>
    <x v="23"/>
    <x v="1"/>
    <s v="stk"/>
    <m/>
  </r>
  <r>
    <x v="6"/>
    <x v="3"/>
    <s v="Åfjord"/>
    <x v="23"/>
    <x v="1"/>
    <s v="stk"/>
    <n v="8100"/>
  </r>
  <r>
    <x v="7"/>
    <x v="3"/>
    <s v="Åfjord"/>
    <x v="23"/>
    <x v="1"/>
    <s v="stk"/>
    <n v="500"/>
  </r>
  <r>
    <x v="8"/>
    <x v="3"/>
    <s v="Åfjord"/>
    <x v="23"/>
    <x v="1"/>
    <s v="stk"/>
    <n v="7600"/>
  </r>
  <r>
    <x v="9"/>
    <x v="3"/>
    <s v="Åfjord"/>
    <x v="23"/>
    <x v="1"/>
    <s v="stk"/>
    <n v="3975"/>
  </r>
  <r>
    <x v="10"/>
    <x v="3"/>
    <s v="Åfjord"/>
    <x v="23"/>
    <x v="1"/>
    <s v="stk"/>
    <m/>
  </r>
  <r>
    <x v="11"/>
    <x v="3"/>
    <s v="Åfjord"/>
    <x v="23"/>
    <x v="1"/>
    <s v="stk"/>
    <n v="800"/>
  </r>
  <r>
    <x v="12"/>
    <x v="3"/>
    <s v="Åfjord"/>
    <x v="23"/>
    <x v="1"/>
    <s v="stk"/>
    <m/>
  </r>
  <r>
    <x v="13"/>
    <x v="3"/>
    <s v="Åfjord"/>
    <x v="23"/>
    <x v="1"/>
    <s v="stk"/>
    <m/>
  </r>
  <r>
    <x v="14"/>
    <x v="3"/>
    <s v="Åfjord"/>
    <x v="23"/>
    <x v="1"/>
    <s v="stk"/>
    <n v="1300"/>
  </r>
  <r>
    <x v="15"/>
    <x v="3"/>
    <s v="Åfjord"/>
    <x v="23"/>
    <x v="1"/>
    <s v="stk"/>
    <n v="1400"/>
  </r>
  <r>
    <x v="16"/>
    <x v="1"/>
    <s v="Namsos"/>
    <x v="1"/>
    <x v="1"/>
    <s v="stk"/>
    <n v="116050"/>
  </r>
  <r>
    <x v="0"/>
    <x v="3"/>
    <s v="Osen"/>
    <x v="24"/>
    <x v="1"/>
    <s v="stk"/>
    <n v="17570"/>
  </r>
  <r>
    <x v="1"/>
    <x v="3"/>
    <s v="Osen"/>
    <x v="24"/>
    <x v="1"/>
    <s v="stk"/>
    <n v="15960"/>
  </r>
  <r>
    <x v="2"/>
    <x v="3"/>
    <s v="Osen"/>
    <x v="24"/>
    <x v="1"/>
    <s v="stk"/>
    <n v="5050"/>
  </r>
  <r>
    <x v="3"/>
    <x v="3"/>
    <s v="Osen"/>
    <x v="24"/>
    <x v="1"/>
    <s v="stk"/>
    <n v="5000"/>
  </r>
  <r>
    <x v="4"/>
    <x v="3"/>
    <s v="Osen"/>
    <x v="24"/>
    <x v="1"/>
    <s v="stk"/>
    <n v="8250"/>
  </r>
  <r>
    <x v="5"/>
    <x v="3"/>
    <s v="Osen"/>
    <x v="24"/>
    <x v="1"/>
    <s v="stk"/>
    <n v="5250"/>
  </r>
  <r>
    <x v="6"/>
    <x v="3"/>
    <s v="Osen"/>
    <x v="24"/>
    <x v="1"/>
    <s v="stk"/>
    <n v="11300"/>
  </r>
  <r>
    <x v="7"/>
    <x v="3"/>
    <s v="Osen"/>
    <x v="24"/>
    <x v="1"/>
    <s v="stk"/>
    <n v="16500"/>
  </r>
  <r>
    <x v="8"/>
    <x v="3"/>
    <s v="Osen"/>
    <x v="24"/>
    <x v="1"/>
    <s v="stk"/>
    <n v="24400"/>
  </r>
  <r>
    <x v="9"/>
    <x v="3"/>
    <s v="Osen"/>
    <x v="24"/>
    <x v="1"/>
    <s v="stk"/>
    <n v="19500"/>
  </r>
  <r>
    <x v="10"/>
    <x v="3"/>
    <s v="Osen"/>
    <x v="24"/>
    <x v="1"/>
    <s v="stk"/>
    <n v="4400"/>
  </r>
  <r>
    <x v="11"/>
    <x v="3"/>
    <s v="Osen"/>
    <x v="24"/>
    <x v="1"/>
    <s v="stk"/>
    <n v="10600"/>
  </r>
  <r>
    <x v="12"/>
    <x v="3"/>
    <s v="Osen"/>
    <x v="24"/>
    <x v="1"/>
    <s v="stk"/>
    <n v="14100"/>
  </r>
  <r>
    <x v="13"/>
    <x v="3"/>
    <s v="Osen"/>
    <x v="24"/>
    <x v="1"/>
    <s v="stk"/>
    <n v="15300"/>
  </r>
  <r>
    <x v="14"/>
    <x v="3"/>
    <s v="Osen"/>
    <x v="24"/>
    <x v="1"/>
    <s v="stk"/>
    <n v="32450"/>
  </r>
  <r>
    <x v="15"/>
    <x v="3"/>
    <s v="Osen"/>
    <x v="24"/>
    <x v="1"/>
    <s v="stk"/>
    <n v="8000"/>
  </r>
  <r>
    <x v="16"/>
    <x v="0"/>
    <s v="Snåsa"/>
    <x v="7"/>
    <x v="1"/>
    <s v="stk"/>
    <n v="147925"/>
  </r>
  <r>
    <x v="0"/>
    <x v="5"/>
    <s v="Oppdal"/>
    <x v="25"/>
    <x v="1"/>
    <s v="stk"/>
    <n v="10700"/>
  </r>
  <r>
    <x v="1"/>
    <x v="5"/>
    <s v="Oppdal"/>
    <x v="25"/>
    <x v="1"/>
    <s v="stk"/>
    <n v="10700"/>
  </r>
  <r>
    <x v="2"/>
    <x v="5"/>
    <s v="Oppdal"/>
    <x v="25"/>
    <x v="1"/>
    <s v="stk"/>
    <n v="16225"/>
  </r>
  <r>
    <x v="3"/>
    <x v="5"/>
    <s v="Oppdal"/>
    <x v="25"/>
    <x v="1"/>
    <s v="stk"/>
    <n v="5000"/>
  </r>
  <r>
    <x v="4"/>
    <x v="5"/>
    <s v="Oppdal"/>
    <x v="25"/>
    <x v="1"/>
    <s v="stk"/>
    <n v="4500"/>
  </r>
  <r>
    <x v="5"/>
    <x v="5"/>
    <s v="Oppdal"/>
    <x v="25"/>
    <x v="1"/>
    <s v="stk"/>
    <n v="800"/>
  </r>
  <r>
    <x v="6"/>
    <x v="5"/>
    <s v="Oppdal"/>
    <x v="25"/>
    <x v="1"/>
    <s v="stk"/>
    <n v="2200"/>
  </r>
  <r>
    <x v="7"/>
    <x v="5"/>
    <s v="Oppdal"/>
    <x v="25"/>
    <x v="1"/>
    <s v="stk"/>
    <n v="10200"/>
  </r>
  <r>
    <x v="8"/>
    <x v="5"/>
    <s v="Oppdal"/>
    <x v="25"/>
    <x v="1"/>
    <s v="stk"/>
    <n v="7085"/>
  </r>
  <r>
    <x v="9"/>
    <x v="5"/>
    <s v="Oppdal"/>
    <x v="25"/>
    <x v="1"/>
    <s v="stk"/>
    <n v="26400"/>
  </r>
  <r>
    <x v="10"/>
    <x v="5"/>
    <s v="Oppdal"/>
    <x v="25"/>
    <x v="1"/>
    <s v="stk"/>
    <n v="15000"/>
  </r>
  <r>
    <x v="11"/>
    <x v="5"/>
    <s v="Oppdal"/>
    <x v="25"/>
    <x v="1"/>
    <s v="stk"/>
    <n v="22500"/>
  </r>
  <r>
    <x v="12"/>
    <x v="5"/>
    <s v="Oppdal"/>
    <x v="25"/>
    <x v="1"/>
    <s v="stk"/>
    <n v="12800"/>
  </r>
  <r>
    <x v="13"/>
    <x v="5"/>
    <s v="Oppdal"/>
    <x v="25"/>
    <x v="1"/>
    <s v="stk"/>
    <n v="3575"/>
  </r>
  <r>
    <x v="14"/>
    <x v="5"/>
    <s v="Oppdal"/>
    <x v="25"/>
    <x v="1"/>
    <s v="stk"/>
    <n v="9050"/>
  </r>
  <r>
    <x v="15"/>
    <x v="5"/>
    <s v="Oppdal"/>
    <x v="25"/>
    <x v="1"/>
    <s v="stk"/>
    <n v="9050"/>
  </r>
  <r>
    <x v="16"/>
    <x v="1"/>
    <s v="Lierne"/>
    <x v="8"/>
    <x v="1"/>
    <s v="stk"/>
    <n v="219175"/>
  </r>
  <r>
    <x v="0"/>
    <x v="5"/>
    <s v="Rennebu"/>
    <x v="26"/>
    <x v="1"/>
    <s v="stk"/>
    <n v="103100"/>
  </r>
  <r>
    <x v="1"/>
    <x v="5"/>
    <s v="Rennebu"/>
    <x v="26"/>
    <x v="1"/>
    <s v="stk"/>
    <n v="75405"/>
  </r>
  <r>
    <x v="2"/>
    <x v="5"/>
    <s v="Rennebu"/>
    <x v="26"/>
    <x v="1"/>
    <s v="stk"/>
    <n v="98665"/>
  </r>
  <r>
    <x v="3"/>
    <x v="5"/>
    <s v="Rennebu"/>
    <x v="26"/>
    <x v="1"/>
    <s v="stk"/>
    <n v="53375"/>
  </r>
  <r>
    <x v="4"/>
    <x v="5"/>
    <s v="Rennebu"/>
    <x v="26"/>
    <x v="1"/>
    <s v="stk"/>
    <n v="54000"/>
  </r>
  <r>
    <x v="5"/>
    <x v="5"/>
    <s v="Rennebu"/>
    <x v="26"/>
    <x v="1"/>
    <s v="stk"/>
    <n v="23985"/>
  </r>
  <r>
    <x v="6"/>
    <x v="5"/>
    <s v="Rennebu"/>
    <x v="26"/>
    <x v="1"/>
    <s v="stk"/>
    <n v="63666"/>
  </r>
  <r>
    <x v="7"/>
    <x v="5"/>
    <s v="Rennebu"/>
    <x v="26"/>
    <x v="1"/>
    <s v="stk"/>
    <n v="91675"/>
  </r>
  <r>
    <x v="8"/>
    <x v="5"/>
    <s v="Rennebu"/>
    <x v="26"/>
    <x v="1"/>
    <s v="stk"/>
    <n v="62950"/>
  </r>
  <r>
    <x v="9"/>
    <x v="5"/>
    <s v="Rennebu"/>
    <x v="26"/>
    <x v="1"/>
    <s v="stk"/>
    <n v="45250"/>
  </r>
  <r>
    <x v="10"/>
    <x v="5"/>
    <s v="Rennebu"/>
    <x v="26"/>
    <x v="1"/>
    <s v="stk"/>
    <n v="35405"/>
  </r>
  <r>
    <x v="11"/>
    <x v="5"/>
    <s v="Rennebu"/>
    <x v="26"/>
    <x v="1"/>
    <s v="stk"/>
    <n v="89900"/>
  </r>
  <r>
    <x v="12"/>
    <x v="5"/>
    <s v="Rennebu"/>
    <x v="26"/>
    <x v="1"/>
    <s v="stk"/>
    <n v="56625"/>
  </r>
  <r>
    <x v="13"/>
    <x v="5"/>
    <s v="Rennebu"/>
    <x v="26"/>
    <x v="1"/>
    <s v="stk"/>
    <n v="64280"/>
  </r>
  <r>
    <x v="14"/>
    <x v="5"/>
    <s v="Rennebu"/>
    <x v="26"/>
    <x v="1"/>
    <s v="stk"/>
    <n v="48775"/>
  </r>
  <r>
    <x v="15"/>
    <x v="5"/>
    <s v="Rennebu"/>
    <x v="26"/>
    <x v="1"/>
    <s v="stk"/>
    <n v="45650"/>
  </r>
  <r>
    <x v="16"/>
    <x v="1"/>
    <s v="Røyrvik"/>
    <x v="9"/>
    <x v="1"/>
    <s v="stk"/>
    <n v="33152"/>
  </r>
  <r>
    <x v="0"/>
    <x v="4"/>
    <s v="Orkland"/>
    <x v="22"/>
    <x v="1"/>
    <s v="stk"/>
    <n v="144555"/>
  </r>
  <r>
    <x v="1"/>
    <x v="4"/>
    <s v="Orkland"/>
    <x v="22"/>
    <x v="1"/>
    <s v="stk"/>
    <n v="134145"/>
  </r>
  <r>
    <x v="2"/>
    <x v="4"/>
    <s v="Orkland"/>
    <x v="22"/>
    <x v="1"/>
    <s v="stk"/>
    <n v="123725"/>
  </r>
  <r>
    <x v="3"/>
    <x v="4"/>
    <s v="Orkland"/>
    <x v="22"/>
    <x v="1"/>
    <s v="stk"/>
    <n v="42845"/>
  </r>
  <r>
    <x v="4"/>
    <x v="4"/>
    <s v="Orkland"/>
    <x v="22"/>
    <x v="1"/>
    <s v="stk"/>
    <n v="45825"/>
  </r>
  <r>
    <x v="5"/>
    <x v="4"/>
    <s v="Orkland"/>
    <x v="22"/>
    <x v="1"/>
    <s v="stk"/>
    <n v="27225"/>
  </r>
  <r>
    <x v="6"/>
    <x v="4"/>
    <s v="Orkland"/>
    <x v="22"/>
    <x v="1"/>
    <s v="stk"/>
    <n v="35215"/>
  </r>
  <r>
    <x v="7"/>
    <x v="4"/>
    <s v="Orkland"/>
    <x v="22"/>
    <x v="1"/>
    <s v="stk"/>
    <n v="99420"/>
  </r>
  <r>
    <x v="8"/>
    <x v="4"/>
    <s v="Orkland"/>
    <x v="22"/>
    <x v="1"/>
    <s v="stk"/>
    <n v="123285"/>
  </r>
  <r>
    <x v="9"/>
    <x v="4"/>
    <s v="Orkland"/>
    <x v="22"/>
    <x v="1"/>
    <s v="stk"/>
    <n v="89480"/>
  </r>
  <r>
    <x v="10"/>
    <x v="4"/>
    <s v="Orkland"/>
    <x v="22"/>
    <x v="1"/>
    <s v="stk"/>
    <n v="43050"/>
  </r>
  <r>
    <x v="11"/>
    <x v="4"/>
    <s v="Orkland"/>
    <x v="22"/>
    <x v="1"/>
    <s v="stk"/>
    <n v="28400"/>
  </r>
  <r>
    <x v="12"/>
    <x v="4"/>
    <s v="Orkland"/>
    <x v="22"/>
    <x v="1"/>
    <s v="stk"/>
    <n v="63800"/>
  </r>
  <r>
    <x v="13"/>
    <x v="4"/>
    <s v="Orkland"/>
    <x v="22"/>
    <x v="1"/>
    <s v="stk"/>
    <n v="123900"/>
  </r>
  <r>
    <x v="14"/>
    <x v="4"/>
    <s v="Orkland"/>
    <x v="22"/>
    <x v="1"/>
    <s v="stk"/>
    <n v="129225"/>
  </r>
  <r>
    <x v="15"/>
    <x v="4"/>
    <s v="Orkland"/>
    <x v="22"/>
    <x v="1"/>
    <s v="stk"/>
    <n v="170150"/>
  </r>
  <r>
    <x v="16"/>
    <x v="1"/>
    <s v="Namsskogan"/>
    <x v="10"/>
    <x v="1"/>
    <s v="stk"/>
    <n v="109452"/>
  </r>
  <r>
    <x v="0"/>
    <x v="4"/>
    <s v="Orkland"/>
    <x v="22"/>
    <x v="1"/>
    <s v="stk"/>
    <n v="242523"/>
  </r>
  <r>
    <x v="1"/>
    <x v="4"/>
    <s v="Orkland"/>
    <x v="22"/>
    <x v="1"/>
    <s v="stk"/>
    <n v="187690"/>
  </r>
  <r>
    <x v="2"/>
    <x v="4"/>
    <s v="Orkland"/>
    <x v="22"/>
    <x v="1"/>
    <s v="stk"/>
    <n v="114395"/>
  </r>
  <r>
    <x v="3"/>
    <x v="4"/>
    <s v="Orkland"/>
    <x v="22"/>
    <x v="1"/>
    <s v="stk"/>
    <n v="52655"/>
  </r>
  <r>
    <x v="4"/>
    <x v="4"/>
    <s v="Orkland"/>
    <x v="22"/>
    <x v="1"/>
    <s v="stk"/>
    <n v="49255"/>
  </r>
  <r>
    <x v="5"/>
    <x v="4"/>
    <s v="Orkland"/>
    <x v="22"/>
    <x v="1"/>
    <s v="stk"/>
    <n v="45405"/>
  </r>
  <r>
    <x v="6"/>
    <x v="4"/>
    <s v="Orkland"/>
    <x v="22"/>
    <x v="1"/>
    <s v="stk"/>
    <n v="42645"/>
  </r>
  <r>
    <x v="7"/>
    <x v="4"/>
    <s v="Orkland"/>
    <x v="22"/>
    <x v="1"/>
    <s v="stk"/>
    <n v="66290"/>
  </r>
  <r>
    <x v="8"/>
    <x v="4"/>
    <s v="Orkland"/>
    <x v="22"/>
    <x v="1"/>
    <s v="stk"/>
    <n v="111535"/>
  </r>
  <r>
    <x v="9"/>
    <x v="4"/>
    <s v="Orkland"/>
    <x v="22"/>
    <x v="1"/>
    <s v="stk"/>
    <n v="199955"/>
  </r>
  <r>
    <x v="10"/>
    <x v="4"/>
    <s v="Orkland"/>
    <x v="22"/>
    <x v="1"/>
    <s v="stk"/>
    <n v="65940"/>
  </r>
  <r>
    <x v="11"/>
    <x v="4"/>
    <s v="Orkland"/>
    <x v="22"/>
    <x v="1"/>
    <s v="stk"/>
    <n v="149475"/>
  </r>
  <r>
    <x v="12"/>
    <x v="4"/>
    <s v="Orkland"/>
    <x v="22"/>
    <x v="1"/>
    <s v="stk"/>
    <n v="135960"/>
  </r>
  <r>
    <x v="13"/>
    <x v="4"/>
    <s v="Orkland"/>
    <x v="22"/>
    <x v="1"/>
    <s v="stk"/>
    <n v="157775"/>
  </r>
  <r>
    <x v="14"/>
    <x v="4"/>
    <s v="Orkland"/>
    <x v="22"/>
    <x v="1"/>
    <s v="stk"/>
    <n v="112800"/>
  </r>
  <r>
    <x v="15"/>
    <x v="4"/>
    <s v="Orkland"/>
    <x v="22"/>
    <x v="1"/>
    <s v="stk"/>
    <n v="166100"/>
  </r>
  <r>
    <x v="16"/>
    <x v="1"/>
    <s v="Grong"/>
    <x v="11"/>
    <x v="1"/>
    <s v="stk"/>
    <n v="96650"/>
  </r>
  <r>
    <x v="0"/>
    <x v="5"/>
    <s v="Røros"/>
    <x v="27"/>
    <x v="1"/>
    <s v="stk"/>
    <n v="4000"/>
  </r>
  <r>
    <x v="1"/>
    <x v="5"/>
    <s v="Røros"/>
    <x v="27"/>
    <x v="1"/>
    <s v="stk"/>
    <n v="10500"/>
  </r>
  <r>
    <x v="2"/>
    <x v="5"/>
    <s v="Røros"/>
    <x v="27"/>
    <x v="1"/>
    <s v="stk"/>
    <n v="8000"/>
  </r>
  <r>
    <x v="3"/>
    <x v="5"/>
    <s v="Røros"/>
    <x v="27"/>
    <x v="1"/>
    <s v="stk"/>
    <m/>
  </r>
  <r>
    <x v="4"/>
    <x v="5"/>
    <s v="Røros"/>
    <x v="27"/>
    <x v="1"/>
    <s v="stk"/>
    <m/>
  </r>
  <r>
    <x v="5"/>
    <x v="5"/>
    <s v="Røros"/>
    <x v="27"/>
    <x v="1"/>
    <s v="stk"/>
    <n v="2700"/>
  </r>
  <r>
    <x v="6"/>
    <x v="5"/>
    <s v="Røros"/>
    <x v="27"/>
    <x v="1"/>
    <s v="stk"/>
    <m/>
  </r>
  <r>
    <x v="7"/>
    <x v="5"/>
    <s v="Røros"/>
    <x v="27"/>
    <x v="1"/>
    <s v="stk"/>
    <m/>
  </r>
  <r>
    <x v="8"/>
    <x v="5"/>
    <s v="Røros"/>
    <x v="27"/>
    <x v="1"/>
    <s v="stk"/>
    <m/>
  </r>
  <r>
    <x v="9"/>
    <x v="5"/>
    <s v="Røros"/>
    <x v="27"/>
    <x v="1"/>
    <s v="stk"/>
    <m/>
  </r>
  <r>
    <x v="10"/>
    <x v="5"/>
    <s v="Røros"/>
    <x v="27"/>
    <x v="1"/>
    <s v="stk"/>
    <n v="7850"/>
  </r>
  <r>
    <x v="11"/>
    <x v="5"/>
    <s v="Røros"/>
    <x v="27"/>
    <x v="1"/>
    <s v="stk"/>
    <m/>
  </r>
  <r>
    <x v="12"/>
    <x v="5"/>
    <s v="Røros"/>
    <x v="27"/>
    <x v="1"/>
    <s v="stk"/>
    <n v="4820"/>
  </r>
  <r>
    <x v="13"/>
    <x v="5"/>
    <s v="Røros"/>
    <x v="27"/>
    <x v="1"/>
    <s v="stk"/>
    <m/>
  </r>
  <r>
    <x v="14"/>
    <x v="5"/>
    <s v="Røros"/>
    <x v="27"/>
    <x v="1"/>
    <s v="stk"/>
    <n v="2000"/>
  </r>
  <r>
    <x v="15"/>
    <x v="5"/>
    <s v="Røros"/>
    <x v="27"/>
    <x v="1"/>
    <s v="stk"/>
    <n v="21332"/>
  </r>
  <r>
    <x v="16"/>
    <x v="1"/>
    <s v="Høylandet"/>
    <x v="12"/>
    <x v="1"/>
    <s v="stk"/>
    <n v="79180"/>
  </r>
  <r>
    <x v="0"/>
    <x v="5"/>
    <s v="Holtålen"/>
    <x v="28"/>
    <x v="1"/>
    <s v="stk"/>
    <n v="34875"/>
  </r>
  <r>
    <x v="1"/>
    <x v="5"/>
    <s v="Holtålen"/>
    <x v="28"/>
    <x v="1"/>
    <s v="stk"/>
    <n v="38250"/>
  </r>
  <r>
    <x v="2"/>
    <x v="5"/>
    <s v="Holtålen"/>
    <x v="28"/>
    <x v="1"/>
    <s v="stk"/>
    <n v="18230"/>
  </r>
  <r>
    <x v="3"/>
    <x v="5"/>
    <s v="Holtålen"/>
    <x v="28"/>
    <x v="1"/>
    <s v="stk"/>
    <n v="13500"/>
  </r>
  <r>
    <x v="4"/>
    <x v="5"/>
    <s v="Holtålen"/>
    <x v="28"/>
    <x v="1"/>
    <s v="stk"/>
    <n v="7900"/>
  </r>
  <r>
    <x v="5"/>
    <x v="5"/>
    <s v="Holtålen"/>
    <x v="28"/>
    <x v="1"/>
    <s v="stk"/>
    <n v="4770"/>
  </r>
  <r>
    <x v="6"/>
    <x v="5"/>
    <s v="Holtålen"/>
    <x v="28"/>
    <x v="1"/>
    <s v="stk"/>
    <n v="18750"/>
  </r>
  <r>
    <x v="7"/>
    <x v="5"/>
    <s v="Holtålen"/>
    <x v="28"/>
    <x v="1"/>
    <s v="stk"/>
    <n v="20975"/>
  </r>
  <r>
    <x v="8"/>
    <x v="5"/>
    <s v="Holtålen"/>
    <x v="28"/>
    <x v="1"/>
    <s v="stk"/>
    <n v="27350"/>
  </r>
  <r>
    <x v="9"/>
    <x v="5"/>
    <s v="Holtålen"/>
    <x v="28"/>
    <x v="1"/>
    <s v="stk"/>
    <n v="32470"/>
  </r>
  <r>
    <x v="10"/>
    <x v="5"/>
    <s v="Holtålen"/>
    <x v="28"/>
    <x v="1"/>
    <s v="stk"/>
    <n v="3050"/>
  </r>
  <r>
    <x v="11"/>
    <x v="5"/>
    <s v="Holtålen"/>
    <x v="28"/>
    <x v="1"/>
    <s v="stk"/>
    <n v="28250"/>
  </r>
  <r>
    <x v="12"/>
    <x v="5"/>
    <s v="Holtålen"/>
    <x v="28"/>
    <x v="1"/>
    <s v="stk"/>
    <n v="43275"/>
  </r>
  <r>
    <x v="13"/>
    <x v="5"/>
    <s v="Holtålen"/>
    <x v="28"/>
    <x v="1"/>
    <s v="stk"/>
    <n v="44275"/>
  </r>
  <r>
    <x v="14"/>
    <x v="5"/>
    <s v="Holtålen"/>
    <x v="28"/>
    <x v="1"/>
    <s v="stk"/>
    <n v="19500"/>
  </r>
  <r>
    <x v="15"/>
    <x v="5"/>
    <s v="Holtålen"/>
    <x v="28"/>
    <x v="1"/>
    <s v="stk"/>
    <n v="24975"/>
  </r>
  <r>
    <x v="16"/>
    <x v="1"/>
    <s v="Overhalla"/>
    <x v="13"/>
    <x v="1"/>
    <s v="stk"/>
    <n v="100725"/>
  </r>
  <r>
    <x v="0"/>
    <x v="5"/>
    <s v="Midtre-Gauldal"/>
    <x v="29"/>
    <x v="1"/>
    <s v="stk"/>
    <n v="272908"/>
  </r>
  <r>
    <x v="1"/>
    <x v="5"/>
    <s v="Midtre-Gauldal"/>
    <x v="29"/>
    <x v="1"/>
    <s v="stk"/>
    <n v="215729"/>
  </r>
  <r>
    <x v="2"/>
    <x v="5"/>
    <s v="Midtre-Gauldal"/>
    <x v="29"/>
    <x v="1"/>
    <s v="stk"/>
    <n v="219585"/>
  </r>
  <r>
    <x v="3"/>
    <x v="5"/>
    <s v="Midtre-Gauldal"/>
    <x v="29"/>
    <x v="1"/>
    <s v="stk"/>
    <n v="99675"/>
  </r>
  <r>
    <x v="4"/>
    <x v="5"/>
    <s v="Midtre-Gauldal"/>
    <x v="29"/>
    <x v="1"/>
    <s v="stk"/>
    <n v="114795"/>
  </r>
  <r>
    <x v="5"/>
    <x v="5"/>
    <s v="Midtre-Gauldal"/>
    <x v="29"/>
    <x v="1"/>
    <s v="stk"/>
    <n v="50920"/>
  </r>
  <r>
    <x v="6"/>
    <x v="5"/>
    <s v="Midtre-Gauldal"/>
    <x v="29"/>
    <x v="1"/>
    <s v="stk"/>
    <n v="169787"/>
  </r>
  <r>
    <x v="7"/>
    <x v="5"/>
    <s v="Midtre-Gauldal"/>
    <x v="29"/>
    <x v="1"/>
    <s v="stk"/>
    <n v="131960"/>
  </r>
  <r>
    <x v="8"/>
    <x v="5"/>
    <s v="Midtre-Gauldal"/>
    <x v="29"/>
    <x v="1"/>
    <s v="stk"/>
    <n v="201010"/>
  </r>
  <r>
    <x v="9"/>
    <x v="5"/>
    <s v="Midtre-Gauldal"/>
    <x v="29"/>
    <x v="1"/>
    <s v="stk"/>
    <n v="168940"/>
  </r>
  <r>
    <x v="10"/>
    <x v="5"/>
    <s v="Midtre-Gauldal"/>
    <x v="29"/>
    <x v="1"/>
    <s v="stk"/>
    <n v="162595"/>
  </r>
  <r>
    <x v="11"/>
    <x v="5"/>
    <s v="Midtre-Gauldal"/>
    <x v="29"/>
    <x v="1"/>
    <s v="stk"/>
    <n v="145425"/>
  </r>
  <r>
    <x v="12"/>
    <x v="5"/>
    <s v="Midtre-Gauldal"/>
    <x v="29"/>
    <x v="1"/>
    <s v="stk"/>
    <n v="183928"/>
  </r>
  <r>
    <x v="13"/>
    <x v="5"/>
    <s v="Midtre-Gauldal"/>
    <x v="29"/>
    <x v="1"/>
    <s v="stk"/>
    <n v="70770"/>
  </r>
  <r>
    <x v="14"/>
    <x v="5"/>
    <s v="Midtre-Gauldal"/>
    <x v="29"/>
    <x v="1"/>
    <s v="stk"/>
    <n v="254985"/>
  </r>
  <r>
    <x v="15"/>
    <x v="5"/>
    <s v="Midtre-Gauldal"/>
    <x v="29"/>
    <x v="1"/>
    <s v="stk"/>
    <n v="168475"/>
  </r>
  <r>
    <x v="16"/>
    <x v="1"/>
    <s v="Namsos"/>
    <x v="1"/>
    <x v="1"/>
    <s v="stk"/>
    <n v="4500"/>
  </r>
  <r>
    <x v="0"/>
    <x v="5"/>
    <s v="Melhus"/>
    <x v="30"/>
    <x v="1"/>
    <s v="stk"/>
    <n v="276680"/>
  </r>
  <r>
    <x v="1"/>
    <x v="5"/>
    <s v="Melhus"/>
    <x v="30"/>
    <x v="1"/>
    <s v="stk"/>
    <n v="236160"/>
  </r>
  <r>
    <x v="2"/>
    <x v="5"/>
    <s v="Melhus"/>
    <x v="30"/>
    <x v="1"/>
    <s v="stk"/>
    <n v="213565"/>
  </r>
  <r>
    <x v="3"/>
    <x v="5"/>
    <s v="Melhus"/>
    <x v="30"/>
    <x v="1"/>
    <s v="stk"/>
    <n v="91725"/>
  </r>
  <r>
    <x v="4"/>
    <x v="5"/>
    <s v="Melhus"/>
    <x v="30"/>
    <x v="1"/>
    <s v="stk"/>
    <n v="98951"/>
  </r>
  <r>
    <x v="5"/>
    <x v="5"/>
    <s v="Melhus"/>
    <x v="30"/>
    <x v="1"/>
    <s v="stk"/>
    <n v="82320"/>
  </r>
  <r>
    <x v="6"/>
    <x v="5"/>
    <s v="Melhus"/>
    <x v="30"/>
    <x v="1"/>
    <s v="stk"/>
    <n v="194885"/>
  </r>
  <r>
    <x v="7"/>
    <x v="5"/>
    <s v="Melhus"/>
    <x v="30"/>
    <x v="1"/>
    <s v="stk"/>
    <n v="229995"/>
  </r>
  <r>
    <x v="8"/>
    <x v="5"/>
    <s v="Melhus"/>
    <x v="30"/>
    <x v="1"/>
    <s v="stk"/>
    <n v="267460"/>
  </r>
  <r>
    <x v="9"/>
    <x v="5"/>
    <s v="Melhus"/>
    <x v="30"/>
    <x v="1"/>
    <s v="stk"/>
    <n v="238380"/>
  </r>
  <r>
    <x v="10"/>
    <x v="5"/>
    <s v="Melhus"/>
    <x v="30"/>
    <x v="1"/>
    <s v="stk"/>
    <n v="183669"/>
  </r>
  <r>
    <x v="11"/>
    <x v="5"/>
    <s v="Melhus"/>
    <x v="30"/>
    <x v="1"/>
    <s v="stk"/>
    <n v="141015"/>
  </r>
  <r>
    <x v="12"/>
    <x v="5"/>
    <s v="Melhus"/>
    <x v="30"/>
    <x v="1"/>
    <s v="stk"/>
    <n v="155075"/>
  </r>
  <r>
    <x v="13"/>
    <x v="5"/>
    <s v="Melhus"/>
    <x v="30"/>
    <x v="1"/>
    <s v="stk"/>
    <n v="228875"/>
  </r>
  <r>
    <x v="14"/>
    <x v="5"/>
    <s v="Melhus"/>
    <x v="30"/>
    <x v="1"/>
    <s v="stk"/>
    <n v="259080"/>
  </r>
  <r>
    <x v="15"/>
    <x v="5"/>
    <s v="Melhus"/>
    <x v="30"/>
    <x v="1"/>
    <s v="stk"/>
    <n v="325000"/>
  </r>
  <r>
    <x v="16"/>
    <x v="1"/>
    <s v="Flatanger"/>
    <x v="14"/>
    <x v="1"/>
    <s v="stk"/>
    <n v="8500"/>
  </r>
  <r>
    <x v="0"/>
    <x v="4"/>
    <s v="Skaun"/>
    <x v="31"/>
    <x v="1"/>
    <s v="stk"/>
    <n v="160360"/>
  </r>
  <r>
    <x v="1"/>
    <x v="4"/>
    <s v="Skaun"/>
    <x v="31"/>
    <x v="1"/>
    <s v="stk"/>
    <n v="201486"/>
  </r>
  <r>
    <x v="2"/>
    <x v="4"/>
    <s v="Skaun"/>
    <x v="31"/>
    <x v="1"/>
    <s v="stk"/>
    <n v="99995"/>
  </r>
  <r>
    <x v="3"/>
    <x v="4"/>
    <s v="Skaun"/>
    <x v="31"/>
    <x v="1"/>
    <s v="stk"/>
    <n v="58930"/>
  </r>
  <r>
    <x v="4"/>
    <x v="4"/>
    <s v="Skaun"/>
    <x v="31"/>
    <x v="1"/>
    <s v="stk"/>
    <n v="54755"/>
  </r>
  <r>
    <x v="5"/>
    <x v="4"/>
    <s v="Skaun"/>
    <x v="31"/>
    <x v="1"/>
    <s v="stk"/>
    <n v="25235"/>
  </r>
  <r>
    <x v="6"/>
    <x v="4"/>
    <s v="Skaun"/>
    <x v="31"/>
    <x v="1"/>
    <s v="stk"/>
    <n v="33910"/>
  </r>
  <r>
    <x v="7"/>
    <x v="4"/>
    <s v="Skaun"/>
    <x v="31"/>
    <x v="1"/>
    <s v="stk"/>
    <n v="89965"/>
  </r>
  <r>
    <x v="8"/>
    <x v="4"/>
    <s v="Skaun"/>
    <x v="31"/>
    <x v="1"/>
    <s v="stk"/>
    <n v="182075"/>
  </r>
  <r>
    <x v="9"/>
    <x v="4"/>
    <s v="Skaun"/>
    <x v="31"/>
    <x v="1"/>
    <s v="stk"/>
    <n v="141990"/>
  </r>
  <r>
    <x v="10"/>
    <x v="4"/>
    <s v="Skaun"/>
    <x v="31"/>
    <x v="1"/>
    <s v="stk"/>
    <n v="142960"/>
  </r>
  <r>
    <x v="11"/>
    <x v="4"/>
    <s v="Skaun"/>
    <x v="31"/>
    <x v="1"/>
    <s v="stk"/>
    <n v="118100"/>
  </r>
  <r>
    <x v="12"/>
    <x v="4"/>
    <s v="Skaun"/>
    <x v="31"/>
    <x v="1"/>
    <s v="stk"/>
    <n v="157100"/>
  </r>
  <r>
    <x v="13"/>
    <x v="4"/>
    <s v="Skaun"/>
    <x v="31"/>
    <x v="1"/>
    <s v="stk"/>
    <n v="99005"/>
  </r>
  <r>
    <x v="14"/>
    <x v="4"/>
    <s v="Skaun"/>
    <x v="31"/>
    <x v="1"/>
    <s v="stk"/>
    <n v="117020"/>
  </r>
  <r>
    <x v="15"/>
    <x v="4"/>
    <s v="Skaun"/>
    <x v="31"/>
    <x v="1"/>
    <s v="stk"/>
    <n v="172030"/>
  </r>
  <r>
    <x v="16"/>
    <x v="1"/>
    <s v="Nærøysund"/>
    <x v="15"/>
    <x v="1"/>
    <s v="stk"/>
    <m/>
  </r>
  <r>
    <x v="0"/>
    <x v="2"/>
    <s v="Trondheim"/>
    <x v="19"/>
    <x v="1"/>
    <s v="stk"/>
    <n v="86905"/>
  </r>
  <r>
    <x v="1"/>
    <x v="2"/>
    <s v="Trondheim"/>
    <x v="19"/>
    <x v="1"/>
    <s v="stk"/>
    <n v="54220"/>
  </r>
  <r>
    <x v="2"/>
    <x v="2"/>
    <s v="Trondheim"/>
    <x v="19"/>
    <x v="1"/>
    <s v="stk"/>
    <n v="61075"/>
  </r>
  <r>
    <x v="3"/>
    <x v="2"/>
    <s v="Trondheim"/>
    <x v="19"/>
    <x v="1"/>
    <s v="stk"/>
    <n v="43400"/>
  </r>
  <r>
    <x v="4"/>
    <x v="2"/>
    <s v="Trondheim"/>
    <x v="19"/>
    <x v="1"/>
    <s v="stk"/>
    <n v="31900"/>
  </r>
  <r>
    <x v="5"/>
    <x v="2"/>
    <s v="Trondheim"/>
    <x v="19"/>
    <x v="1"/>
    <s v="stk"/>
    <n v="44230"/>
  </r>
  <r>
    <x v="6"/>
    <x v="2"/>
    <s v="Trondheim"/>
    <x v="19"/>
    <x v="1"/>
    <s v="stk"/>
    <n v="47145"/>
  </r>
  <r>
    <x v="7"/>
    <x v="2"/>
    <s v="Trondheim"/>
    <x v="19"/>
    <x v="1"/>
    <s v="stk"/>
    <n v="42875"/>
  </r>
  <r>
    <x v="8"/>
    <x v="2"/>
    <s v="Trondheim"/>
    <x v="19"/>
    <x v="1"/>
    <s v="stk"/>
    <n v="45200"/>
  </r>
  <r>
    <x v="9"/>
    <x v="2"/>
    <s v="Trondheim"/>
    <x v="19"/>
    <x v="1"/>
    <s v="stk"/>
    <n v="46300"/>
  </r>
  <r>
    <x v="10"/>
    <x v="2"/>
    <s v="Trondheim"/>
    <x v="19"/>
    <x v="1"/>
    <s v="stk"/>
    <n v="47525"/>
  </r>
  <r>
    <x v="11"/>
    <x v="2"/>
    <s v="Trondheim"/>
    <x v="19"/>
    <x v="1"/>
    <s v="stk"/>
    <n v="46349"/>
  </r>
  <r>
    <x v="12"/>
    <x v="2"/>
    <s v="Trondheim"/>
    <x v="19"/>
    <x v="1"/>
    <s v="stk"/>
    <n v="43100"/>
  </r>
  <r>
    <x v="13"/>
    <x v="2"/>
    <s v="Trondheim"/>
    <x v="19"/>
    <x v="1"/>
    <s v="stk"/>
    <n v="65050"/>
  </r>
  <r>
    <x v="14"/>
    <x v="2"/>
    <s v="Trondheim"/>
    <x v="19"/>
    <x v="1"/>
    <s v="stk"/>
    <n v="44100"/>
  </r>
  <r>
    <x v="15"/>
    <x v="2"/>
    <s v="Trondheim"/>
    <x v="19"/>
    <x v="1"/>
    <s v="stk"/>
    <n v="41300"/>
  </r>
  <r>
    <x v="0"/>
    <x v="2"/>
    <s v="Malvik"/>
    <x v="32"/>
    <x v="1"/>
    <s v="stk"/>
    <n v="71605"/>
  </r>
  <r>
    <x v="1"/>
    <x v="2"/>
    <s v="Malvik"/>
    <x v="32"/>
    <x v="1"/>
    <s v="stk"/>
    <n v="83180"/>
  </r>
  <r>
    <x v="2"/>
    <x v="2"/>
    <s v="Malvik"/>
    <x v="32"/>
    <x v="1"/>
    <s v="stk"/>
    <n v="114260"/>
  </r>
  <r>
    <x v="3"/>
    <x v="2"/>
    <s v="Malvik"/>
    <x v="32"/>
    <x v="1"/>
    <s v="stk"/>
    <n v="37330"/>
  </r>
  <r>
    <x v="4"/>
    <x v="2"/>
    <s v="Malvik"/>
    <x v="32"/>
    <x v="1"/>
    <s v="stk"/>
    <n v="17600"/>
  </r>
  <r>
    <x v="5"/>
    <x v="2"/>
    <s v="Malvik"/>
    <x v="32"/>
    <x v="1"/>
    <s v="stk"/>
    <n v="30495"/>
  </r>
  <r>
    <x v="6"/>
    <x v="2"/>
    <s v="Malvik"/>
    <x v="32"/>
    <x v="1"/>
    <s v="stk"/>
    <n v="51910"/>
  </r>
  <r>
    <x v="7"/>
    <x v="2"/>
    <s v="Malvik"/>
    <x v="32"/>
    <x v="1"/>
    <s v="stk"/>
    <n v="66125"/>
  </r>
  <r>
    <x v="8"/>
    <x v="2"/>
    <s v="Malvik"/>
    <x v="32"/>
    <x v="1"/>
    <s v="stk"/>
    <n v="73775"/>
  </r>
  <r>
    <x v="9"/>
    <x v="2"/>
    <s v="Malvik"/>
    <x v="32"/>
    <x v="1"/>
    <s v="stk"/>
    <n v="40505"/>
  </r>
  <r>
    <x v="10"/>
    <x v="2"/>
    <s v="Malvik"/>
    <x v="32"/>
    <x v="1"/>
    <s v="stk"/>
    <n v="39175"/>
  </r>
  <r>
    <x v="11"/>
    <x v="2"/>
    <s v="Malvik"/>
    <x v="32"/>
    <x v="1"/>
    <s v="stk"/>
    <n v="37070"/>
  </r>
  <r>
    <x v="12"/>
    <x v="2"/>
    <s v="Malvik"/>
    <x v="32"/>
    <x v="1"/>
    <s v="stk"/>
    <n v="92390"/>
  </r>
  <r>
    <x v="13"/>
    <x v="2"/>
    <s v="Malvik"/>
    <x v="32"/>
    <x v="1"/>
    <s v="stk"/>
    <n v="82875"/>
  </r>
  <r>
    <x v="14"/>
    <x v="2"/>
    <s v="Malvik"/>
    <x v="32"/>
    <x v="1"/>
    <s v="stk"/>
    <n v="83900"/>
  </r>
  <r>
    <x v="15"/>
    <x v="2"/>
    <s v="Malvik"/>
    <x v="32"/>
    <x v="1"/>
    <s v="stk"/>
    <n v="170125"/>
  </r>
  <r>
    <x v="16"/>
    <x v="1"/>
    <s v="Leka"/>
    <x v="16"/>
    <x v="1"/>
    <s v="stk"/>
    <m/>
  </r>
  <r>
    <x v="0"/>
    <x v="2"/>
    <s v="Selbu"/>
    <x v="33"/>
    <x v="1"/>
    <s v="stk"/>
    <n v="434105"/>
  </r>
  <r>
    <x v="1"/>
    <x v="2"/>
    <s v="Selbu"/>
    <x v="33"/>
    <x v="1"/>
    <s v="stk"/>
    <n v="462810"/>
  </r>
  <r>
    <x v="2"/>
    <x v="2"/>
    <s v="Selbu"/>
    <x v="33"/>
    <x v="1"/>
    <s v="stk"/>
    <n v="396675"/>
  </r>
  <r>
    <x v="3"/>
    <x v="2"/>
    <s v="Selbu"/>
    <x v="33"/>
    <x v="1"/>
    <s v="stk"/>
    <n v="231200"/>
  </r>
  <r>
    <x v="4"/>
    <x v="2"/>
    <s v="Selbu"/>
    <x v="33"/>
    <x v="1"/>
    <s v="stk"/>
    <n v="314570"/>
  </r>
  <r>
    <x v="5"/>
    <x v="2"/>
    <s v="Selbu"/>
    <x v="33"/>
    <x v="1"/>
    <s v="stk"/>
    <n v="269010"/>
  </r>
  <r>
    <x v="6"/>
    <x v="2"/>
    <s v="Selbu"/>
    <x v="33"/>
    <x v="1"/>
    <s v="stk"/>
    <n v="310485"/>
  </r>
  <r>
    <x v="7"/>
    <x v="2"/>
    <s v="Selbu"/>
    <x v="33"/>
    <x v="1"/>
    <s v="stk"/>
    <n v="203540"/>
  </r>
  <r>
    <x v="8"/>
    <x v="2"/>
    <s v="Selbu"/>
    <x v="33"/>
    <x v="1"/>
    <s v="stk"/>
    <n v="285375"/>
  </r>
  <r>
    <x v="9"/>
    <x v="2"/>
    <s v="Selbu"/>
    <x v="33"/>
    <x v="1"/>
    <s v="stk"/>
    <n v="254775"/>
  </r>
  <r>
    <x v="10"/>
    <x v="2"/>
    <s v="Selbu"/>
    <x v="33"/>
    <x v="1"/>
    <s v="stk"/>
    <n v="241075"/>
  </r>
  <r>
    <x v="11"/>
    <x v="2"/>
    <s v="Selbu"/>
    <x v="33"/>
    <x v="1"/>
    <s v="stk"/>
    <n v="271815"/>
  </r>
  <r>
    <x v="12"/>
    <x v="2"/>
    <s v="Selbu"/>
    <x v="33"/>
    <x v="1"/>
    <s v="stk"/>
    <n v="214135"/>
  </r>
  <r>
    <x v="13"/>
    <x v="2"/>
    <s v="Selbu"/>
    <x v="33"/>
    <x v="1"/>
    <s v="stk"/>
    <n v="212050"/>
  </r>
  <r>
    <x v="14"/>
    <x v="2"/>
    <s v="Selbu"/>
    <x v="33"/>
    <x v="1"/>
    <s v="stk"/>
    <n v="146100"/>
  </r>
  <r>
    <x v="15"/>
    <x v="2"/>
    <s v="Selbu"/>
    <x v="33"/>
    <x v="1"/>
    <s v="stk"/>
    <n v="250015"/>
  </r>
  <r>
    <x v="16"/>
    <x v="0"/>
    <s v="Inderøy"/>
    <x v="17"/>
    <x v="1"/>
    <s v="stk"/>
    <n v="68150"/>
  </r>
  <r>
    <x v="0"/>
    <x v="2"/>
    <s v="Tydal"/>
    <x v="34"/>
    <x v="1"/>
    <s v="stk"/>
    <n v="172805"/>
  </r>
  <r>
    <x v="1"/>
    <x v="2"/>
    <s v="Tydal"/>
    <x v="34"/>
    <x v="1"/>
    <s v="stk"/>
    <n v="179535"/>
  </r>
  <r>
    <x v="2"/>
    <x v="2"/>
    <s v="Tydal"/>
    <x v="34"/>
    <x v="1"/>
    <s v="stk"/>
    <n v="85955"/>
  </r>
  <r>
    <x v="3"/>
    <x v="2"/>
    <s v="Tydal"/>
    <x v="34"/>
    <x v="1"/>
    <s v="stk"/>
    <n v="107515"/>
  </r>
  <r>
    <x v="4"/>
    <x v="2"/>
    <s v="Tydal"/>
    <x v="34"/>
    <x v="1"/>
    <s v="stk"/>
    <n v="65250"/>
  </r>
  <r>
    <x v="5"/>
    <x v="2"/>
    <s v="Tydal"/>
    <x v="34"/>
    <x v="1"/>
    <s v="stk"/>
    <n v="86085"/>
  </r>
  <r>
    <x v="6"/>
    <x v="2"/>
    <s v="Tydal"/>
    <x v="34"/>
    <x v="1"/>
    <s v="stk"/>
    <n v="66360"/>
  </r>
  <r>
    <x v="7"/>
    <x v="2"/>
    <s v="Tydal"/>
    <x v="34"/>
    <x v="1"/>
    <s v="stk"/>
    <n v="131850"/>
  </r>
  <r>
    <x v="8"/>
    <x v="2"/>
    <s v="Tydal"/>
    <x v="34"/>
    <x v="1"/>
    <s v="stk"/>
    <n v="103635"/>
  </r>
  <r>
    <x v="9"/>
    <x v="2"/>
    <s v="Tydal"/>
    <x v="34"/>
    <x v="1"/>
    <s v="stk"/>
    <n v="46125"/>
  </r>
  <r>
    <x v="10"/>
    <x v="2"/>
    <s v="Tydal"/>
    <x v="34"/>
    <x v="1"/>
    <s v="stk"/>
    <n v="73150"/>
  </r>
  <r>
    <x v="11"/>
    <x v="2"/>
    <s v="Tydal"/>
    <x v="34"/>
    <x v="1"/>
    <s v="stk"/>
    <n v="74900"/>
  </r>
  <r>
    <x v="12"/>
    <x v="2"/>
    <s v="Tydal"/>
    <x v="34"/>
    <x v="1"/>
    <s v="stk"/>
    <n v="96120"/>
  </r>
  <r>
    <x v="13"/>
    <x v="2"/>
    <s v="Tydal"/>
    <x v="34"/>
    <x v="1"/>
    <s v="stk"/>
    <n v="72100"/>
  </r>
  <r>
    <x v="14"/>
    <x v="2"/>
    <s v="Tydal"/>
    <x v="34"/>
    <x v="1"/>
    <s v="stk"/>
    <n v="72560"/>
  </r>
  <r>
    <x v="15"/>
    <x v="2"/>
    <s v="Tydal"/>
    <x v="34"/>
    <x v="1"/>
    <s v="stk"/>
    <n v="126600"/>
  </r>
  <r>
    <x v="16"/>
    <x v="3"/>
    <s v="Indre Fosen"/>
    <x v="18"/>
    <x v="1"/>
    <s v="stk"/>
    <n v="112811"/>
  </r>
  <r>
    <x v="0"/>
    <x v="3"/>
    <s v="Indre Fosen"/>
    <x v="18"/>
    <x v="1"/>
    <s v="stk"/>
    <n v="111750"/>
  </r>
  <r>
    <x v="1"/>
    <x v="3"/>
    <s v="Indre Fosen"/>
    <x v="18"/>
    <x v="1"/>
    <s v="stk"/>
    <n v="103495"/>
  </r>
  <r>
    <x v="2"/>
    <x v="3"/>
    <s v="Indre Fosen"/>
    <x v="18"/>
    <x v="1"/>
    <s v="stk"/>
    <n v="90181"/>
  </r>
  <r>
    <x v="3"/>
    <x v="3"/>
    <s v="Indre Fosen"/>
    <x v="18"/>
    <x v="1"/>
    <s v="stk"/>
    <n v="25845"/>
  </r>
  <r>
    <x v="4"/>
    <x v="3"/>
    <s v="Indre Fosen"/>
    <x v="18"/>
    <x v="1"/>
    <s v="stk"/>
    <n v="34190"/>
  </r>
  <r>
    <x v="5"/>
    <x v="3"/>
    <s v="Indre Fosen"/>
    <x v="18"/>
    <x v="1"/>
    <s v="stk"/>
    <n v="38570"/>
  </r>
  <r>
    <x v="6"/>
    <x v="3"/>
    <s v="Indre Fosen"/>
    <x v="18"/>
    <x v="1"/>
    <s v="stk"/>
    <n v="46565"/>
  </r>
  <r>
    <x v="7"/>
    <x v="3"/>
    <s v="Indre Fosen"/>
    <x v="18"/>
    <x v="1"/>
    <s v="stk"/>
    <n v="52980"/>
  </r>
  <r>
    <x v="8"/>
    <x v="3"/>
    <s v="Indre Fosen"/>
    <x v="18"/>
    <x v="1"/>
    <s v="stk"/>
    <n v="47075"/>
  </r>
  <r>
    <x v="9"/>
    <x v="3"/>
    <s v="Indre Fosen"/>
    <x v="18"/>
    <x v="1"/>
    <s v="stk"/>
    <n v="49700"/>
  </r>
  <r>
    <x v="10"/>
    <x v="3"/>
    <s v="Indre Fosen"/>
    <x v="18"/>
    <x v="1"/>
    <s v="stk"/>
    <n v="28200"/>
  </r>
  <r>
    <x v="11"/>
    <x v="3"/>
    <s v="Indre Fosen"/>
    <x v="18"/>
    <x v="1"/>
    <s v="stk"/>
    <n v="111410"/>
  </r>
  <r>
    <x v="12"/>
    <x v="3"/>
    <s v="Indre Fosen"/>
    <x v="18"/>
    <x v="1"/>
    <s v="stk"/>
    <n v="51525"/>
  </r>
  <r>
    <x v="13"/>
    <x v="3"/>
    <s v="Indre Fosen"/>
    <x v="18"/>
    <x v="1"/>
    <s v="stk"/>
    <n v="52855"/>
  </r>
  <r>
    <x v="14"/>
    <x v="3"/>
    <s v="Indre Fosen"/>
    <x v="18"/>
    <x v="1"/>
    <s v="stk"/>
    <n v="84375"/>
  </r>
  <r>
    <x v="15"/>
    <x v="3"/>
    <s v="Indre Fosen"/>
    <x v="18"/>
    <x v="1"/>
    <s v="stk"/>
    <n v="54790"/>
  </r>
  <r>
    <x v="16"/>
    <x v="3"/>
    <s v="Indre Fosen"/>
    <x v="18"/>
    <x v="1"/>
    <s v="stk"/>
    <n v="60350"/>
  </r>
  <r>
    <x v="0"/>
    <x v="3"/>
    <s v="Ørland"/>
    <x v="21"/>
    <x v="1"/>
    <s v="stk"/>
    <n v="3705"/>
  </r>
  <r>
    <x v="1"/>
    <x v="3"/>
    <s v="Ørland"/>
    <x v="21"/>
    <x v="1"/>
    <s v="stk"/>
    <n v="5180"/>
  </r>
  <r>
    <x v="2"/>
    <x v="3"/>
    <s v="Ørland"/>
    <x v="21"/>
    <x v="1"/>
    <s v="stk"/>
    <n v="1530"/>
  </r>
  <r>
    <x v="7"/>
    <x v="3"/>
    <s v="Ørland"/>
    <x v="21"/>
    <x v="1"/>
    <s v="stk"/>
    <n v="420"/>
  </r>
  <r>
    <x v="0"/>
    <x v="0"/>
    <s v="Steinkjer"/>
    <x v="0"/>
    <x v="2"/>
    <s v="m"/>
    <n v="2746"/>
  </r>
  <r>
    <x v="1"/>
    <x v="0"/>
    <s v="Steinkjer"/>
    <x v="0"/>
    <x v="2"/>
    <s v="m"/>
    <n v="0"/>
  </r>
  <r>
    <x v="2"/>
    <x v="0"/>
    <s v="Steinkjer"/>
    <x v="0"/>
    <x v="2"/>
    <s v="m"/>
    <n v="760"/>
  </r>
  <r>
    <x v="3"/>
    <x v="0"/>
    <s v="Steinkjer"/>
    <x v="0"/>
    <x v="2"/>
    <s v="m"/>
    <n v="450"/>
  </r>
  <r>
    <x v="4"/>
    <x v="0"/>
    <s v="Steinkjer"/>
    <x v="0"/>
    <x v="2"/>
    <s v="m"/>
    <n v="400"/>
  </r>
  <r>
    <x v="5"/>
    <x v="0"/>
    <s v="Steinkjer"/>
    <x v="0"/>
    <x v="2"/>
    <s v="m"/>
    <n v="450"/>
  </r>
  <r>
    <x v="6"/>
    <x v="0"/>
    <s v="Steinkjer"/>
    <x v="0"/>
    <x v="2"/>
    <s v="m"/>
    <n v="550"/>
  </r>
  <r>
    <x v="7"/>
    <x v="0"/>
    <s v="Steinkjer"/>
    <x v="0"/>
    <x v="2"/>
    <s v="m"/>
    <n v="686"/>
  </r>
  <r>
    <x v="8"/>
    <x v="0"/>
    <s v="Steinkjer"/>
    <x v="0"/>
    <x v="2"/>
    <s v="m"/>
    <n v="400"/>
  </r>
  <r>
    <x v="9"/>
    <x v="0"/>
    <s v="Steinkjer"/>
    <x v="0"/>
    <x v="2"/>
    <s v="m"/>
    <n v="1190"/>
  </r>
  <r>
    <x v="10"/>
    <x v="0"/>
    <s v="Steinkjer"/>
    <x v="0"/>
    <x v="2"/>
    <s v="m"/>
    <n v="400"/>
  </r>
  <r>
    <x v="11"/>
    <x v="0"/>
    <s v="Steinkjer"/>
    <x v="0"/>
    <x v="2"/>
    <s v="m"/>
    <n v="1250"/>
  </r>
  <r>
    <x v="12"/>
    <x v="0"/>
    <s v="Steinkjer"/>
    <x v="0"/>
    <x v="2"/>
    <s v="m"/>
    <n v="275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1200"/>
  </r>
  <r>
    <x v="16"/>
    <x v="0"/>
    <s v="Steinkjer"/>
    <x v="0"/>
    <x v="2"/>
    <s v="m"/>
    <n v="0"/>
  </r>
  <r>
    <x v="0"/>
    <x v="1"/>
    <s v="Namsos"/>
    <x v="1"/>
    <x v="2"/>
    <s v="m"/>
    <n v="1105"/>
  </r>
  <r>
    <x v="1"/>
    <x v="1"/>
    <s v="Namsos"/>
    <x v="1"/>
    <x v="2"/>
    <s v="m"/>
    <n v="1560"/>
  </r>
  <r>
    <x v="2"/>
    <x v="1"/>
    <s v="Namsos"/>
    <x v="1"/>
    <x v="2"/>
    <s v="m"/>
    <n v="3060"/>
  </r>
  <r>
    <x v="3"/>
    <x v="1"/>
    <s v="Namsos"/>
    <x v="1"/>
    <x v="2"/>
    <s v="m"/>
    <n v="1950"/>
  </r>
  <r>
    <x v="4"/>
    <x v="1"/>
    <s v="Namsos"/>
    <x v="1"/>
    <x v="2"/>
    <s v="m"/>
    <n v="1000"/>
  </r>
  <r>
    <x v="5"/>
    <x v="1"/>
    <s v="Namsos"/>
    <x v="1"/>
    <x v="2"/>
    <s v="m"/>
    <n v="1950"/>
  </r>
  <r>
    <x v="6"/>
    <x v="1"/>
    <s v="Namsos"/>
    <x v="1"/>
    <x v="2"/>
    <s v="m"/>
    <n v="900"/>
  </r>
  <r>
    <x v="7"/>
    <x v="1"/>
    <s v="Namsos"/>
    <x v="1"/>
    <x v="2"/>
    <s v="m"/>
    <n v="105"/>
  </r>
  <r>
    <x v="8"/>
    <x v="1"/>
    <s v="Namsos"/>
    <x v="1"/>
    <x v="2"/>
    <s v="m"/>
    <n v="0"/>
  </r>
  <r>
    <x v="9"/>
    <x v="1"/>
    <s v="Namsos"/>
    <x v="1"/>
    <x v="2"/>
    <s v="m"/>
    <n v="400"/>
  </r>
  <r>
    <x v="10"/>
    <x v="1"/>
    <s v="Namsos"/>
    <x v="1"/>
    <x v="2"/>
    <s v="m"/>
    <n v="65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20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1500"/>
  </r>
  <r>
    <x v="0"/>
    <x v="2"/>
    <s v="Meråker"/>
    <x v="2"/>
    <x v="2"/>
    <s v="m"/>
    <n v="0"/>
  </r>
  <r>
    <x v="1"/>
    <x v="2"/>
    <s v="Meråker"/>
    <x v="2"/>
    <x v="2"/>
    <s v="m"/>
    <n v="0"/>
  </r>
  <r>
    <x v="2"/>
    <x v="2"/>
    <s v="Meråker"/>
    <x v="2"/>
    <x v="2"/>
    <s v="m"/>
    <n v="0"/>
  </r>
  <r>
    <x v="3"/>
    <x v="2"/>
    <s v="Meråker"/>
    <x v="2"/>
    <x v="2"/>
    <s v="m"/>
    <n v="0"/>
  </r>
  <r>
    <x v="4"/>
    <x v="2"/>
    <s v="Meråker"/>
    <x v="2"/>
    <x v="2"/>
    <s v="m"/>
    <n v="0"/>
  </r>
  <r>
    <x v="5"/>
    <x v="2"/>
    <s v="Meråker"/>
    <x v="2"/>
    <x v="2"/>
    <s v="m"/>
    <n v="0"/>
  </r>
  <r>
    <x v="6"/>
    <x v="2"/>
    <s v="Meråker"/>
    <x v="2"/>
    <x v="2"/>
    <s v="m"/>
    <n v="0"/>
  </r>
  <r>
    <x v="7"/>
    <x v="2"/>
    <s v="Meråker"/>
    <x v="2"/>
    <x v="2"/>
    <s v="m"/>
    <n v="0"/>
  </r>
  <r>
    <x v="8"/>
    <x v="2"/>
    <s v="Meråker"/>
    <x v="2"/>
    <x v="2"/>
    <s v="m"/>
    <n v="0"/>
  </r>
  <r>
    <x v="9"/>
    <x v="2"/>
    <s v="Meråker"/>
    <x v="2"/>
    <x v="2"/>
    <s v="m"/>
    <n v="0"/>
  </r>
  <r>
    <x v="10"/>
    <x v="2"/>
    <s v="Meråker"/>
    <x v="2"/>
    <x v="2"/>
    <s v="m"/>
    <n v="0"/>
  </r>
  <r>
    <x v="11"/>
    <x v="2"/>
    <s v="Meråker"/>
    <x v="2"/>
    <x v="2"/>
    <s v="m"/>
    <n v="0"/>
  </r>
  <r>
    <x v="12"/>
    <x v="2"/>
    <s v="Meråker"/>
    <x v="2"/>
    <x v="2"/>
    <s v="m"/>
    <n v="0"/>
  </r>
  <r>
    <x v="13"/>
    <x v="2"/>
    <s v="Meråker"/>
    <x v="2"/>
    <x v="2"/>
    <s v="m"/>
    <n v="0"/>
  </r>
  <r>
    <x v="14"/>
    <x v="2"/>
    <s v="Meråker"/>
    <x v="2"/>
    <x v="2"/>
    <s v="m"/>
    <n v="0"/>
  </r>
  <r>
    <x v="15"/>
    <x v="2"/>
    <s v="Meråker"/>
    <x v="2"/>
    <x v="2"/>
    <s v="m"/>
    <n v="0"/>
  </r>
  <r>
    <x v="16"/>
    <x v="2"/>
    <s v="Meråker"/>
    <x v="2"/>
    <x v="2"/>
    <s v="m"/>
    <n v="0"/>
  </r>
  <r>
    <x v="0"/>
    <x v="2"/>
    <s v="Stjørdal"/>
    <x v="3"/>
    <x v="2"/>
    <s v="m"/>
    <n v="0"/>
  </r>
  <r>
    <x v="1"/>
    <x v="2"/>
    <s v="Stjørdal"/>
    <x v="3"/>
    <x v="2"/>
    <s v="m"/>
    <n v="0"/>
  </r>
  <r>
    <x v="2"/>
    <x v="2"/>
    <s v="Stjørdal"/>
    <x v="3"/>
    <x v="2"/>
    <s v="m"/>
    <n v="4355"/>
  </r>
  <r>
    <x v="3"/>
    <x v="2"/>
    <s v="Stjørdal"/>
    <x v="3"/>
    <x v="2"/>
    <s v="m"/>
    <n v="2200"/>
  </r>
  <r>
    <x v="4"/>
    <x v="2"/>
    <s v="Stjørdal"/>
    <x v="3"/>
    <x v="2"/>
    <s v="m"/>
    <n v="695"/>
  </r>
  <r>
    <x v="5"/>
    <x v="2"/>
    <s v="Stjørdal"/>
    <x v="3"/>
    <x v="2"/>
    <s v="m"/>
    <n v="2200"/>
  </r>
  <r>
    <x v="6"/>
    <x v="2"/>
    <s v="Stjørdal"/>
    <x v="3"/>
    <x v="2"/>
    <s v="m"/>
    <n v="1700"/>
  </r>
  <r>
    <x v="7"/>
    <x v="2"/>
    <s v="Stjørdal"/>
    <x v="3"/>
    <x v="2"/>
    <s v="m"/>
    <n v="200"/>
  </r>
  <r>
    <x v="8"/>
    <x v="2"/>
    <s v="Stjørdal"/>
    <x v="3"/>
    <x v="2"/>
    <s v="m"/>
    <n v="700"/>
  </r>
  <r>
    <x v="9"/>
    <x v="2"/>
    <s v="Stjørdal"/>
    <x v="3"/>
    <x v="2"/>
    <s v="m"/>
    <n v="2050"/>
  </r>
  <r>
    <x v="10"/>
    <x v="2"/>
    <s v="Stjørdal"/>
    <x v="3"/>
    <x v="2"/>
    <s v="m"/>
    <n v="1750"/>
  </r>
  <r>
    <x v="11"/>
    <x v="2"/>
    <s v="Stjørdal"/>
    <x v="3"/>
    <x v="2"/>
    <s v="m"/>
    <n v="0"/>
  </r>
  <r>
    <x v="12"/>
    <x v="2"/>
    <s v="Stjørdal"/>
    <x v="3"/>
    <x v="2"/>
    <s v="m"/>
    <n v="0"/>
  </r>
  <r>
    <x v="13"/>
    <x v="2"/>
    <s v="Stjørdal"/>
    <x v="3"/>
    <x v="2"/>
    <s v="m"/>
    <n v="1700"/>
  </r>
  <r>
    <x v="14"/>
    <x v="2"/>
    <s v="Stjørdal"/>
    <x v="3"/>
    <x v="2"/>
    <s v="m"/>
    <n v="0"/>
  </r>
  <r>
    <x v="15"/>
    <x v="2"/>
    <s v="Stjørdal"/>
    <x v="3"/>
    <x v="2"/>
    <s v="m"/>
    <n v="0"/>
  </r>
  <r>
    <x v="16"/>
    <x v="2"/>
    <s v="Stjørdal"/>
    <x v="3"/>
    <x v="2"/>
    <s v="m"/>
    <n v="800"/>
  </r>
  <r>
    <x v="0"/>
    <x v="0"/>
    <s v="Frosta"/>
    <x v="4"/>
    <x v="2"/>
    <s v="m"/>
    <n v="0"/>
  </r>
  <r>
    <x v="1"/>
    <x v="0"/>
    <s v="Frosta"/>
    <x v="4"/>
    <x v="2"/>
    <s v="m"/>
    <n v="0"/>
  </r>
  <r>
    <x v="2"/>
    <x v="0"/>
    <s v="Frosta"/>
    <x v="4"/>
    <x v="2"/>
    <s v="m"/>
    <n v="0"/>
  </r>
  <r>
    <x v="3"/>
    <x v="0"/>
    <s v="Frosta"/>
    <x v="4"/>
    <x v="2"/>
    <s v="m"/>
    <n v="0"/>
  </r>
  <r>
    <x v="4"/>
    <x v="0"/>
    <s v="Frosta"/>
    <x v="4"/>
    <x v="2"/>
    <s v="m"/>
    <n v="0"/>
  </r>
  <r>
    <x v="5"/>
    <x v="0"/>
    <s v="Frosta"/>
    <x v="4"/>
    <x v="2"/>
    <s v="m"/>
    <n v="0"/>
  </r>
  <r>
    <x v="6"/>
    <x v="0"/>
    <s v="Frosta"/>
    <x v="4"/>
    <x v="2"/>
    <s v="m"/>
    <n v="0"/>
  </r>
  <r>
    <x v="7"/>
    <x v="0"/>
    <s v="Frosta"/>
    <x v="4"/>
    <x v="2"/>
    <s v="m"/>
    <n v="0"/>
  </r>
  <r>
    <x v="8"/>
    <x v="0"/>
    <s v="Frosta"/>
    <x v="4"/>
    <x v="2"/>
    <s v="m"/>
    <n v="0"/>
  </r>
  <r>
    <x v="9"/>
    <x v="0"/>
    <s v="Frosta"/>
    <x v="4"/>
    <x v="2"/>
    <s v="m"/>
    <n v="100"/>
  </r>
  <r>
    <x v="10"/>
    <x v="0"/>
    <s v="Frosta"/>
    <x v="4"/>
    <x v="2"/>
    <s v="m"/>
    <n v="0"/>
  </r>
  <r>
    <x v="11"/>
    <x v="0"/>
    <s v="Frosta"/>
    <x v="4"/>
    <x v="2"/>
    <s v="m"/>
    <n v="0"/>
  </r>
  <r>
    <x v="12"/>
    <x v="0"/>
    <s v="Frosta"/>
    <x v="4"/>
    <x v="2"/>
    <s v="m"/>
    <n v="0"/>
  </r>
  <r>
    <x v="13"/>
    <x v="0"/>
    <s v="Frosta"/>
    <x v="4"/>
    <x v="2"/>
    <s v="m"/>
    <n v="0"/>
  </r>
  <r>
    <x v="14"/>
    <x v="0"/>
    <s v="Frosta"/>
    <x v="4"/>
    <x v="2"/>
    <s v="m"/>
    <n v="0"/>
  </r>
  <r>
    <x v="15"/>
    <x v="0"/>
    <s v="Frosta"/>
    <x v="4"/>
    <x v="2"/>
    <s v="m"/>
    <n v="0"/>
  </r>
  <r>
    <x v="16"/>
    <x v="0"/>
    <s v="Frosta"/>
    <x v="4"/>
    <x v="2"/>
    <s v="m"/>
    <n v="0"/>
  </r>
  <r>
    <x v="0"/>
    <x v="0"/>
    <s v="Levanger"/>
    <x v="5"/>
    <x v="2"/>
    <s v="m"/>
    <n v="0"/>
  </r>
  <r>
    <x v="1"/>
    <x v="0"/>
    <s v="Levanger"/>
    <x v="5"/>
    <x v="2"/>
    <s v="m"/>
    <n v="750"/>
  </r>
  <r>
    <x v="2"/>
    <x v="0"/>
    <s v="Levanger"/>
    <x v="5"/>
    <x v="2"/>
    <s v="m"/>
    <n v="2590"/>
  </r>
  <r>
    <x v="3"/>
    <x v="0"/>
    <s v="Levanger"/>
    <x v="5"/>
    <x v="2"/>
    <s v="m"/>
    <n v="850"/>
  </r>
  <r>
    <x v="4"/>
    <x v="0"/>
    <s v="Levanger"/>
    <x v="5"/>
    <x v="2"/>
    <s v="m"/>
    <n v="75"/>
  </r>
  <r>
    <x v="5"/>
    <x v="0"/>
    <s v="Levanger"/>
    <x v="5"/>
    <x v="2"/>
    <s v="m"/>
    <n v="850"/>
  </r>
  <r>
    <x v="6"/>
    <x v="0"/>
    <s v="Levanger"/>
    <x v="5"/>
    <x v="2"/>
    <s v="m"/>
    <n v="0"/>
  </r>
  <r>
    <x v="7"/>
    <x v="0"/>
    <s v="Levanger"/>
    <x v="5"/>
    <x v="2"/>
    <s v="m"/>
    <n v="0"/>
  </r>
  <r>
    <x v="8"/>
    <x v="0"/>
    <s v="Levanger"/>
    <x v="5"/>
    <x v="2"/>
    <s v="m"/>
    <n v="2400"/>
  </r>
  <r>
    <x v="9"/>
    <x v="0"/>
    <s v="Levanger"/>
    <x v="5"/>
    <x v="2"/>
    <s v="m"/>
    <n v="4950"/>
  </r>
  <r>
    <x v="10"/>
    <x v="0"/>
    <s v="Levanger"/>
    <x v="5"/>
    <x v="2"/>
    <s v="m"/>
    <n v="0"/>
  </r>
  <r>
    <x v="11"/>
    <x v="0"/>
    <s v="Levanger"/>
    <x v="5"/>
    <x v="2"/>
    <s v="m"/>
    <n v="0"/>
  </r>
  <r>
    <x v="12"/>
    <x v="0"/>
    <s v="Levanger"/>
    <x v="5"/>
    <x v="2"/>
    <s v="m"/>
    <n v="0"/>
  </r>
  <r>
    <x v="13"/>
    <x v="0"/>
    <s v="Levanger"/>
    <x v="5"/>
    <x v="2"/>
    <s v="m"/>
    <n v="0"/>
  </r>
  <r>
    <x v="14"/>
    <x v="0"/>
    <s v="Levanger"/>
    <x v="5"/>
    <x v="2"/>
    <s v="m"/>
    <n v="0"/>
  </r>
  <r>
    <x v="15"/>
    <x v="0"/>
    <s v="Levanger"/>
    <x v="5"/>
    <x v="2"/>
    <s v="m"/>
    <n v="0"/>
  </r>
  <r>
    <x v="16"/>
    <x v="0"/>
    <s v="Levanger"/>
    <x v="5"/>
    <x v="2"/>
    <s v="m"/>
    <n v="1260"/>
  </r>
  <r>
    <x v="0"/>
    <x v="0"/>
    <s v="Verdal"/>
    <x v="6"/>
    <x v="2"/>
    <s v="m"/>
    <n v="700"/>
  </r>
  <r>
    <x v="1"/>
    <x v="0"/>
    <s v="Verdal"/>
    <x v="6"/>
    <x v="2"/>
    <s v="m"/>
    <n v="600"/>
  </r>
  <r>
    <x v="2"/>
    <x v="0"/>
    <s v="Verdal"/>
    <x v="6"/>
    <x v="2"/>
    <s v="m"/>
    <n v="0"/>
  </r>
  <r>
    <x v="3"/>
    <x v="0"/>
    <s v="Verdal"/>
    <x v="6"/>
    <x v="2"/>
    <s v="m"/>
    <n v="0"/>
  </r>
  <r>
    <x v="4"/>
    <x v="0"/>
    <s v="Verdal"/>
    <x v="6"/>
    <x v="2"/>
    <s v="m"/>
    <n v="0"/>
  </r>
  <r>
    <x v="5"/>
    <x v="0"/>
    <s v="Verdal"/>
    <x v="6"/>
    <x v="2"/>
    <s v="m"/>
    <n v="0"/>
  </r>
  <r>
    <x v="6"/>
    <x v="0"/>
    <s v="Verdal"/>
    <x v="6"/>
    <x v="2"/>
    <s v="m"/>
    <n v="0"/>
  </r>
  <r>
    <x v="7"/>
    <x v="0"/>
    <s v="Verdal"/>
    <x v="6"/>
    <x v="2"/>
    <s v="m"/>
    <n v="0"/>
  </r>
  <r>
    <x v="8"/>
    <x v="0"/>
    <s v="Verdal"/>
    <x v="6"/>
    <x v="2"/>
    <s v="m"/>
    <n v="1700"/>
  </r>
  <r>
    <x v="9"/>
    <x v="0"/>
    <s v="Verdal"/>
    <x v="6"/>
    <x v="2"/>
    <s v="m"/>
    <n v="0"/>
  </r>
  <r>
    <x v="10"/>
    <x v="0"/>
    <s v="Verdal"/>
    <x v="6"/>
    <x v="2"/>
    <s v="m"/>
    <n v="0"/>
  </r>
  <r>
    <x v="11"/>
    <x v="0"/>
    <s v="Verdal"/>
    <x v="6"/>
    <x v="2"/>
    <s v="m"/>
    <n v="0"/>
  </r>
  <r>
    <x v="12"/>
    <x v="0"/>
    <s v="Verdal"/>
    <x v="6"/>
    <x v="2"/>
    <s v="m"/>
    <n v="0"/>
  </r>
  <r>
    <x v="13"/>
    <x v="0"/>
    <s v="Verdal"/>
    <x v="6"/>
    <x v="2"/>
    <s v="m"/>
    <n v="0"/>
  </r>
  <r>
    <x v="14"/>
    <x v="0"/>
    <s v="Verdal"/>
    <x v="6"/>
    <x v="2"/>
    <s v="m"/>
    <n v="500"/>
  </r>
  <r>
    <x v="15"/>
    <x v="0"/>
    <s v="Verdal"/>
    <x v="6"/>
    <x v="2"/>
    <s v="m"/>
    <n v="0"/>
  </r>
  <r>
    <x v="16"/>
    <x v="0"/>
    <s v="Verdal"/>
    <x v="6"/>
    <x v="2"/>
    <s v="m"/>
    <n v="0"/>
  </r>
  <r>
    <x v="0"/>
    <x v="1"/>
    <s v="Namsos"/>
    <x v="1"/>
    <x v="2"/>
    <s v="m"/>
    <n v="0"/>
  </r>
  <r>
    <x v="1"/>
    <x v="1"/>
    <s v="Namsos"/>
    <x v="1"/>
    <x v="2"/>
    <s v="m"/>
    <n v="0"/>
  </r>
  <r>
    <x v="2"/>
    <x v="1"/>
    <s v="Namsos"/>
    <x v="1"/>
    <x v="2"/>
    <s v="m"/>
    <n v="0"/>
  </r>
  <r>
    <x v="3"/>
    <x v="1"/>
    <s v="Namsos"/>
    <x v="1"/>
    <x v="2"/>
    <s v="m"/>
    <n v="3100"/>
  </r>
  <r>
    <x v="4"/>
    <x v="1"/>
    <s v="Namsos"/>
    <x v="1"/>
    <x v="2"/>
    <s v="m"/>
    <n v="1400"/>
  </r>
  <r>
    <x v="5"/>
    <x v="1"/>
    <s v="Namsos"/>
    <x v="1"/>
    <x v="2"/>
    <s v="m"/>
    <n v="3100"/>
  </r>
  <r>
    <x v="6"/>
    <x v="1"/>
    <s v="Namsos"/>
    <x v="1"/>
    <x v="2"/>
    <s v="m"/>
    <n v="0"/>
  </r>
  <r>
    <x v="7"/>
    <x v="1"/>
    <s v="Namsos"/>
    <x v="1"/>
    <x v="2"/>
    <s v="m"/>
    <n v="0"/>
  </r>
  <r>
    <x v="8"/>
    <x v="1"/>
    <s v="Namsos"/>
    <x v="1"/>
    <x v="2"/>
    <s v="m"/>
    <n v="0"/>
  </r>
  <r>
    <x v="9"/>
    <x v="1"/>
    <s v="Namsos"/>
    <x v="1"/>
    <x v="2"/>
    <s v="m"/>
    <n v="900"/>
  </r>
  <r>
    <x v="10"/>
    <x v="1"/>
    <s v="Namsos"/>
    <x v="1"/>
    <x v="2"/>
    <s v="m"/>
    <n v="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0"/>
  </r>
  <r>
    <x v="0"/>
    <x v="0"/>
    <s v="Snåsa"/>
    <x v="7"/>
    <x v="2"/>
    <s v="m"/>
    <n v="4450"/>
  </r>
  <r>
    <x v="1"/>
    <x v="0"/>
    <s v="Snåsa"/>
    <x v="7"/>
    <x v="2"/>
    <s v="m"/>
    <n v="6973"/>
  </r>
  <r>
    <x v="2"/>
    <x v="0"/>
    <s v="Snåsa"/>
    <x v="7"/>
    <x v="2"/>
    <s v="m"/>
    <n v="12218"/>
  </r>
  <r>
    <x v="3"/>
    <x v="0"/>
    <s v="Snåsa"/>
    <x v="7"/>
    <x v="2"/>
    <s v="m"/>
    <n v="4410"/>
  </r>
  <r>
    <x v="4"/>
    <x v="0"/>
    <s v="Snåsa"/>
    <x v="7"/>
    <x v="2"/>
    <s v="m"/>
    <n v="3140"/>
  </r>
  <r>
    <x v="5"/>
    <x v="0"/>
    <s v="Snåsa"/>
    <x v="7"/>
    <x v="2"/>
    <s v="m"/>
    <n v="4410"/>
  </r>
  <r>
    <x v="6"/>
    <x v="0"/>
    <s v="Snåsa"/>
    <x v="7"/>
    <x v="2"/>
    <s v="m"/>
    <n v="2500"/>
  </r>
  <r>
    <x v="7"/>
    <x v="0"/>
    <s v="Snåsa"/>
    <x v="7"/>
    <x v="2"/>
    <s v="m"/>
    <n v="7350"/>
  </r>
  <r>
    <x v="8"/>
    <x v="0"/>
    <s v="Snåsa"/>
    <x v="7"/>
    <x v="2"/>
    <s v="m"/>
    <n v="3670"/>
  </r>
  <r>
    <x v="9"/>
    <x v="0"/>
    <s v="Snåsa"/>
    <x v="7"/>
    <x v="2"/>
    <s v="m"/>
    <n v="3950"/>
  </r>
  <r>
    <x v="10"/>
    <x v="0"/>
    <s v="Snåsa"/>
    <x v="7"/>
    <x v="2"/>
    <s v="m"/>
    <n v="100"/>
  </r>
  <r>
    <x v="11"/>
    <x v="0"/>
    <s v="Snåsa"/>
    <x v="7"/>
    <x v="2"/>
    <s v="m"/>
    <n v="4000"/>
  </r>
  <r>
    <x v="12"/>
    <x v="0"/>
    <s v="Snåsa"/>
    <x v="7"/>
    <x v="2"/>
    <s v="m"/>
    <n v="1550"/>
  </r>
  <r>
    <x v="13"/>
    <x v="0"/>
    <s v="Snåsa"/>
    <x v="7"/>
    <x v="2"/>
    <s v="m"/>
    <n v="1000"/>
  </r>
  <r>
    <x v="14"/>
    <x v="0"/>
    <s v="Snåsa"/>
    <x v="7"/>
    <x v="2"/>
    <s v="m"/>
    <n v="1000"/>
  </r>
  <r>
    <x v="15"/>
    <x v="0"/>
    <s v="Snåsa"/>
    <x v="7"/>
    <x v="2"/>
    <s v="m"/>
    <n v="500"/>
  </r>
  <r>
    <x v="16"/>
    <x v="0"/>
    <s v="Snåsa"/>
    <x v="7"/>
    <x v="2"/>
    <s v="m"/>
    <n v="0"/>
  </r>
  <r>
    <x v="0"/>
    <x v="1"/>
    <s v="Lierne"/>
    <x v="8"/>
    <x v="2"/>
    <s v="m"/>
    <n v="250"/>
  </r>
  <r>
    <x v="1"/>
    <x v="1"/>
    <s v="Lierne"/>
    <x v="8"/>
    <x v="2"/>
    <s v="m"/>
    <n v="0"/>
  </r>
  <r>
    <x v="2"/>
    <x v="1"/>
    <s v="Lierne"/>
    <x v="8"/>
    <x v="2"/>
    <s v="m"/>
    <n v="2148"/>
  </r>
  <r>
    <x v="3"/>
    <x v="1"/>
    <s v="Lierne"/>
    <x v="8"/>
    <x v="2"/>
    <s v="m"/>
    <n v="1742"/>
  </r>
  <r>
    <x v="4"/>
    <x v="1"/>
    <s v="Lierne"/>
    <x v="8"/>
    <x v="2"/>
    <s v="m"/>
    <n v="2770"/>
  </r>
  <r>
    <x v="5"/>
    <x v="1"/>
    <s v="Lierne"/>
    <x v="8"/>
    <x v="2"/>
    <s v="m"/>
    <n v="1742"/>
  </r>
  <r>
    <x v="6"/>
    <x v="1"/>
    <s v="Lierne"/>
    <x v="8"/>
    <x v="2"/>
    <s v="m"/>
    <n v="0"/>
  </r>
  <r>
    <x v="7"/>
    <x v="1"/>
    <s v="Lierne"/>
    <x v="8"/>
    <x v="2"/>
    <s v="m"/>
    <n v="0"/>
  </r>
  <r>
    <x v="8"/>
    <x v="1"/>
    <s v="Lierne"/>
    <x v="8"/>
    <x v="2"/>
    <s v="m"/>
    <n v="0"/>
  </r>
  <r>
    <x v="9"/>
    <x v="1"/>
    <s v="Lierne"/>
    <x v="8"/>
    <x v="2"/>
    <s v="m"/>
    <n v="0"/>
  </r>
  <r>
    <x v="10"/>
    <x v="1"/>
    <s v="Lierne"/>
    <x v="8"/>
    <x v="2"/>
    <s v="m"/>
    <n v="0"/>
  </r>
  <r>
    <x v="11"/>
    <x v="1"/>
    <s v="Lierne"/>
    <x v="8"/>
    <x v="2"/>
    <s v="m"/>
    <n v="0"/>
  </r>
  <r>
    <x v="12"/>
    <x v="1"/>
    <s v="Lierne"/>
    <x v="8"/>
    <x v="2"/>
    <s v="m"/>
    <n v="0"/>
  </r>
  <r>
    <x v="13"/>
    <x v="1"/>
    <s v="Lierne"/>
    <x v="8"/>
    <x v="2"/>
    <s v="m"/>
    <n v="0"/>
  </r>
  <r>
    <x v="14"/>
    <x v="1"/>
    <s v="Lierne"/>
    <x v="8"/>
    <x v="2"/>
    <s v="m"/>
    <n v="0"/>
  </r>
  <r>
    <x v="15"/>
    <x v="1"/>
    <s v="Lierne"/>
    <x v="8"/>
    <x v="2"/>
    <s v="m"/>
    <n v="0"/>
  </r>
  <r>
    <x v="16"/>
    <x v="1"/>
    <s v="Lierne"/>
    <x v="8"/>
    <x v="2"/>
    <s v="m"/>
    <n v="5000"/>
  </r>
  <r>
    <x v="0"/>
    <x v="1"/>
    <s v="Røyrvik"/>
    <x v="9"/>
    <x v="2"/>
    <s v="m"/>
    <n v="0"/>
  </r>
  <r>
    <x v="1"/>
    <x v="1"/>
    <s v="Røyrvik"/>
    <x v="9"/>
    <x v="2"/>
    <s v="m"/>
    <n v="0"/>
  </r>
  <r>
    <x v="2"/>
    <x v="1"/>
    <s v="Røyrvik"/>
    <x v="9"/>
    <x v="2"/>
    <s v="m"/>
    <n v="2150"/>
  </r>
  <r>
    <x v="3"/>
    <x v="1"/>
    <s v="Røyrvik"/>
    <x v="9"/>
    <x v="2"/>
    <s v="m"/>
    <n v="0"/>
  </r>
  <r>
    <x v="4"/>
    <x v="1"/>
    <s v="Røyrvik"/>
    <x v="9"/>
    <x v="2"/>
    <s v="m"/>
    <n v="0"/>
  </r>
  <r>
    <x v="5"/>
    <x v="1"/>
    <s v="Røyrvik"/>
    <x v="9"/>
    <x v="2"/>
    <s v="m"/>
    <n v="0"/>
  </r>
  <r>
    <x v="6"/>
    <x v="1"/>
    <s v="Røyrvik"/>
    <x v="9"/>
    <x v="2"/>
    <s v="m"/>
    <n v="0"/>
  </r>
  <r>
    <x v="7"/>
    <x v="1"/>
    <s v="Røyrvik"/>
    <x v="9"/>
    <x v="2"/>
    <s v="m"/>
    <n v="0"/>
  </r>
  <r>
    <x v="8"/>
    <x v="1"/>
    <s v="Røyrvik"/>
    <x v="9"/>
    <x v="2"/>
    <s v="m"/>
    <n v="0"/>
  </r>
  <r>
    <x v="9"/>
    <x v="1"/>
    <s v="Røyrvik"/>
    <x v="9"/>
    <x v="2"/>
    <s v="m"/>
    <n v="0"/>
  </r>
  <r>
    <x v="10"/>
    <x v="1"/>
    <s v="Røyrvik"/>
    <x v="9"/>
    <x v="2"/>
    <s v="m"/>
    <n v="0"/>
  </r>
  <r>
    <x v="11"/>
    <x v="1"/>
    <s v="Røyrvik"/>
    <x v="9"/>
    <x v="2"/>
    <s v="m"/>
    <n v="0"/>
  </r>
  <r>
    <x v="12"/>
    <x v="1"/>
    <s v="Røyrvik"/>
    <x v="9"/>
    <x v="2"/>
    <s v="m"/>
    <n v="2000"/>
  </r>
  <r>
    <x v="13"/>
    <x v="1"/>
    <s v="Røyrvik"/>
    <x v="9"/>
    <x v="2"/>
    <s v="m"/>
    <n v="0"/>
  </r>
  <r>
    <x v="14"/>
    <x v="1"/>
    <s v="Røyrvik"/>
    <x v="9"/>
    <x v="2"/>
    <s v="m"/>
    <n v="0"/>
  </r>
  <r>
    <x v="15"/>
    <x v="1"/>
    <s v="Røyrvik"/>
    <x v="9"/>
    <x v="2"/>
    <s v="m"/>
    <n v="0"/>
  </r>
  <r>
    <x v="16"/>
    <x v="1"/>
    <s v="Røyrvik"/>
    <x v="9"/>
    <x v="2"/>
    <s v="m"/>
    <n v="0"/>
  </r>
  <r>
    <x v="0"/>
    <x v="1"/>
    <s v="Namsskogan"/>
    <x v="10"/>
    <x v="2"/>
    <s v="m"/>
    <n v="0"/>
  </r>
  <r>
    <x v="1"/>
    <x v="1"/>
    <s v="Namsskogan"/>
    <x v="10"/>
    <x v="2"/>
    <s v="m"/>
    <n v="0"/>
  </r>
  <r>
    <x v="2"/>
    <x v="1"/>
    <s v="Namsskogan"/>
    <x v="10"/>
    <x v="2"/>
    <s v="m"/>
    <n v="1100"/>
  </r>
  <r>
    <x v="3"/>
    <x v="1"/>
    <s v="Namsskogan"/>
    <x v="10"/>
    <x v="2"/>
    <s v="m"/>
    <n v="135"/>
  </r>
  <r>
    <x v="4"/>
    <x v="1"/>
    <s v="Namsskogan"/>
    <x v="10"/>
    <x v="2"/>
    <s v="m"/>
    <n v="0"/>
  </r>
  <r>
    <x v="5"/>
    <x v="1"/>
    <s v="Namsskogan"/>
    <x v="10"/>
    <x v="2"/>
    <s v="m"/>
    <n v="135"/>
  </r>
  <r>
    <x v="6"/>
    <x v="1"/>
    <s v="Namsskogan"/>
    <x v="10"/>
    <x v="2"/>
    <s v="m"/>
    <n v="0"/>
  </r>
  <r>
    <x v="7"/>
    <x v="1"/>
    <s v="Namsskogan"/>
    <x v="10"/>
    <x v="2"/>
    <s v="m"/>
    <n v="300"/>
  </r>
  <r>
    <x v="8"/>
    <x v="1"/>
    <s v="Namsskogan"/>
    <x v="10"/>
    <x v="2"/>
    <s v="m"/>
    <n v="0"/>
  </r>
  <r>
    <x v="9"/>
    <x v="1"/>
    <s v="Namsskogan"/>
    <x v="10"/>
    <x v="2"/>
    <s v="m"/>
    <n v="0"/>
  </r>
  <r>
    <x v="10"/>
    <x v="1"/>
    <s v="Namsskogan"/>
    <x v="10"/>
    <x v="2"/>
    <s v="m"/>
    <n v="250"/>
  </r>
  <r>
    <x v="11"/>
    <x v="1"/>
    <s v="Namsskogan"/>
    <x v="10"/>
    <x v="2"/>
    <s v="m"/>
    <n v="0"/>
  </r>
  <r>
    <x v="12"/>
    <x v="1"/>
    <s v="Namsskogan"/>
    <x v="10"/>
    <x v="2"/>
    <s v="m"/>
    <n v="0"/>
  </r>
  <r>
    <x v="13"/>
    <x v="1"/>
    <s v="Namsskogan"/>
    <x v="10"/>
    <x v="2"/>
    <s v="m"/>
    <n v="0"/>
  </r>
  <r>
    <x v="14"/>
    <x v="1"/>
    <s v="Namsskogan"/>
    <x v="10"/>
    <x v="2"/>
    <s v="m"/>
    <n v="0"/>
  </r>
  <r>
    <x v="15"/>
    <x v="1"/>
    <s v="Namsskogan"/>
    <x v="10"/>
    <x v="2"/>
    <s v="m"/>
    <n v="0"/>
  </r>
  <r>
    <x v="16"/>
    <x v="1"/>
    <s v="Namsskogan"/>
    <x v="10"/>
    <x v="2"/>
    <s v="m"/>
    <n v="0"/>
  </r>
  <r>
    <x v="0"/>
    <x v="1"/>
    <s v="Grong"/>
    <x v="11"/>
    <x v="2"/>
    <s v="m"/>
    <n v="1200"/>
  </r>
  <r>
    <x v="1"/>
    <x v="1"/>
    <s v="Grong"/>
    <x v="11"/>
    <x v="2"/>
    <s v="m"/>
    <n v="3500"/>
  </r>
  <r>
    <x v="2"/>
    <x v="1"/>
    <s v="Grong"/>
    <x v="11"/>
    <x v="2"/>
    <s v="m"/>
    <n v="10200"/>
  </r>
  <r>
    <x v="3"/>
    <x v="1"/>
    <s v="Grong"/>
    <x v="11"/>
    <x v="2"/>
    <s v="m"/>
    <n v="0"/>
  </r>
  <r>
    <x v="4"/>
    <x v="1"/>
    <s v="Grong"/>
    <x v="11"/>
    <x v="2"/>
    <s v="m"/>
    <n v="1400"/>
  </r>
  <r>
    <x v="5"/>
    <x v="1"/>
    <s v="Grong"/>
    <x v="11"/>
    <x v="2"/>
    <s v="m"/>
    <n v="0"/>
  </r>
  <r>
    <x v="6"/>
    <x v="1"/>
    <s v="Grong"/>
    <x v="11"/>
    <x v="2"/>
    <s v="m"/>
    <n v="1600"/>
  </r>
  <r>
    <x v="7"/>
    <x v="1"/>
    <s v="Grong"/>
    <x v="11"/>
    <x v="2"/>
    <s v="m"/>
    <n v="0"/>
  </r>
  <r>
    <x v="8"/>
    <x v="1"/>
    <s v="Grong"/>
    <x v="11"/>
    <x v="2"/>
    <s v="m"/>
    <n v="630"/>
  </r>
  <r>
    <x v="9"/>
    <x v="1"/>
    <s v="Grong"/>
    <x v="11"/>
    <x v="2"/>
    <s v="m"/>
    <n v="2600"/>
  </r>
  <r>
    <x v="10"/>
    <x v="1"/>
    <s v="Grong"/>
    <x v="11"/>
    <x v="2"/>
    <s v="m"/>
    <n v="1200"/>
  </r>
  <r>
    <x v="11"/>
    <x v="1"/>
    <s v="Grong"/>
    <x v="11"/>
    <x v="2"/>
    <s v="m"/>
    <n v="0"/>
  </r>
  <r>
    <x v="12"/>
    <x v="1"/>
    <s v="Grong"/>
    <x v="11"/>
    <x v="2"/>
    <s v="m"/>
    <n v="0"/>
  </r>
  <r>
    <x v="13"/>
    <x v="1"/>
    <s v="Grong"/>
    <x v="11"/>
    <x v="2"/>
    <s v="m"/>
    <n v="150"/>
  </r>
  <r>
    <x v="14"/>
    <x v="1"/>
    <s v="Grong"/>
    <x v="11"/>
    <x v="2"/>
    <s v="m"/>
    <n v="550"/>
  </r>
  <r>
    <x v="15"/>
    <x v="1"/>
    <s v="Grong"/>
    <x v="11"/>
    <x v="2"/>
    <s v="m"/>
    <n v="610"/>
  </r>
  <r>
    <x v="16"/>
    <x v="1"/>
    <s v="Grong"/>
    <x v="11"/>
    <x v="2"/>
    <s v="m"/>
    <n v="0"/>
  </r>
  <r>
    <x v="0"/>
    <x v="1"/>
    <s v="Høylandet"/>
    <x v="12"/>
    <x v="2"/>
    <s v="m"/>
    <n v="1400"/>
  </r>
  <r>
    <x v="1"/>
    <x v="1"/>
    <s v="Høylandet"/>
    <x v="12"/>
    <x v="2"/>
    <s v="m"/>
    <n v="2200"/>
  </r>
  <r>
    <x v="2"/>
    <x v="1"/>
    <s v="Høylandet"/>
    <x v="12"/>
    <x v="2"/>
    <s v="m"/>
    <n v="700"/>
  </r>
  <r>
    <x v="3"/>
    <x v="1"/>
    <s v="Høylandet"/>
    <x v="12"/>
    <x v="2"/>
    <s v="m"/>
    <n v="100"/>
  </r>
  <r>
    <x v="4"/>
    <x v="1"/>
    <s v="Høylandet"/>
    <x v="12"/>
    <x v="2"/>
    <s v="m"/>
    <n v="0"/>
  </r>
  <r>
    <x v="5"/>
    <x v="1"/>
    <s v="Høylandet"/>
    <x v="12"/>
    <x v="2"/>
    <s v="m"/>
    <n v="100"/>
  </r>
  <r>
    <x v="6"/>
    <x v="1"/>
    <s v="Høylandet"/>
    <x v="12"/>
    <x v="2"/>
    <s v="m"/>
    <n v="500"/>
  </r>
  <r>
    <x v="7"/>
    <x v="1"/>
    <s v="Høylandet"/>
    <x v="12"/>
    <x v="2"/>
    <s v="m"/>
    <n v="1"/>
  </r>
  <r>
    <x v="8"/>
    <x v="1"/>
    <s v="Høylandet"/>
    <x v="12"/>
    <x v="2"/>
    <s v="m"/>
    <n v="1000"/>
  </r>
  <r>
    <x v="9"/>
    <x v="1"/>
    <s v="Høylandet"/>
    <x v="12"/>
    <x v="2"/>
    <s v="m"/>
    <n v="4600"/>
  </r>
  <r>
    <x v="10"/>
    <x v="1"/>
    <s v="Høylandet"/>
    <x v="12"/>
    <x v="2"/>
    <s v="m"/>
    <n v="0"/>
  </r>
  <r>
    <x v="11"/>
    <x v="1"/>
    <s v="Høylandet"/>
    <x v="12"/>
    <x v="2"/>
    <s v="m"/>
    <n v="400"/>
  </r>
  <r>
    <x v="12"/>
    <x v="1"/>
    <s v="Høylandet"/>
    <x v="12"/>
    <x v="2"/>
    <s v="m"/>
    <n v="0"/>
  </r>
  <r>
    <x v="13"/>
    <x v="1"/>
    <s v="Høylandet"/>
    <x v="12"/>
    <x v="2"/>
    <s v="m"/>
    <n v="0"/>
  </r>
  <r>
    <x v="14"/>
    <x v="1"/>
    <s v="Høylandet"/>
    <x v="12"/>
    <x v="2"/>
    <s v="m"/>
    <n v="0"/>
  </r>
  <r>
    <x v="15"/>
    <x v="1"/>
    <s v="Høylandet"/>
    <x v="12"/>
    <x v="2"/>
    <s v="m"/>
    <n v="2100"/>
  </r>
  <r>
    <x v="16"/>
    <x v="1"/>
    <s v="Høylandet"/>
    <x v="12"/>
    <x v="2"/>
    <s v="m"/>
    <n v="0"/>
  </r>
  <r>
    <x v="0"/>
    <x v="1"/>
    <s v="Overhalla"/>
    <x v="13"/>
    <x v="2"/>
    <s v="m"/>
    <n v="60"/>
  </r>
  <r>
    <x v="1"/>
    <x v="1"/>
    <s v="Overhalla"/>
    <x v="13"/>
    <x v="2"/>
    <s v="m"/>
    <n v="400"/>
  </r>
  <r>
    <x v="2"/>
    <x v="1"/>
    <s v="Overhalla"/>
    <x v="13"/>
    <x v="2"/>
    <s v="m"/>
    <n v="1200"/>
  </r>
  <r>
    <x v="3"/>
    <x v="1"/>
    <s v="Overhalla"/>
    <x v="13"/>
    <x v="2"/>
    <s v="m"/>
    <n v="4750"/>
  </r>
  <r>
    <x v="4"/>
    <x v="1"/>
    <s v="Overhalla"/>
    <x v="13"/>
    <x v="2"/>
    <s v="m"/>
    <n v="4250"/>
  </r>
  <r>
    <x v="5"/>
    <x v="1"/>
    <s v="Overhalla"/>
    <x v="13"/>
    <x v="2"/>
    <s v="m"/>
    <n v="4750"/>
  </r>
  <r>
    <x v="6"/>
    <x v="1"/>
    <s v="Overhalla"/>
    <x v="13"/>
    <x v="2"/>
    <s v="m"/>
    <n v="1400"/>
  </r>
  <r>
    <x v="7"/>
    <x v="1"/>
    <s v="Overhalla"/>
    <x v="13"/>
    <x v="2"/>
    <s v="m"/>
    <n v="4475"/>
  </r>
  <r>
    <x v="8"/>
    <x v="1"/>
    <s v="Overhalla"/>
    <x v="13"/>
    <x v="2"/>
    <s v="m"/>
    <n v="0"/>
  </r>
  <r>
    <x v="9"/>
    <x v="1"/>
    <s v="Overhalla"/>
    <x v="13"/>
    <x v="2"/>
    <s v="m"/>
    <n v="0"/>
  </r>
  <r>
    <x v="10"/>
    <x v="1"/>
    <s v="Overhalla"/>
    <x v="13"/>
    <x v="2"/>
    <s v="m"/>
    <n v="0"/>
  </r>
  <r>
    <x v="11"/>
    <x v="1"/>
    <s v="Overhalla"/>
    <x v="13"/>
    <x v="2"/>
    <s v="m"/>
    <n v="0"/>
  </r>
  <r>
    <x v="12"/>
    <x v="1"/>
    <s v="Overhalla"/>
    <x v="13"/>
    <x v="2"/>
    <s v="m"/>
    <n v="0"/>
  </r>
  <r>
    <x v="13"/>
    <x v="1"/>
    <s v="Overhalla"/>
    <x v="13"/>
    <x v="2"/>
    <s v="m"/>
    <n v="1500"/>
  </r>
  <r>
    <x v="14"/>
    <x v="1"/>
    <s v="Overhalla"/>
    <x v="13"/>
    <x v="2"/>
    <s v="m"/>
    <n v="1600"/>
  </r>
  <r>
    <x v="15"/>
    <x v="1"/>
    <s v="Overhalla"/>
    <x v="13"/>
    <x v="2"/>
    <s v="m"/>
    <n v="90"/>
  </r>
  <r>
    <x v="16"/>
    <x v="1"/>
    <s v="Overhalla"/>
    <x v="13"/>
    <x v="2"/>
    <s v="m"/>
    <n v="400"/>
  </r>
  <r>
    <x v="0"/>
    <x v="1"/>
    <s v="Namsos"/>
    <x v="1"/>
    <x v="2"/>
    <s v="m"/>
    <n v="600"/>
  </r>
  <r>
    <x v="1"/>
    <x v="1"/>
    <s v="Namsos"/>
    <x v="1"/>
    <x v="2"/>
    <s v="m"/>
    <n v="750"/>
  </r>
  <r>
    <x v="2"/>
    <x v="1"/>
    <s v="Namsos"/>
    <x v="1"/>
    <x v="2"/>
    <s v="m"/>
    <n v="1975"/>
  </r>
  <r>
    <x v="3"/>
    <x v="1"/>
    <s v="Namsos"/>
    <x v="1"/>
    <x v="2"/>
    <s v="m"/>
    <n v="0"/>
  </r>
  <r>
    <x v="4"/>
    <x v="1"/>
    <s v="Namsos"/>
    <x v="1"/>
    <x v="2"/>
    <s v="m"/>
    <n v="0"/>
  </r>
  <r>
    <x v="5"/>
    <x v="1"/>
    <s v="Namsos"/>
    <x v="1"/>
    <x v="2"/>
    <s v="m"/>
    <n v="0"/>
  </r>
  <r>
    <x v="6"/>
    <x v="1"/>
    <s v="Namsos"/>
    <x v="1"/>
    <x v="2"/>
    <s v="m"/>
    <n v="1950"/>
  </r>
  <r>
    <x v="7"/>
    <x v="1"/>
    <s v="Namsos"/>
    <x v="1"/>
    <x v="2"/>
    <s v="m"/>
    <n v="0"/>
  </r>
  <r>
    <x v="8"/>
    <x v="1"/>
    <s v="Namsos"/>
    <x v="1"/>
    <x v="2"/>
    <s v="m"/>
    <n v="0"/>
  </r>
  <r>
    <x v="9"/>
    <x v="1"/>
    <s v="Namsos"/>
    <x v="1"/>
    <x v="2"/>
    <s v="m"/>
    <n v="0"/>
  </r>
  <r>
    <x v="10"/>
    <x v="1"/>
    <s v="Namsos"/>
    <x v="1"/>
    <x v="2"/>
    <s v="m"/>
    <n v="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0"/>
  </r>
  <r>
    <x v="0"/>
    <x v="1"/>
    <s v="Flatanger"/>
    <x v="14"/>
    <x v="2"/>
    <s v="m"/>
    <n v="500"/>
  </r>
  <r>
    <x v="1"/>
    <x v="1"/>
    <s v="Flatanger"/>
    <x v="14"/>
    <x v="2"/>
    <s v="m"/>
    <n v="600"/>
  </r>
  <r>
    <x v="2"/>
    <x v="1"/>
    <s v="Flatanger"/>
    <x v="14"/>
    <x v="2"/>
    <s v="m"/>
    <n v="6900"/>
  </r>
  <r>
    <x v="3"/>
    <x v="1"/>
    <s v="Flatanger"/>
    <x v="14"/>
    <x v="2"/>
    <s v="m"/>
    <n v="3800"/>
  </r>
  <r>
    <x v="4"/>
    <x v="1"/>
    <s v="Flatanger"/>
    <x v="14"/>
    <x v="2"/>
    <s v="m"/>
    <n v="2000"/>
  </r>
  <r>
    <x v="5"/>
    <x v="1"/>
    <s v="Flatanger"/>
    <x v="14"/>
    <x v="2"/>
    <s v="m"/>
    <n v="3800"/>
  </r>
  <r>
    <x v="6"/>
    <x v="1"/>
    <s v="Flatanger"/>
    <x v="14"/>
    <x v="2"/>
    <s v="m"/>
    <n v="700"/>
  </r>
  <r>
    <x v="7"/>
    <x v="1"/>
    <s v="Flatanger"/>
    <x v="14"/>
    <x v="2"/>
    <s v="m"/>
    <n v="0"/>
  </r>
  <r>
    <x v="8"/>
    <x v="1"/>
    <s v="Flatanger"/>
    <x v="14"/>
    <x v="2"/>
    <s v="m"/>
    <n v="0"/>
  </r>
  <r>
    <x v="9"/>
    <x v="1"/>
    <s v="Flatanger"/>
    <x v="14"/>
    <x v="2"/>
    <s v="m"/>
    <n v="700"/>
  </r>
  <r>
    <x v="10"/>
    <x v="1"/>
    <s v="Flatanger"/>
    <x v="14"/>
    <x v="2"/>
    <s v="m"/>
    <n v="1800"/>
  </r>
  <r>
    <x v="11"/>
    <x v="1"/>
    <s v="Flatanger"/>
    <x v="14"/>
    <x v="2"/>
    <s v="m"/>
    <n v="0"/>
  </r>
  <r>
    <x v="12"/>
    <x v="1"/>
    <s v="Flatanger"/>
    <x v="14"/>
    <x v="2"/>
    <s v="m"/>
    <n v="0"/>
  </r>
  <r>
    <x v="13"/>
    <x v="1"/>
    <s v="Flatanger"/>
    <x v="14"/>
    <x v="2"/>
    <s v="m"/>
    <n v="0"/>
  </r>
  <r>
    <x v="14"/>
    <x v="1"/>
    <s v="Flatanger"/>
    <x v="14"/>
    <x v="2"/>
    <s v="m"/>
    <n v="0"/>
  </r>
  <r>
    <x v="15"/>
    <x v="1"/>
    <s v="Flatanger"/>
    <x v="14"/>
    <x v="2"/>
    <s v="m"/>
    <n v="0"/>
  </r>
  <r>
    <x v="16"/>
    <x v="1"/>
    <s v="Flatanger"/>
    <x v="14"/>
    <x v="2"/>
    <s v="m"/>
    <n v="0"/>
  </r>
  <r>
    <x v="0"/>
    <x v="1"/>
    <s v="Nærøysund"/>
    <x v="15"/>
    <x v="2"/>
    <s v="m"/>
    <n v="0"/>
  </r>
  <r>
    <x v="1"/>
    <x v="1"/>
    <s v="Nærøysund"/>
    <x v="15"/>
    <x v="2"/>
    <s v="m"/>
    <n v="0"/>
  </r>
  <r>
    <x v="2"/>
    <x v="1"/>
    <s v="Nærøysund"/>
    <x v="15"/>
    <x v="2"/>
    <s v="m"/>
    <n v="900"/>
  </r>
  <r>
    <x v="3"/>
    <x v="1"/>
    <s v="Nærøysund"/>
    <x v="15"/>
    <x v="2"/>
    <s v="m"/>
    <n v="0"/>
  </r>
  <r>
    <x v="4"/>
    <x v="1"/>
    <s v="Nærøysund"/>
    <x v="15"/>
    <x v="2"/>
    <s v="m"/>
    <n v="0"/>
  </r>
  <r>
    <x v="5"/>
    <x v="1"/>
    <s v="Nærøysund"/>
    <x v="15"/>
    <x v="2"/>
    <s v="m"/>
    <n v="0"/>
  </r>
  <r>
    <x v="6"/>
    <x v="1"/>
    <s v="Nærøysund"/>
    <x v="15"/>
    <x v="2"/>
    <s v="m"/>
    <n v="100"/>
  </r>
  <r>
    <x v="7"/>
    <x v="1"/>
    <s v="Nærøysund"/>
    <x v="15"/>
    <x v="2"/>
    <s v="m"/>
    <n v="0"/>
  </r>
  <r>
    <x v="8"/>
    <x v="1"/>
    <s v="Nærøysund"/>
    <x v="15"/>
    <x v="2"/>
    <s v="m"/>
    <n v="0"/>
  </r>
  <r>
    <x v="9"/>
    <x v="1"/>
    <s v="Nærøysund"/>
    <x v="15"/>
    <x v="2"/>
    <s v="m"/>
    <n v="0"/>
  </r>
  <r>
    <x v="10"/>
    <x v="1"/>
    <s v="Nærøysund"/>
    <x v="15"/>
    <x v="2"/>
    <s v="m"/>
    <n v="0"/>
  </r>
  <r>
    <x v="11"/>
    <x v="1"/>
    <s v="Nærøysund"/>
    <x v="15"/>
    <x v="2"/>
    <s v="m"/>
    <n v="0"/>
  </r>
  <r>
    <x v="12"/>
    <x v="1"/>
    <s v="Nærøysund"/>
    <x v="15"/>
    <x v="2"/>
    <s v="m"/>
    <n v="0"/>
  </r>
  <r>
    <x v="13"/>
    <x v="1"/>
    <s v="Nærøysund"/>
    <x v="15"/>
    <x v="2"/>
    <s v="m"/>
    <n v="0"/>
  </r>
  <r>
    <x v="14"/>
    <x v="1"/>
    <s v="Nærøysund"/>
    <x v="15"/>
    <x v="2"/>
    <s v="m"/>
    <n v="0"/>
  </r>
  <r>
    <x v="15"/>
    <x v="1"/>
    <s v="Nærøysund"/>
    <x v="15"/>
    <x v="2"/>
    <s v="m"/>
    <n v="0"/>
  </r>
  <r>
    <x v="16"/>
    <x v="1"/>
    <s v="Nærøysund"/>
    <x v="15"/>
    <x v="2"/>
    <s v="m"/>
    <n v="0"/>
  </r>
  <r>
    <x v="0"/>
    <x v="1"/>
    <s v="Leka"/>
    <x v="16"/>
    <x v="2"/>
    <s v="m"/>
    <n v="1200"/>
  </r>
  <r>
    <x v="1"/>
    <x v="1"/>
    <s v="Leka"/>
    <x v="16"/>
    <x v="2"/>
    <s v="m"/>
    <n v="0"/>
  </r>
  <r>
    <x v="2"/>
    <x v="1"/>
    <s v="Leka"/>
    <x v="16"/>
    <x v="2"/>
    <s v="m"/>
    <n v="0"/>
  </r>
  <r>
    <x v="3"/>
    <x v="1"/>
    <s v="Leka"/>
    <x v="16"/>
    <x v="2"/>
    <s v="m"/>
    <n v="0"/>
  </r>
  <r>
    <x v="4"/>
    <x v="1"/>
    <s v="Leka"/>
    <x v="16"/>
    <x v="2"/>
    <s v="m"/>
    <n v="0"/>
  </r>
  <r>
    <x v="5"/>
    <x v="1"/>
    <s v="Leka"/>
    <x v="16"/>
    <x v="2"/>
    <s v="m"/>
    <n v="0"/>
  </r>
  <r>
    <x v="6"/>
    <x v="1"/>
    <s v="Leka"/>
    <x v="16"/>
    <x v="2"/>
    <s v="m"/>
    <n v="0"/>
  </r>
  <r>
    <x v="7"/>
    <x v="1"/>
    <s v="Leka"/>
    <x v="16"/>
    <x v="2"/>
    <s v="m"/>
    <n v="0"/>
  </r>
  <r>
    <x v="8"/>
    <x v="1"/>
    <s v="Leka"/>
    <x v="16"/>
    <x v="2"/>
    <s v="m"/>
    <n v="0"/>
  </r>
  <r>
    <x v="9"/>
    <x v="1"/>
    <s v="Leka"/>
    <x v="16"/>
    <x v="2"/>
    <s v="m"/>
    <n v="0"/>
  </r>
  <r>
    <x v="10"/>
    <x v="1"/>
    <s v="Leka"/>
    <x v="16"/>
    <x v="2"/>
    <s v="m"/>
    <n v="0"/>
  </r>
  <r>
    <x v="11"/>
    <x v="1"/>
    <s v="Leka"/>
    <x v="16"/>
    <x v="2"/>
    <s v="m"/>
    <n v="0"/>
  </r>
  <r>
    <x v="12"/>
    <x v="1"/>
    <s v="Leka"/>
    <x v="16"/>
    <x v="2"/>
    <s v="m"/>
    <n v="0"/>
  </r>
  <r>
    <x v="13"/>
    <x v="1"/>
    <s v="Leka"/>
    <x v="16"/>
    <x v="2"/>
    <s v="m"/>
    <n v="0"/>
  </r>
  <r>
    <x v="14"/>
    <x v="1"/>
    <s v="Leka"/>
    <x v="16"/>
    <x v="2"/>
    <s v="m"/>
    <n v="0"/>
  </r>
  <r>
    <x v="15"/>
    <x v="1"/>
    <s v="Leka"/>
    <x v="16"/>
    <x v="2"/>
    <s v="m"/>
    <n v="0"/>
  </r>
  <r>
    <x v="16"/>
    <x v="1"/>
    <s v="Leka"/>
    <x v="16"/>
    <x v="2"/>
    <s v="m"/>
    <n v="0"/>
  </r>
  <r>
    <x v="0"/>
    <x v="0"/>
    <s v="Inderøy"/>
    <x v="17"/>
    <x v="2"/>
    <s v="m"/>
    <n v="1000"/>
  </r>
  <r>
    <x v="1"/>
    <x v="0"/>
    <s v="Inderøy"/>
    <x v="17"/>
    <x v="2"/>
    <s v="m"/>
    <n v="320"/>
  </r>
  <r>
    <x v="2"/>
    <x v="0"/>
    <s v="Inderøy"/>
    <x v="17"/>
    <x v="2"/>
    <s v="m"/>
    <n v="200"/>
  </r>
  <r>
    <x v="3"/>
    <x v="0"/>
    <s v="Inderøy"/>
    <x v="17"/>
    <x v="2"/>
    <s v="m"/>
    <n v="900"/>
  </r>
  <r>
    <x v="4"/>
    <x v="0"/>
    <s v="Inderøy"/>
    <x v="17"/>
    <x v="2"/>
    <s v="m"/>
    <n v="0"/>
  </r>
  <r>
    <x v="5"/>
    <x v="0"/>
    <s v="Inderøy"/>
    <x v="17"/>
    <x v="2"/>
    <s v="m"/>
    <n v="900"/>
  </r>
  <r>
    <x v="6"/>
    <x v="0"/>
    <s v="Inderøy"/>
    <x v="17"/>
    <x v="2"/>
    <s v="m"/>
    <n v="716"/>
  </r>
  <r>
    <x v="7"/>
    <x v="0"/>
    <s v="Inderøy"/>
    <x v="17"/>
    <x v="2"/>
    <s v="m"/>
    <n v="6170"/>
  </r>
  <r>
    <x v="8"/>
    <x v="0"/>
    <s v="Inderøy"/>
    <x v="17"/>
    <x v="2"/>
    <s v="m"/>
    <n v="2550"/>
  </r>
  <r>
    <x v="9"/>
    <x v="0"/>
    <s v="Inderøy"/>
    <x v="17"/>
    <x v="2"/>
    <s v="m"/>
    <n v="200"/>
  </r>
  <r>
    <x v="10"/>
    <x v="0"/>
    <s v="Inderøy"/>
    <x v="17"/>
    <x v="2"/>
    <s v="m"/>
    <n v="3250"/>
  </r>
  <r>
    <x v="11"/>
    <x v="0"/>
    <s v="Inderøy"/>
    <x v="17"/>
    <x v="2"/>
    <s v="m"/>
    <n v="1000"/>
  </r>
  <r>
    <x v="12"/>
    <x v="0"/>
    <s v="Inderøy"/>
    <x v="17"/>
    <x v="2"/>
    <s v="m"/>
    <n v="0"/>
  </r>
  <r>
    <x v="13"/>
    <x v="0"/>
    <s v="Inderøy"/>
    <x v="17"/>
    <x v="2"/>
    <s v="m"/>
    <n v="0"/>
  </r>
  <r>
    <x v="14"/>
    <x v="0"/>
    <s v="Inderøy"/>
    <x v="17"/>
    <x v="2"/>
    <s v="m"/>
    <n v="0"/>
  </r>
  <r>
    <x v="15"/>
    <x v="0"/>
    <s v="Inderøy"/>
    <x v="17"/>
    <x v="2"/>
    <s v="m"/>
    <n v="0"/>
  </r>
  <r>
    <x v="16"/>
    <x v="0"/>
    <s v="Inderøy"/>
    <x v="17"/>
    <x v="2"/>
    <s v="m"/>
    <n v="0"/>
  </r>
  <r>
    <x v="0"/>
    <x v="3"/>
    <s v="Indre Fosen"/>
    <x v="18"/>
    <x v="2"/>
    <s v="m"/>
    <n v="850"/>
  </r>
  <r>
    <x v="1"/>
    <x v="3"/>
    <s v="Indre Fosen"/>
    <x v="18"/>
    <x v="2"/>
    <s v="m"/>
    <n v="660"/>
  </r>
  <r>
    <x v="2"/>
    <x v="3"/>
    <s v="Indre Fosen"/>
    <x v="18"/>
    <x v="2"/>
    <s v="m"/>
    <n v="811"/>
  </r>
  <r>
    <x v="3"/>
    <x v="3"/>
    <s v="Indre Fosen"/>
    <x v="18"/>
    <x v="2"/>
    <s v="m"/>
    <n v="1700"/>
  </r>
  <r>
    <x v="4"/>
    <x v="3"/>
    <s v="Indre Fosen"/>
    <x v="18"/>
    <x v="2"/>
    <s v="m"/>
    <n v="0"/>
  </r>
  <r>
    <x v="5"/>
    <x v="3"/>
    <s v="Indre Fosen"/>
    <x v="18"/>
    <x v="2"/>
    <s v="m"/>
    <n v="1700"/>
  </r>
  <r>
    <x v="6"/>
    <x v="3"/>
    <s v="Indre Fosen"/>
    <x v="18"/>
    <x v="2"/>
    <s v="m"/>
    <n v="0"/>
  </r>
  <r>
    <x v="7"/>
    <x v="3"/>
    <s v="Indre Fosen"/>
    <x v="18"/>
    <x v="2"/>
    <s v="m"/>
    <n v="0"/>
  </r>
  <r>
    <x v="8"/>
    <x v="3"/>
    <s v="Indre Fosen"/>
    <x v="18"/>
    <x v="2"/>
    <s v="m"/>
    <n v="0"/>
  </r>
  <r>
    <x v="9"/>
    <x v="3"/>
    <s v="Indre Fosen"/>
    <x v="18"/>
    <x v="2"/>
    <s v="m"/>
    <n v="2400"/>
  </r>
  <r>
    <x v="10"/>
    <x v="3"/>
    <s v="Indre Fosen"/>
    <x v="18"/>
    <x v="2"/>
    <s v="m"/>
    <n v="1000"/>
  </r>
  <r>
    <x v="11"/>
    <x v="3"/>
    <s v="Indre Fosen"/>
    <x v="18"/>
    <x v="2"/>
    <s v="m"/>
    <n v="0"/>
  </r>
  <r>
    <x v="12"/>
    <x v="3"/>
    <s v="Indre Fosen"/>
    <x v="18"/>
    <x v="2"/>
    <s v="m"/>
    <n v="0"/>
  </r>
  <r>
    <x v="13"/>
    <x v="3"/>
    <s v="Indre Fosen"/>
    <x v="18"/>
    <x v="2"/>
    <s v="m"/>
    <n v="0"/>
  </r>
  <r>
    <x v="14"/>
    <x v="3"/>
    <s v="Indre Fosen"/>
    <x v="18"/>
    <x v="2"/>
    <s v="m"/>
    <n v="0"/>
  </r>
  <r>
    <x v="15"/>
    <x v="3"/>
    <s v="Indre Fosen"/>
    <x v="18"/>
    <x v="2"/>
    <s v="m"/>
    <n v="0"/>
  </r>
  <r>
    <x v="16"/>
    <x v="3"/>
    <s v="Indre Fosen"/>
    <x v="18"/>
    <x v="2"/>
    <s v="m"/>
    <n v="0"/>
  </r>
  <r>
    <x v="0"/>
    <x v="0"/>
    <s v="Steinkjer"/>
    <x v="0"/>
    <x v="3"/>
    <s v="m"/>
    <n v="100"/>
  </r>
  <r>
    <x v="1"/>
    <x v="0"/>
    <s v="Steinkjer"/>
    <x v="0"/>
    <x v="3"/>
    <s v="m"/>
    <n v="5985"/>
  </r>
  <r>
    <x v="2"/>
    <x v="0"/>
    <s v="Steinkjer"/>
    <x v="0"/>
    <x v="3"/>
    <s v="m"/>
    <n v="6151"/>
  </r>
  <r>
    <x v="3"/>
    <x v="0"/>
    <s v="Steinkjer"/>
    <x v="0"/>
    <x v="3"/>
    <s v="m"/>
    <n v="1101"/>
  </r>
  <r>
    <x v="4"/>
    <x v="0"/>
    <s v="Steinkjer"/>
    <x v="0"/>
    <x v="3"/>
    <s v="m"/>
    <n v="2200"/>
  </r>
  <r>
    <x v="5"/>
    <x v="0"/>
    <s v="Steinkjer"/>
    <x v="0"/>
    <x v="3"/>
    <s v="m"/>
    <n v="2030"/>
  </r>
  <r>
    <x v="6"/>
    <x v="0"/>
    <s v="Steinkjer"/>
    <x v="0"/>
    <x v="3"/>
    <s v="m"/>
    <n v="25"/>
  </r>
  <r>
    <x v="7"/>
    <x v="0"/>
    <s v="Steinkjer"/>
    <x v="0"/>
    <x v="3"/>
    <s v="m"/>
    <n v="0"/>
  </r>
  <r>
    <x v="8"/>
    <x v="0"/>
    <s v="Steinkjer"/>
    <x v="0"/>
    <x v="3"/>
    <s v="m"/>
    <n v="1100"/>
  </r>
  <r>
    <x v="9"/>
    <x v="0"/>
    <s v="Steinkjer"/>
    <x v="0"/>
    <x v="3"/>
    <s v="m"/>
    <n v="0"/>
  </r>
  <r>
    <x v="10"/>
    <x v="0"/>
    <s v="Steinkjer"/>
    <x v="0"/>
    <x v="3"/>
    <s v="m"/>
    <n v="1200"/>
  </r>
  <r>
    <x v="11"/>
    <x v="0"/>
    <s v="Steinkjer"/>
    <x v="0"/>
    <x v="3"/>
    <s v="m"/>
    <n v="5760"/>
  </r>
  <r>
    <x v="12"/>
    <x v="0"/>
    <s v="Steinkjer"/>
    <x v="0"/>
    <x v="3"/>
    <s v="m"/>
    <n v="1860"/>
  </r>
  <r>
    <x v="13"/>
    <x v="0"/>
    <s v="Steinkjer"/>
    <x v="0"/>
    <x v="3"/>
    <s v="m"/>
    <n v="4800"/>
  </r>
  <r>
    <x v="14"/>
    <x v="0"/>
    <s v="Steinkjer"/>
    <x v="0"/>
    <x v="3"/>
    <s v="m"/>
    <n v="2210"/>
  </r>
  <r>
    <x v="15"/>
    <x v="0"/>
    <s v="Steinkjer"/>
    <x v="0"/>
    <x v="3"/>
    <s v="m"/>
    <n v="3331"/>
  </r>
  <r>
    <x v="16"/>
    <x v="0"/>
    <s v="Steinkjer"/>
    <x v="0"/>
    <x v="3"/>
    <s v="m"/>
    <n v="90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3260"/>
  </r>
  <r>
    <x v="3"/>
    <x v="1"/>
    <s v="Namsos"/>
    <x v="1"/>
    <x v="3"/>
    <s v="m"/>
    <n v="1170"/>
  </r>
  <r>
    <x v="4"/>
    <x v="1"/>
    <s v="Namsos"/>
    <x v="1"/>
    <x v="3"/>
    <s v="m"/>
    <n v="2000"/>
  </r>
  <r>
    <x v="5"/>
    <x v="1"/>
    <s v="Namsos"/>
    <x v="1"/>
    <x v="3"/>
    <s v="m"/>
    <n v="500"/>
  </r>
  <r>
    <x v="6"/>
    <x v="1"/>
    <s v="Namsos"/>
    <x v="1"/>
    <x v="3"/>
    <s v="m"/>
    <n v="750"/>
  </r>
  <r>
    <x v="7"/>
    <x v="1"/>
    <s v="Namsos"/>
    <x v="1"/>
    <x v="3"/>
    <s v="m"/>
    <n v="1500"/>
  </r>
  <r>
    <x v="8"/>
    <x v="1"/>
    <s v="Namsos"/>
    <x v="1"/>
    <x v="3"/>
    <s v="m"/>
    <n v="2000"/>
  </r>
  <r>
    <x v="9"/>
    <x v="1"/>
    <s v="Namsos"/>
    <x v="1"/>
    <x v="3"/>
    <s v="m"/>
    <n v="4260"/>
  </r>
  <r>
    <x v="10"/>
    <x v="1"/>
    <s v="Namsos"/>
    <x v="1"/>
    <x v="3"/>
    <s v="m"/>
    <n v="100"/>
  </r>
  <r>
    <x v="11"/>
    <x v="1"/>
    <s v="Namsos"/>
    <x v="1"/>
    <x v="3"/>
    <s v="m"/>
    <n v="35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1900"/>
  </r>
  <r>
    <x v="0"/>
    <x v="2"/>
    <s v="Meråker"/>
    <x v="2"/>
    <x v="3"/>
    <s v="m"/>
    <n v="0"/>
  </r>
  <r>
    <x v="1"/>
    <x v="2"/>
    <s v="Meråker"/>
    <x v="2"/>
    <x v="3"/>
    <s v="m"/>
    <n v="0"/>
  </r>
  <r>
    <x v="2"/>
    <x v="2"/>
    <s v="Meråker"/>
    <x v="2"/>
    <x v="3"/>
    <s v="m"/>
    <n v="0"/>
  </r>
  <r>
    <x v="3"/>
    <x v="2"/>
    <s v="Meråker"/>
    <x v="2"/>
    <x v="3"/>
    <s v="m"/>
    <n v="0"/>
  </r>
  <r>
    <x v="4"/>
    <x v="2"/>
    <s v="Meråker"/>
    <x v="2"/>
    <x v="3"/>
    <s v="m"/>
    <n v="0"/>
  </r>
  <r>
    <x v="5"/>
    <x v="2"/>
    <s v="Meråker"/>
    <x v="2"/>
    <x v="3"/>
    <s v="m"/>
    <n v="0"/>
  </r>
  <r>
    <x v="6"/>
    <x v="2"/>
    <s v="Meråker"/>
    <x v="2"/>
    <x v="3"/>
    <s v="m"/>
    <n v="0"/>
  </r>
  <r>
    <x v="7"/>
    <x v="2"/>
    <s v="Meråker"/>
    <x v="2"/>
    <x v="3"/>
    <s v="m"/>
    <n v="0"/>
  </r>
  <r>
    <x v="8"/>
    <x v="2"/>
    <s v="Meråker"/>
    <x v="2"/>
    <x v="3"/>
    <s v="m"/>
    <n v="0"/>
  </r>
  <r>
    <x v="9"/>
    <x v="2"/>
    <s v="Meråker"/>
    <x v="2"/>
    <x v="3"/>
    <s v="m"/>
    <n v="0"/>
  </r>
  <r>
    <x v="10"/>
    <x v="2"/>
    <s v="Meråker"/>
    <x v="2"/>
    <x v="3"/>
    <s v="m"/>
    <n v="0"/>
  </r>
  <r>
    <x v="11"/>
    <x v="2"/>
    <s v="Meråker"/>
    <x v="2"/>
    <x v="3"/>
    <s v="m"/>
    <n v="0"/>
  </r>
  <r>
    <x v="12"/>
    <x v="2"/>
    <s v="Meråker"/>
    <x v="2"/>
    <x v="3"/>
    <s v="m"/>
    <n v="2690"/>
  </r>
  <r>
    <x v="13"/>
    <x v="2"/>
    <s v="Meråker"/>
    <x v="2"/>
    <x v="3"/>
    <s v="m"/>
    <n v="220"/>
  </r>
  <r>
    <x v="14"/>
    <x v="2"/>
    <s v="Meråker"/>
    <x v="2"/>
    <x v="3"/>
    <s v="m"/>
    <n v="0"/>
  </r>
  <r>
    <x v="15"/>
    <x v="2"/>
    <s v="Meråker"/>
    <x v="2"/>
    <x v="3"/>
    <s v="m"/>
    <n v="1260"/>
  </r>
  <r>
    <x v="16"/>
    <x v="2"/>
    <s v="Meråker"/>
    <x v="2"/>
    <x v="3"/>
    <s v="m"/>
    <n v="0"/>
  </r>
  <r>
    <x v="0"/>
    <x v="2"/>
    <s v="Stjørdal"/>
    <x v="3"/>
    <x v="3"/>
    <s v="m"/>
    <n v="0"/>
  </r>
  <r>
    <x v="1"/>
    <x v="2"/>
    <s v="Stjørdal"/>
    <x v="3"/>
    <x v="3"/>
    <s v="m"/>
    <n v="1250"/>
  </r>
  <r>
    <x v="2"/>
    <x v="2"/>
    <s v="Stjørdal"/>
    <x v="3"/>
    <x v="3"/>
    <s v="m"/>
    <n v="2400"/>
  </r>
  <r>
    <x v="3"/>
    <x v="2"/>
    <s v="Stjørdal"/>
    <x v="3"/>
    <x v="3"/>
    <s v="m"/>
    <n v="977"/>
  </r>
  <r>
    <x v="4"/>
    <x v="2"/>
    <s v="Stjørdal"/>
    <x v="3"/>
    <x v="3"/>
    <s v="m"/>
    <n v="90"/>
  </r>
  <r>
    <x v="5"/>
    <x v="2"/>
    <s v="Stjørdal"/>
    <x v="3"/>
    <x v="3"/>
    <s v="m"/>
    <n v="700"/>
  </r>
  <r>
    <x v="6"/>
    <x v="2"/>
    <s v="Stjørdal"/>
    <x v="3"/>
    <x v="3"/>
    <s v="m"/>
    <n v="670"/>
  </r>
  <r>
    <x v="7"/>
    <x v="2"/>
    <s v="Stjørdal"/>
    <x v="3"/>
    <x v="3"/>
    <s v="m"/>
    <n v="750"/>
  </r>
  <r>
    <x v="8"/>
    <x v="2"/>
    <s v="Stjørdal"/>
    <x v="3"/>
    <x v="3"/>
    <s v="m"/>
    <n v="0"/>
  </r>
  <r>
    <x v="9"/>
    <x v="2"/>
    <s v="Stjørdal"/>
    <x v="3"/>
    <x v="3"/>
    <s v="m"/>
    <n v="1800"/>
  </r>
  <r>
    <x v="10"/>
    <x v="2"/>
    <s v="Stjørdal"/>
    <x v="3"/>
    <x v="3"/>
    <s v="m"/>
    <n v="0"/>
  </r>
  <r>
    <x v="11"/>
    <x v="2"/>
    <s v="Stjørdal"/>
    <x v="3"/>
    <x v="3"/>
    <s v="m"/>
    <n v="0"/>
  </r>
  <r>
    <x v="12"/>
    <x v="2"/>
    <s v="Stjørdal"/>
    <x v="3"/>
    <x v="3"/>
    <s v="m"/>
    <n v="440"/>
  </r>
  <r>
    <x v="13"/>
    <x v="2"/>
    <s v="Stjørdal"/>
    <x v="3"/>
    <x v="3"/>
    <s v="m"/>
    <n v="264"/>
  </r>
  <r>
    <x v="14"/>
    <x v="2"/>
    <s v="Stjørdal"/>
    <x v="3"/>
    <x v="3"/>
    <s v="m"/>
    <n v="2150"/>
  </r>
  <r>
    <x v="15"/>
    <x v="2"/>
    <s v="Stjørdal"/>
    <x v="3"/>
    <x v="3"/>
    <s v="m"/>
    <n v="640"/>
  </r>
  <r>
    <x v="16"/>
    <x v="2"/>
    <s v="Stjørdal"/>
    <x v="3"/>
    <x v="3"/>
    <s v="m"/>
    <n v="1500"/>
  </r>
  <r>
    <x v="0"/>
    <x v="0"/>
    <s v="Frosta"/>
    <x v="4"/>
    <x v="3"/>
    <s v="m"/>
    <n v="0"/>
  </r>
  <r>
    <x v="1"/>
    <x v="0"/>
    <s v="Frosta"/>
    <x v="4"/>
    <x v="3"/>
    <s v="m"/>
    <n v="0"/>
  </r>
  <r>
    <x v="2"/>
    <x v="0"/>
    <s v="Frosta"/>
    <x v="4"/>
    <x v="3"/>
    <s v="m"/>
    <n v="0"/>
  </r>
  <r>
    <x v="3"/>
    <x v="0"/>
    <s v="Frosta"/>
    <x v="4"/>
    <x v="3"/>
    <s v="m"/>
    <n v="0"/>
  </r>
  <r>
    <x v="4"/>
    <x v="0"/>
    <s v="Frosta"/>
    <x v="4"/>
    <x v="3"/>
    <s v="m"/>
    <n v="0"/>
  </r>
  <r>
    <x v="5"/>
    <x v="0"/>
    <s v="Frosta"/>
    <x v="4"/>
    <x v="3"/>
    <s v="m"/>
    <n v="0"/>
  </r>
  <r>
    <x v="6"/>
    <x v="0"/>
    <s v="Frosta"/>
    <x v="4"/>
    <x v="3"/>
    <s v="m"/>
    <n v="0"/>
  </r>
  <r>
    <x v="7"/>
    <x v="0"/>
    <s v="Frosta"/>
    <x v="4"/>
    <x v="3"/>
    <s v="m"/>
    <n v="0"/>
  </r>
  <r>
    <x v="8"/>
    <x v="0"/>
    <s v="Frosta"/>
    <x v="4"/>
    <x v="3"/>
    <s v="m"/>
    <n v="0"/>
  </r>
  <r>
    <x v="9"/>
    <x v="0"/>
    <s v="Frosta"/>
    <x v="4"/>
    <x v="3"/>
    <s v="m"/>
    <n v="0"/>
  </r>
  <r>
    <x v="10"/>
    <x v="0"/>
    <s v="Frosta"/>
    <x v="4"/>
    <x v="3"/>
    <s v="m"/>
    <n v="0"/>
  </r>
  <r>
    <x v="11"/>
    <x v="0"/>
    <s v="Frosta"/>
    <x v="4"/>
    <x v="3"/>
    <s v="m"/>
    <n v="0"/>
  </r>
  <r>
    <x v="12"/>
    <x v="0"/>
    <s v="Frosta"/>
    <x v="4"/>
    <x v="3"/>
    <s v="m"/>
    <n v="0"/>
  </r>
  <r>
    <x v="13"/>
    <x v="0"/>
    <s v="Frosta"/>
    <x v="4"/>
    <x v="3"/>
    <s v="m"/>
    <n v="0"/>
  </r>
  <r>
    <x v="14"/>
    <x v="0"/>
    <s v="Frosta"/>
    <x v="4"/>
    <x v="3"/>
    <s v="m"/>
    <n v="0"/>
  </r>
  <r>
    <x v="15"/>
    <x v="0"/>
    <s v="Frosta"/>
    <x v="4"/>
    <x v="3"/>
    <s v="m"/>
    <n v="0"/>
  </r>
  <r>
    <x v="16"/>
    <x v="0"/>
    <s v="Frosta"/>
    <x v="4"/>
    <x v="3"/>
    <s v="m"/>
    <n v="0"/>
  </r>
  <r>
    <x v="0"/>
    <x v="0"/>
    <s v="Levanger"/>
    <x v="5"/>
    <x v="3"/>
    <s v="m"/>
    <n v="0"/>
  </r>
  <r>
    <x v="1"/>
    <x v="0"/>
    <s v="Levanger"/>
    <x v="5"/>
    <x v="3"/>
    <s v="m"/>
    <n v="970"/>
  </r>
  <r>
    <x v="2"/>
    <x v="0"/>
    <s v="Levanger"/>
    <x v="5"/>
    <x v="3"/>
    <s v="m"/>
    <n v="6555"/>
  </r>
  <r>
    <x v="3"/>
    <x v="0"/>
    <s v="Levanger"/>
    <x v="5"/>
    <x v="3"/>
    <s v="m"/>
    <n v="355"/>
  </r>
  <r>
    <x v="4"/>
    <x v="0"/>
    <s v="Levanger"/>
    <x v="5"/>
    <x v="3"/>
    <s v="m"/>
    <n v="3400"/>
  </r>
  <r>
    <x v="5"/>
    <x v="0"/>
    <s v="Levanger"/>
    <x v="5"/>
    <x v="3"/>
    <s v="m"/>
    <n v="1100"/>
  </r>
  <r>
    <x v="6"/>
    <x v="0"/>
    <s v="Levanger"/>
    <x v="5"/>
    <x v="3"/>
    <s v="m"/>
    <n v="0"/>
  </r>
  <r>
    <x v="7"/>
    <x v="0"/>
    <s v="Levanger"/>
    <x v="5"/>
    <x v="3"/>
    <s v="m"/>
    <n v="7385"/>
  </r>
  <r>
    <x v="8"/>
    <x v="0"/>
    <s v="Levanger"/>
    <x v="5"/>
    <x v="3"/>
    <s v="m"/>
    <n v="2050"/>
  </r>
  <r>
    <x v="9"/>
    <x v="0"/>
    <s v="Levanger"/>
    <x v="5"/>
    <x v="3"/>
    <s v="m"/>
    <n v="430"/>
  </r>
  <r>
    <x v="10"/>
    <x v="0"/>
    <s v="Levanger"/>
    <x v="5"/>
    <x v="3"/>
    <s v="m"/>
    <n v="0"/>
  </r>
  <r>
    <x v="11"/>
    <x v="0"/>
    <s v="Levanger"/>
    <x v="5"/>
    <x v="3"/>
    <s v="m"/>
    <n v="0"/>
  </r>
  <r>
    <x v="12"/>
    <x v="0"/>
    <s v="Levanger"/>
    <x v="5"/>
    <x v="3"/>
    <s v="m"/>
    <n v="2790"/>
  </r>
  <r>
    <x v="13"/>
    <x v="0"/>
    <s v="Levanger"/>
    <x v="5"/>
    <x v="3"/>
    <s v="m"/>
    <n v="810"/>
  </r>
  <r>
    <x v="14"/>
    <x v="0"/>
    <s v="Levanger"/>
    <x v="5"/>
    <x v="3"/>
    <s v="m"/>
    <n v="2320"/>
  </r>
  <r>
    <x v="15"/>
    <x v="0"/>
    <s v="Levanger"/>
    <x v="5"/>
    <x v="3"/>
    <s v="m"/>
    <n v="0"/>
  </r>
  <r>
    <x v="16"/>
    <x v="0"/>
    <s v="Levanger"/>
    <x v="5"/>
    <x v="3"/>
    <s v="m"/>
    <n v="10876"/>
  </r>
  <r>
    <x v="0"/>
    <x v="0"/>
    <s v="Verdal"/>
    <x v="6"/>
    <x v="3"/>
    <s v="m"/>
    <n v="0"/>
  </r>
  <r>
    <x v="1"/>
    <x v="0"/>
    <s v="Verdal"/>
    <x v="6"/>
    <x v="3"/>
    <s v="m"/>
    <n v="980"/>
  </r>
  <r>
    <x v="2"/>
    <x v="0"/>
    <s v="Verdal"/>
    <x v="6"/>
    <x v="3"/>
    <s v="m"/>
    <n v="900"/>
  </r>
  <r>
    <x v="3"/>
    <x v="0"/>
    <s v="Verdal"/>
    <x v="6"/>
    <x v="3"/>
    <s v="m"/>
    <n v="0"/>
  </r>
  <r>
    <x v="4"/>
    <x v="0"/>
    <s v="Verdal"/>
    <x v="6"/>
    <x v="3"/>
    <s v="m"/>
    <n v="0"/>
  </r>
  <r>
    <x v="5"/>
    <x v="0"/>
    <s v="Verdal"/>
    <x v="6"/>
    <x v="3"/>
    <s v="m"/>
    <n v="0"/>
  </r>
  <r>
    <x v="6"/>
    <x v="0"/>
    <s v="Verdal"/>
    <x v="6"/>
    <x v="3"/>
    <s v="m"/>
    <n v="0"/>
  </r>
  <r>
    <x v="7"/>
    <x v="0"/>
    <s v="Verdal"/>
    <x v="6"/>
    <x v="3"/>
    <s v="m"/>
    <n v="150"/>
  </r>
  <r>
    <x v="8"/>
    <x v="0"/>
    <s v="Verdal"/>
    <x v="6"/>
    <x v="3"/>
    <s v="m"/>
    <n v="0"/>
  </r>
  <r>
    <x v="9"/>
    <x v="0"/>
    <s v="Verdal"/>
    <x v="6"/>
    <x v="3"/>
    <s v="m"/>
    <n v="0"/>
  </r>
  <r>
    <x v="10"/>
    <x v="0"/>
    <s v="Verdal"/>
    <x v="6"/>
    <x v="3"/>
    <s v="m"/>
    <n v="0"/>
  </r>
  <r>
    <x v="11"/>
    <x v="0"/>
    <s v="Verdal"/>
    <x v="6"/>
    <x v="3"/>
    <s v="m"/>
    <n v="0"/>
  </r>
  <r>
    <x v="12"/>
    <x v="0"/>
    <s v="Verdal"/>
    <x v="6"/>
    <x v="3"/>
    <s v="m"/>
    <n v="0"/>
  </r>
  <r>
    <x v="13"/>
    <x v="0"/>
    <s v="Verdal"/>
    <x v="6"/>
    <x v="3"/>
    <s v="m"/>
    <n v="60"/>
  </r>
  <r>
    <x v="14"/>
    <x v="0"/>
    <s v="Verdal"/>
    <x v="6"/>
    <x v="3"/>
    <s v="m"/>
    <n v="451"/>
  </r>
  <r>
    <x v="15"/>
    <x v="0"/>
    <s v="Verdal"/>
    <x v="6"/>
    <x v="3"/>
    <s v="m"/>
    <n v="0"/>
  </r>
  <r>
    <x v="16"/>
    <x v="0"/>
    <s v="Verdal"/>
    <x v="6"/>
    <x v="3"/>
    <s v="m"/>
    <n v="1150"/>
  </r>
  <r>
    <x v="0"/>
    <x v="1"/>
    <s v="Namsos"/>
    <x v="1"/>
    <x v="3"/>
    <s v="m"/>
    <n v="2800"/>
  </r>
  <r>
    <x v="1"/>
    <x v="1"/>
    <s v="Namsos"/>
    <x v="1"/>
    <x v="3"/>
    <s v="m"/>
    <n v="0"/>
  </r>
  <r>
    <x v="2"/>
    <x v="1"/>
    <s v="Namsos"/>
    <x v="1"/>
    <x v="3"/>
    <s v="m"/>
    <n v="7040"/>
  </r>
  <r>
    <x v="3"/>
    <x v="1"/>
    <s v="Namsos"/>
    <x v="1"/>
    <x v="3"/>
    <s v="m"/>
    <n v="6240"/>
  </r>
  <r>
    <x v="4"/>
    <x v="1"/>
    <s v="Namsos"/>
    <x v="1"/>
    <x v="3"/>
    <s v="m"/>
    <n v="0"/>
  </r>
  <r>
    <x v="5"/>
    <x v="1"/>
    <s v="Namsos"/>
    <x v="1"/>
    <x v="3"/>
    <s v="m"/>
    <n v="3710"/>
  </r>
  <r>
    <x v="6"/>
    <x v="1"/>
    <s v="Namsos"/>
    <x v="1"/>
    <x v="3"/>
    <s v="m"/>
    <n v="5200"/>
  </r>
  <r>
    <x v="7"/>
    <x v="1"/>
    <s v="Namsos"/>
    <x v="1"/>
    <x v="3"/>
    <s v="m"/>
    <n v="2416"/>
  </r>
  <r>
    <x v="8"/>
    <x v="1"/>
    <s v="Namsos"/>
    <x v="1"/>
    <x v="3"/>
    <s v="m"/>
    <n v="500"/>
  </r>
  <r>
    <x v="9"/>
    <x v="1"/>
    <s v="Namsos"/>
    <x v="1"/>
    <x v="3"/>
    <s v="m"/>
    <n v="0"/>
  </r>
  <r>
    <x v="10"/>
    <x v="1"/>
    <s v="Namsos"/>
    <x v="1"/>
    <x v="3"/>
    <s v="m"/>
    <n v="0"/>
  </r>
  <r>
    <x v="11"/>
    <x v="1"/>
    <s v="Namsos"/>
    <x v="1"/>
    <x v="3"/>
    <s v="m"/>
    <n v="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512"/>
  </r>
  <r>
    <x v="16"/>
    <x v="1"/>
    <s v="Namsos"/>
    <x v="1"/>
    <x v="3"/>
    <s v="m"/>
    <n v="0"/>
  </r>
  <r>
    <x v="0"/>
    <x v="0"/>
    <s v="Snåsa"/>
    <x v="7"/>
    <x v="3"/>
    <s v="m"/>
    <n v="10788"/>
  </r>
  <r>
    <x v="1"/>
    <x v="0"/>
    <s v="Snåsa"/>
    <x v="7"/>
    <x v="3"/>
    <s v="m"/>
    <n v="101"/>
  </r>
  <r>
    <x v="2"/>
    <x v="0"/>
    <s v="Snåsa"/>
    <x v="7"/>
    <x v="3"/>
    <s v="m"/>
    <n v="1300"/>
  </r>
  <r>
    <x v="3"/>
    <x v="0"/>
    <s v="Snåsa"/>
    <x v="7"/>
    <x v="3"/>
    <s v="m"/>
    <n v="10440"/>
  </r>
  <r>
    <x v="4"/>
    <x v="0"/>
    <s v="Snåsa"/>
    <x v="7"/>
    <x v="3"/>
    <s v="m"/>
    <n v="3110"/>
  </r>
  <r>
    <x v="5"/>
    <x v="0"/>
    <s v="Snåsa"/>
    <x v="7"/>
    <x v="3"/>
    <s v="m"/>
    <n v="1100"/>
  </r>
  <r>
    <x v="6"/>
    <x v="0"/>
    <s v="Snåsa"/>
    <x v="7"/>
    <x v="3"/>
    <s v="m"/>
    <n v="0"/>
  </r>
  <r>
    <x v="7"/>
    <x v="0"/>
    <s v="Snåsa"/>
    <x v="7"/>
    <x v="3"/>
    <s v="m"/>
    <n v="1620"/>
  </r>
  <r>
    <x v="8"/>
    <x v="0"/>
    <s v="Snåsa"/>
    <x v="7"/>
    <x v="3"/>
    <s v="m"/>
    <n v="280"/>
  </r>
  <r>
    <x v="9"/>
    <x v="0"/>
    <s v="Snåsa"/>
    <x v="7"/>
    <x v="3"/>
    <s v="m"/>
    <n v="60"/>
  </r>
  <r>
    <x v="10"/>
    <x v="0"/>
    <s v="Snåsa"/>
    <x v="7"/>
    <x v="3"/>
    <s v="m"/>
    <n v="3500"/>
  </r>
  <r>
    <x v="11"/>
    <x v="0"/>
    <s v="Snåsa"/>
    <x v="7"/>
    <x v="3"/>
    <s v="m"/>
    <n v="4020"/>
  </r>
  <r>
    <x v="12"/>
    <x v="0"/>
    <s v="Snåsa"/>
    <x v="7"/>
    <x v="3"/>
    <s v="m"/>
    <n v="900"/>
  </r>
  <r>
    <x v="13"/>
    <x v="0"/>
    <s v="Snåsa"/>
    <x v="7"/>
    <x v="3"/>
    <s v="m"/>
    <n v="0"/>
  </r>
  <r>
    <x v="14"/>
    <x v="0"/>
    <s v="Snåsa"/>
    <x v="7"/>
    <x v="3"/>
    <s v="m"/>
    <n v="2700"/>
  </r>
  <r>
    <x v="15"/>
    <x v="0"/>
    <s v="Snåsa"/>
    <x v="7"/>
    <x v="3"/>
    <s v="m"/>
    <n v="3330"/>
  </r>
  <r>
    <x v="16"/>
    <x v="0"/>
    <s v="Snåsa"/>
    <x v="7"/>
    <x v="3"/>
    <s v="m"/>
    <n v="930"/>
  </r>
  <r>
    <x v="0"/>
    <x v="1"/>
    <s v="Lierne"/>
    <x v="8"/>
    <x v="3"/>
    <s v="m"/>
    <n v="20605"/>
  </r>
  <r>
    <x v="1"/>
    <x v="1"/>
    <s v="Lierne"/>
    <x v="8"/>
    <x v="3"/>
    <s v="m"/>
    <n v="11940"/>
  </r>
  <r>
    <x v="2"/>
    <x v="1"/>
    <s v="Lierne"/>
    <x v="8"/>
    <x v="3"/>
    <s v="m"/>
    <n v="14500"/>
  </r>
  <r>
    <x v="3"/>
    <x v="1"/>
    <s v="Lierne"/>
    <x v="8"/>
    <x v="3"/>
    <s v="m"/>
    <n v="2280"/>
  </r>
  <r>
    <x v="4"/>
    <x v="1"/>
    <s v="Lierne"/>
    <x v="8"/>
    <x v="3"/>
    <s v="m"/>
    <n v="3300"/>
  </r>
  <r>
    <x v="5"/>
    <x v="1"/>
    <s v="Lierne"/>
    <x v="8"/>
    <x v="3"/>
    <s v="m"/>
    <n v="0"/>
  </r>
  <r>
    <x v="6"/>
    <x v="1"/>
    <s v="Lierne"/>
    <x v="8"/>
    <x v="3"/>
    <s v="m"/>
    <n v="0"/>
  </r>
  <r>
    <x v="7"/>
    <x v="1"/>
    <s v="Lierne"/>
    <x v="8"/>
    <x v="3"/>
    <s v="m"/>
    <n v="0"/>
  </r>
  <r>
    <x v="8"/>
    <x v="1"/>
    <s v="Lierne"/>
    <x v="8"/>
    <x v="3"/>
    <s v="m"/>
    <n v="0"/>
  </r>
  <r>
    <x v="9"/>
    <x v="1"/>
    <s v="Lierne"/>
    <x v="8"/>
    <x v="3"/>
    <s v="m"/>
    <n v="0"/>
  </r>
  <r>
    <x v="10"/>
    <x v="1"/>
    <s v="Lierne"/>
    <x v="8"/>
    <x v="3"/>
    <s v="m"/>
    <n v="4100"/>
  </r>
  <r>
    <x v="11"/>
    <x v="1"/>
    <s v="Lierne"/>
    <x v="8"/>
    <x v="3"/>
    <s v="m"/>
    <n v="11700"/>
  </r>
  <r>
    <x v="12"/>
    <x v="1"/>
    <s v="Lierne"/>
    <x v="8"/>
    <x v="3"/>
    <s v="m"/>
    <n v="0"/>
  </r>
  <r>
    <x v="13"/>
    <x v="1"/>
    <s v="Lierne"/>
    <x v="8"/>
    <x v="3"/>
    <s v="m"/>
    <n v="2700"/>
  </r>
  <r>
    <x v="14"/>
    <x v="1"/>
    <s v="Lierne"/>
    <x v="8"/>
    <x v="3"/>
    <s v="m"/>
    <n v="5230"/>
  </r>
  <r>
    <x v="15"/>
    <x v="1"/>
    <s v="Lierne"/>
    <x v="8"/>
    <x v="3"/>
    <s v="m"/>
    <n v="0"/>
  </r>
  <r>
    <x v="16"/>
    <x v="1"/>
    <s v="Lierne"/>
    <x v="8"/>
    <x v="3"/>
    <s v="m"/>
    <n v="10000"/>
  </r>
  <r>
    <x v="0"/>
    <x v="1"/>
    <s v="Røyrvik"/>
    <x v="9"/>
    <x v="3"/>
    <s v="m"/>
    <n v="0"/>
  </r>
  <r>
    <x v="1"/>
    <x v="1"/>
    <s v="Røyrvik"/>
    <x v="9"/>
    <x v="3"/>
    <s v="m"/>
    <n v="0"/>
  </r>
  <r>
    <x v="2"/>
    <x v="1"/>
    <s v="Røyrvik"/>
    <x v="9"/>
    <x v="3"/>
    <s v="m"/>
    <n v="980"/>
  </r>
  <r>
    <x v="3"/>
    <x v="1"/>
    <s v="Røyrvik"/>
    <x v="9"/>
    <x v="3"/>
    <s v="m"/>
    <n v="0"/>
  </r>
  <r>
    <x v="4"/>
    <x v="1"/>
    <s v="Røyrvik"/>
    <x v="9"/>
    <x v="3"/>
    <s v="m"/>
    <n v="1810"/>
  </r>
  <r>
    <x v="5"/>
    <x v="1"/>
    <s v="Røyrvik"/>
    <x v="9"/>
    <x v="3"/>
    <s v="m"/>
    <n v="0"/>
  </r>
  <r>
    <x v="6"/>
    <x v="1"/>
    <s v="Røyrvik"/>
    <x v="9"/>
    <x v="3"/>
    <s v="m"/>
    <n v="0"/>
  </r>
  <r>
    <x v="7"/>
    <x v="1"/>
    <s v="Røyrvik"/>
    <x v="9"/>
    <x v="3"/>
    <s v="m"/>
    <n v="0"/>
  </r>
  <r>
    <x v="8"/>
    <x v="1"/>
    <s v="Røyrvik"/>
    <x v="9"/>
    <x v="3"/>
    <s v="m"/>
    <n v="0"/>
  </r>
  <r>
    <x v="9"/>
    <x v="1"/>
    <s v="Røyrvik"/>
    <x v="9"/>
    <x v="3"/>
    <s v="m"/>
    <n v="0"/>
  </r>
  <r>
    <x v="10"/>
    <x v="1"/>
    <s v="Røyrvik"/>
    <x v="9"/>
    <x v="3"/>
    <s v="m"/>
    <n v="0"/>
  </r>
  <r>
    <x v="11"/>
    <x v="1"/>
    <s v="Røyrvik"/>
    <x v="9"/>
    <x v="3"/>
    <s v="m"/>
    <n v="0"/>
  </r>
  <r>
    <x v="12"/>
    <x v="1"/>
    <s v="Røyrvik"/>
    <x v="9"/>
    <x v="3"/>
    <s v="m"/>
    <n v="0"/>
  </r>
  <r>
    <x v="13"/>
    <x v="1"/>
    <s v="Røyrvik"/>
    <x v="9"/>
    <x v="3"/>
    <s v="m"/>
    <n v="7020"/>
  </r>
  <r>
    <x v="14"/>
    <x v="1"/>
    <s v="Røyrvik"/>
    <x v="9"/>
    <x v="3"/>
    <s v="m"/>
    <n v="0"/>
  </r>
  <r>
    <x v="15"/>
    <x v="1"/>
    <s v="Røyrvik"/>
    <x v="9"/>
    <x v="3"/>
    <s v="m"/>
    <n v="3400"/>
  </r>
  <r>
    <x v="16"/>
    <x v="1"/>
    <s v="Røyrvik"/>
    <x v="9"/>
    <x v="3"/>
    <s v="m"/>
    <n v="0"/>
  </r>
  <r>
    <x v="0"/>
    <x v="1"/>
    <s v="Namsskogan"/>
    <x v="10"/>
    <x v="3"/>
    <s v="m"/>
    <n v="0"/>
  </r>
  <r>
    <x v="1"/>
    <x v="1"/>
    <s v="Namsskogan"/>
    <x v="10"/>
    <x v="3"/>
    <s v="m"/>
    <n v="0"/>
  </r>
  <r>
    <x v="2"/>
    <x v="1"/>
    <s v="Namsskogan"/>
    <x v="10"/>
    <x v="3"/>
    <s v="m"/>
    <n v="0"/>
  </r>
  <r>
    <x v="3"/>
    <x v="1"/>
    <s v="Namsskogan"/>
    <x v="10"/>
    <x v="3"/>
    <s v="m"/>
    <n v="10"/>
  </r>
  <r>
    <x v="4"/>
    <x v="1"/>
    <s v="Namsskogan"/>
    <x v="10"/>
    <x v="3"/>
    <s v="m"/>
    <n v="0"/>
  </r>
  <r>
    <x v="5"/>
    <x v="1"/>
    <s v="Namsskogan"/>
    <x v="10"/>
    <x v="3"/>
    <s v="m"/>
    <n v="0"/>
  </r>
  <r>
    <x v="6"/>
    <x v="1"/>
    <s v="Namsskogan"/>
    <x v="10"/>
    <x v="3"/>
    <s v="m"/>
    <n v="0"/>
  </r>
  <r>
    <x v="7"/>
    <x v="1"/>
    <s v="Namsskogan"/>
    <x v="10"/>
    <x v="3"/>
    <s v="m"/>
    <n v="0"/>
  </r>
  <r>
    <x v="8"/>
    <x v="1"/>
    <s v="Namsskogan"/>
    <x v="10"/>
    <x v="3"/>
    <s v="m"/>
    <n v="0"/>
  </r>
  <r>
    <x v="9"/>
    <x v="1"/>
    <s v="Namsskogan"/>
    <x v="10"/>
    <x v="3"/>
    <s v="m"/>
    <n v="70"/>
  </r>
  <r>
    <x v="10"/>
    <x v="1"/>
    <s v="Namsskogan"/>
    <x v="10"/>
    <x v="3"/>
    <s v="m"/>
    <n v="0"/>
  </r>
  <r>
    <x v="11"/>
    <x v="1"/>
    <s v="Namsskogan"/>
    <x v="10"/>
    <x v="3"/>
    <s v="m"/>
    <n v="0"/>
  </r>
  <r>
    <x v="12"/>
    <x v="1"/>
    <s v="Namsskogan"/>
    <x v="10"/>
    <x v="3"/>
    <s v="m"/>
    <n v="0"/>
  </r>
  <r>
    <x v="13"/>
    <x v="1"/>
    <s v="Namsskogan"/>
    <x v="10"/>
    <x v="3"/>
    <s v="m"/>
    <n v="0"/>
  </r>
  <r>
    <x v="14"/>
    <x v="1"/>
    <s v="Namsskogan"/>
    <x v="10"/>
    <x v="3"/>
    <s v="m"/>
    <n v="0"/>
  </r>
  <r>
    <x v="15"/>
    <x v="1"/>
    <s v="Namsskogan"/>
    <x v="10"/>
    <x v="3"/>
    <s v="m"/>
    <n v="500"/>
  </r>
  <r>
    <x v="16"/>
    <x v="1"/>
    <s v="Namsskogan"/>
    <x v="10"/>
    <x v="3"/>
    <s v="m"/>
    <n v="0"/>
  </r>
  <r>
    <x v="0"/>
    <x v="1"/>
    <s v="Grong"/>
    <x v="11"/>
    <x v="3"/>
    <s v="m"/>
    <n v="2200"/>
  </r>
  <r>
    <x v="1"/>
    <x v="1"/>
    <s v="Grong"/>
    <x v="11"/>
    <x v="3"/>
    <s v="m"/>
    <n v="650"/>
  </r>
  <r>
    <x v="2"/>
    <x v="1"/>
    <s v="Grong"/>
    <x v="11"/>
    <x v="3"/>
    <s v="m"/>
    <n v="2331"/>
  </r>
  <r>
    <x v="3"/>
    <x v="1"/>
    <s v="Grong"/>
    <x v="11"/>
    <x v="3"/>
    <s v="m"/>
    <n v="0"/>
  </r>
  <r>
    <x v="4"/>
    <x v="1"/>
    <s v="Grong"/>
    <x v="11"/>
    <x v="3"/>
    <s v="m"/>
    <n v="0"/>
  </r>
  <r>
    <x v="5"/>
    <x v="1"/>
    <s v="Grong"/>
    <x v="11"/>
    <x v="3"/>
    <s v="m"/>
    <n v="910"/>
  </r>
  <r>
    <x v="6"/>
    <x v="1"/>
    <s v="Grong"/>
    <x v="11"/>
    <x v="3"/>
    <s v="m"/>
    <n v="3750"/>
  </r>
  <r>
    <x v="7"/>
    <x v="1"/>
    <s v="Grong"/>
    <x v="11"/>
    <x v="3"/>
    <s v="m"/>
    <n v="1"/>
  </r>
  <r>
    <x v="8"/>
    <x v="1"/>
    <s v="Grong"/>
    <x v="11"/>
    <x v="3"/>
    <s v="m"/>
    <n v="0"/>
  </r>
  <r>
    <x v="9"/>
    <x v="1"/>
    <s v="Grong"/>
    <x v="11"/>
    <x v="3"/>
    <s v="m"/>
    <n v="1550"/>
  </r>
  <r>
    <x v="10"/>
    <x v="1"/>
    <s v="Grong"/>
    <x v="11"/>
    <x v="3"/>
    <s v="m"/>
    <n v="0"/>
  </r>
  <r>
    <x v="11"/>
    <x v="1"/>
    <s v="Grong"/>
    <x v="11"/>
    <x v="3"/>
    <s v="m"/>
    <n v="0"/>
  </r>
  <r>
    <x v="12"/>
    <x v="1"/>
    <s v="Grong"/>
    <x v="11"/>
    <x v="3"/>
    <s v="m"/>
    <n v="1040"/>
  </r>
  <r>
    <x v="13"/>
    <x v="1"/>
    <s v="Grong"/>
    <x v="11"/>
    <x v="3"/>
    <s v="m"/>
    <n v="3600"/>
  </r>
  <r>
    <x v="14"/>
    <x v="1"/>
    <s v="Grong"/>
    <x v="11"/>
    <x v="3"/>
    <s v="m"/>
    <n v="2000"/>
  </r>
  <r>
    <x v="15"/>
    <x v="1"/>
    <s v="Grong"/>
    <x v="11"/>
    <x v="3"/>
    <s v="m"/>
    <n v="11001"/>
  </r>
  <r>
    <x v="16"/>
    <x v="1"/>
    <s v="Grong"/>
    <x v="11"/>
    <x v="3"/>
    <s v="m"/>
    <n v="2403"/>
  </r>
  <r>
    <x v="0"/>
    <x v="1"/>
    <s v="Høylandet"/>
    <x v="12"/>
    <x v="3"/>
    <s v="m"/>
    <n v="0"/>
  </r>
  <r>
    <x v="1"/>
    <x v="1"/>
    <s v="Høylandet"/>
    <x v="12"/>
    <x v="3"/>
    <s v="m"/>
    <n v="6590"/>
  </r>
  <r>
    <x v="2"/>
    <x v="1"/>
    <s v="Høylandet"/>
    <x v="12"/>
    <x v="3"/>
    <s v="m"/>
    <n v="6100"/>
  </r>
  <r>
    <x v="3"/>
    <x v="1"/>
    <s v="Høylandet"/>
    <x v="12"/>
    <x v="3"/>
    <s v="m"/>
    <n v="7221"/>
  </r>
  <r>
    <x v="4"/>
    <x v="1"/>
    <s v="Høylandet"/>
    <x v="12"/>
    <x v="3"/>
    <s v="m"/>
    <n v="1300"/>
  </r>
  <r>
    <x v="5"/>
    <x v="1"/>
    <s v="Høylandet"/>
    <x v="12"/>
    <x v="3"/>
    <s v="m"/>
    <n v="1843"/>
  </r>
  <r>
    <x v="6"/>
    <x v="1"/>
    <s v="Høylandet"/>
    <x v="12"/>
    <x v="3"/>
    <s v="m"/>
    <n v="0"/>
  </r>
  <r>
    <x v="7"/>
    <x v="1"/>
    <s v="Høylandet"/>
    <x v="12"/>
    <x v="3"/>
    <s v="m"/>
    <n v="0"/>
  </r>
  <r>
    <x v="8"/>
    <x v="1"/>
    <s v="Høylandet"/>
    <x v="12"/>
    <x v="3"/>
    <s v="m"/>
    <n v="2280"/>
  </r>
  <r>
    <x v="9"/>
    <x v="1"/>
    <s v="Høylandet"/>
    <x v="12"/>
    <x v="3"/>
    <s v="m"/>
    <n v="40"/>
  </r>
  <r>
    <x v="10"/>
    <x v="1"/>
    <s v="Høylandet"/>
    <x v="12"/>
    <x v="3"/>
    <s v="m"/>
    <n v="0"/>
  </r>
  <r>
    <x v="11"/>
    <x v="1"/>
    <s v="Høylandet"/>
    <x v="12"/>
    <x v="3"/>
    <s v="m"/>
    <n v="4750"/>
  </r>
  <r>
    <x v="12"/>
    <x v="1"/>
    <s v="Høylandet"/>
    <x v="12"/>
    <x v="3"/>
    <s v="m"/>
    <n v="0"/>
  </r>
  <r>
    <x v="13"/>
    <x v="1"/>
    <s v="Høylandet"/>
    <x v="12"/>
    <x v="3"/>
    <s v="m"/>
    <n v="0"/>
  </r>
  <r>
    <x v="14"/>
    <x v="1"/>
    <s v="Høylandet"/>
    <x v="12"/>
    <x v="3"/>
    <s v="m"/>
    <n v="0"/>
  </r>
  <r>
    <x v="15"/>
    <x v="1"/>
    <s v="Høylandet"/>
    <x v="12"/>
    <x v="3"/>
    <s v="m"/>
    <n v="0"/>
  </r>
  <r>
    <x v="16"/>
    <x v="1"/>
    <s v="Høylandet"/>
    <x v="12"/>
    <x v="3"/>
    <s v="m"/>
    <n v="640"/>
  </r>
  <r>
    <x v="0"/>
    <x v="1"/>
    <s v="Overhalla"/>
    <x v="13"/>
    <x v="3"/>
    <s v="m"/>
    <n v="1350"/>
  </r>
  <r>
    <x v="1"/>
    <x v="1"/>
    <s v="Overhalla"/>
    <x v="13"/>
    <x v="3"/>
    <s v="m"/>
    <n v="0"/>
  </r>
  <r>
    <x v="2"/>
    <x v="1"/>
    <s v="Overhalla"/>
    <x v="13"/>
    <x v="3"/>
    <s v="m"/>
    <n v="0"/>
  </r>
  <r>
    <x v="3"/>
    <x v="1"/>
    <s v="Overhalla"/>
    <x v="13"/>
    <x v="3"/>
    <s v="m"/>
    <n v="2100"/>
  </r>
  <r>
    <x v="4"/>
    <x v="1"/>
    <s v="Overhalla"/>
    <x v="13"/>
    <x v="3"/>
    <s v="m"/>
    <n v="0"/>
  </r>
  <r>
    <x v="5"/>
    <x v="1"/>
    <s v="Overhalla"/>
    <x v="13"/>
    <x v="3"/>
    <s v="m"/>
    <n v="2600"/>
  </r>
  <r>
    <x v="6"/>
    <x v="1"/>
    <s v="Overhalla"/>
    <x v="13"/>
    <x v="3"/>
    <s v="m"/>
    <n v="0"/>
  </r>
  <r>
    <x v="7"/>
    <x v="1"/>
    <s v="Overhalla"/>
    <x v="13"/>
    <x v="3"/>
    <s v="m"/>
    <n v="1500"/>
  </r>
  <r>
    <x v="8"/>
    <x v="1"/>
    <s v="Overhalla"/>
    <x v="13"/>
    <x v="3"/>
    <s v="m"/>
    <n v="0"/>
  </r>
  <r>
    <x v="9"/>
    <x v="1"/>
    <s v="Overhalla"/>
    <x v="13"/>
    <x v="3"/>
    <s v="m"/>
    <n v="0"/>
  </r>
  <r>
    <x v="10"/>
    <x v="1"/>
    <s v="Overhalla"/>
    <x v="13"/>
    <x v="3"/>
    <s v="m"/>
    <n v="0"/>
  </r>
  <r>
    <x v="11"/>
    <x v="1"/>
    <s v="Overhalla"/>
    <x v="13"/>
    <x v="3"/>
    <s v="m"/>
    <n v="0"/>
  </r>
  <r>
    <x v="12"/>
    <x v="1"/>
    <s v="Overhalla"/>
    <x v="13"/>
    <x v="3"/>
    <s v="m"/>
    <n v="0"/>
  </r>
  <r>
    <x v="13"/>
    <x v="1"/>
    <s v="Overhalla"/>
    <x v="13"/>
    <x v="3"/>
    <s v="m"/>
    <n v="50"/>
  </r>
  <r>
    <x v="14"/>
    <x v="1"/>
    <s v="Overhalla"/>
    <x v="13"/>
    <x v="3"/>
    <s v="m"/>
    <n v="10"/>
  </r>
  <r>
    <x v="15"/>
    <x v="1"/>
    <s v="Overhalla"/>
    <x v="13"/>
    <x v="3"/>
    <s v="m"/>
    <n v="0"/>
  </r>
  <r>
    <x v="16"/>
    <x v="1"/>
    <s v="Overhalla"/>
    <x v="13"/>
    <x v="3"/>
    <s v="m"/>
    <n v="5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0"/>
  </r>
  <r>
    <x v="3"/>
    <x v="1"/>
    <s v="Namsos"/>
    <x v="1"/>
    <x v="3"/>
    <s v="m"/>
    <n v="0"/>
  </r>
  <r>
    <x v="4"/>
    <x v="1"/>
    <s v="Namsos"/>
    <x v="1"/>
    <x v="3"/>
    <s v="m"/>
    <n v="0"/>
  </r>
  <r>
    <x v="5"/>
    <x v="1"/>
    <s v="Namsos"/>
    <x v="1"/>
    <x v="3"/>
    <s v="m"/>
    <n v="0"/>
  </r>
  <r>
    <x v="6"/>
    <x v="1"/>
    <s v="Namsos"/>
    <x v="1"/>
    <x v="3"/>
    <s v="m"/>
    <n v="0"/>
  </r>
  <r>
    <x v="7"/>
    <x v="1"/>
    <s v="Namsos"/>
    <x v="1"/>
    <x v="3"/>
    <s v="m"/>
    <n v="0"/>
  </r>
  <r>
    <x v="8"/>
    <x v="1"/>
    <s v="Namsos"/>
    <x v="1"/>
    <x v="3"/>
    <s v="m"/>
    <n v="0"/>
  </r>
  <r>
    <x v="9"/>
    <x v="1"/>
    <s v="Namsos"/>
    <x v="1"/>
    <x v="3"/>
    <s v="m"/>
    <n v="0"/>
  </r>
  <r>
    <x v="10"/>
    <x v="1"/>
    <s v="Namsos"/>
    <x v="1"/>
    <x v="3"/>
    <s v="m"/>
    <n v="0"/>
  </r>
  <r>
    <x v="11"/>
    <x v="1"/>
    <s v="Namsos"/>
    <x v="1"/>
    <x v="3"/>
    <s v="m"/>
    <n v="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0"/>
  </r>
  <r>
    <x v="0"/>
    <x v="1"/>
    <s v="Flatanger"/>
    <x v="14"/>
    <x v="3"/>
    <s v="m"/>
    <n v="700"/>
  </r>
  <r>
    <x v="1"/>
    <x v="1"/>
    <s v="Flatanger"/>
    <x v="14"/>
    <x v="3"/>
    <s v="m"/>
    <n v="1000"/>
  </r>
  <r>
    <x v="2"/>
    <x v="1"/>
    <s v="Flatanger"/>
    <x v="14"/>
    <x v="3"/>
    <s v="m"/>
    <n v="2800"/>
  </r>
  <r>
    <x v="3"/>
    <x v="1"/>
    <s v="Flatanger"/>
    <x v="14"/>
    <x v="3"/>
    <s v="m"/>
    <n v="900"/>
  </r>
  <r>
    <x v="4"/>
    <x v="1"/>
    <s v="Flatanger"/>
    <x v="14"/>
    <x v="3"/>
    <s v="m"/>
    <n v="0"/>
  </r>
  <r>
    <x v="5"/>
    <x v="1"/>
    <s v="Flatanger"/>
    <x v="14"/>
    <x v="3"/>
    <s v="m"/>
    <n v="0"/>
  </r>
  <r>
    <x v="6"/>
    <x v="1"/>
    <s v="Flatanger"/>
    <x v="14"/>
    <x v="3"/>
    <s v="m"/>
    <n v="0"/>
  </r>
  <r>
    <x v="7"/>
    <x v="1"/>
    <s v="Flatanger"/>
    <x v="14"/>
    <x v="3"/>
    <s v="m"/>
    <n v="0"/>
  </r>
  <r>
    <x v="8"/>
    <x v="1"/>
    <s v="Flatanger"/>
    <x v="14"/>
    <x v="3"/>
    <s v="m"/>
    <n v="600"/>
  </r>
  <r>
    <x v="9"/>
    <x v="1"/>
    <s v="Flatanger"/>
    <x v="14"/>
    <x v="3"/>
    <s v="m"/>
    <n v="0"/>
  </r>
  <r>
    <x v="10"/>
    <x v="1"/>
    <s v="Flatanger"/>
    <x v="14"/>
    <x v="3"/>
    <s v="m"/>
    <n v="0"/>
  </r>
  <r>
    <x v="11"/>
    <x v="1"/>
    <s v="Flatanger"/>
    <x v="14"/>
    <x v="3"/>
    <s v="m"/>
    <n v="0"/>
  </r>
  <r>
    <x v="12"/>
    <x v="1"/>
    <s v="Flatanger"/>
    <x v="14"/>
    <x v="3"/>
    <s v="m"/>
    <n v="0"/>
  </r>
  <r>
    <x v="13"/>
    <x v="1"/>
    <s v="Flatanger"/>
    <x v="14"/>
    <x v="3"/>
    <s v="m"/>
    <n v="0"/>
  </r>
  <r>
    <x v="14"/>
    <x v="1"/>
    <s v="Flatanger"/>
    <x v="14"/>
    <x v="3"/>
    <s v="m"/>
    <n v="0"/>
  </r>
  <r>
    <x v="15"/>
    <x v="1"/>
    <s v="Flatanger"/>
    <x v="14"/>
    <x v="3"/>
    <s v="m"/>
    <n v="0"/>
  </r>
  <r>
    <x v="16"/>
    <x v="1"/>
    <s v="Flatanger"/>
    <x v="14"/>
    <x v="3"/>
    <s v="m"/>
    <n v="0"/>
  </r>
  <r>
    <x v="0"/>
    <x v="1"/>
    <s v="Nærøysund"/>
    <x v="15"/>
    <x v="3"/>
    <s v="m"/>
    <n v="0"/>
  </r>
  <r>
    <x v="1"/>
    <x v="1"/>
    <s v="Nærøysund"/>
    <x v="15"/>
    <x v="3"/>
    <s v="m"/>
    <n v="0"/>
  </r>
  <r>
    <x v="2"/>
    <x v="1"/>
    <s v="Nærøysund"/>
    <x v="15"/>
    <x v="3"/>
    <s v="m"/>
    <n v="350"/>
  </r>
  <r>
    <x v="3"/>
    <x v="1"/>
    <s v="Nærøysund"/>
    <x v="15"/>
    <x v="3"/>
    <s v="m"/>
    <n v="0"/>
  </r>
  <r>
    <x v="4"/>
    <x v="1"/>
    <s v="Nærøysund"/>
    <x v="15"/>
    <x v="3"/>
    <s v="m"/>
    <n v="0"/>
  </r>
  <r>
    <x v="5"/>
    <x v="1"/>
    <s v="Nærøysund"/>
    <x v="15"/>
    <x v="3"/>
    <s v="m"/>
    <n v="0"/>
  </r>
  <r>
    <x v="6"/>
    <x v="1"/>
    <s v="Nærøysund"/>
    <x v="15"/>
    <x v="3"/>
    <s v="m"/>
    <n v="75"/>
  </r>
  <r>
    <x v="7"/>
    <x v="1"/>
    <s v="Nærøysund"/>
    <x v="15"/>
    <x v="3"/>
    <s v="m"/>
    <n v="0"/>
  </r>
  <r>
    <x v="8"/>
    <x v="1"/>
    <s v="Nærøysund"/>
    <x v="15"/>
    <x v="3"/>
    <s v="m"/>
    <n v="0"/>
  </r>
  <r>
    <x v="9"/>
    <x v="1"/>
    <s v="Nærøysund"/>
    <x v="15"/>
    <x v="3"/>
    <s v="m"/>
    <n v="0"/>
  </r>
  <r>
    <x v="10"/>
    <x v="1"/>
    <s v="Nærøysund"/>
    <x v="15"/>
    <x v="3"/>
    <s v="m"/>
    <n v="0"/>
  </r>
  <r>
    <x v="11"/>
    <x v="1"/>
    <s v="Nærøysund"/>
    <x v="15"/>
    <x v="3"/>
    <s v="m"/>
    <n v="0"/>
  </r>
  <r>
    <x v="12"/>
    <x v="1"/>
    <s v="Nærøysund"/>
    <x v="15"/>
    <x v="3"/>
    <s v="m"/>
    <n v="0"/>
  </r>
  <r>
    <x v="13"/>
    <x v="1"/>
    <s v="Nærøysund"/>
    <x v="15"/>
    <x v="3"/>
    <s v="m"/>
    <n v="0"/>
  </r>
  <r>
    <x v="14"/>
    <x v="1"/>
    <s v="Nærøysund"/>
    <x v="15"/>
    <x v="3"/>
    <s v="m"/>
    <n v="0"/>
  </r>
  <r>
    <x v="15"/>
    <x v="1"/>
    <s v="Nærøysund"/>
    <x v="15"/>
    <x v="3"/>
    <s v="m"/>
    <n v="0"/>
  </r>
  <r>
    <x v="16"/>
    <x v="1"/>
    <s v="Nærøysund"/>
    <x v="15"/>
    <x v="3"/>
    <s v="m"/>
    <n v="0"/>
  </r>
  <r>
    <x v="0"/>
    <x v="1"/>
    <s v="Leka"/>
    <x v="16"/>
    <x v="3"/>
    <s v="m"/>
    <n v="0"/>
  </r>
  <r>
    <x v="1"/>
    <x v="1"/>
    <s v="Leka"/>
    <x v="16"/>
    <x v="3"/>
    <s v="m"/>
    <n v="0"/>
  </r>
  <r>
    <x v="2"/>
    <x v="1"/>
    <s v="Leka"/>
    <x v="16"/>
    <x v="3"/>
    <s v="m"/>
    <n v="0"/>
  </r>
  <r>
    <x v="3"/>
    <x v="1"/>
    <s v="Leka"/>
    <x v="16"/>
    <x v="3"/>
    <s v="m"/>
    <n v="0"/>
  </r>
  <r>
    <x v="4"/>
    <x v="1"/>
    <s v="Leka"/>
    <x v="16"/>
    <x v="3"/>
    <s v="m"/>
    <n v="0"/>
  </r>
  <r>
    <x v="5"/>
    <x v="1"/>
    <s v="Leka"/>
    <x v="16"/>
    <x v="3"/>
    <s v="m"/>
    <n v="0"/>
  </r>
  <r>
    <x v="6"/>
    <x v="1"/>
    <s v="Leka"/>
    <x v="16"/>
    <x v="3"/>
    <s v="m"/>
    <n v="0"/>
  </r>
  <r>
    <x v="7"/>
    <x v="1"/>
    <s v="Leka"/>
    <x v="16"/>
    <x v="3"/>
    <s v="m"/>
    <n v="0"/>
  </r>
  <r>
    <x v="8"/>
    <x v="1"/>
    <s v="Leka"/>
    <x v="16"/>
    <x v="3"/>
    <s v="m"/>
    <n v="0"/>
  </r>
  <r>
    <x v="9"/>
    <x v="1"/>
    <s v="Leka"/>
    <x v="16"/>
    <x v="3"/>
    <s v="m"/>
    <n v="0"/>
  </r>
  <r>
    <x v="10"/>
    <x v="1"/>
    <s v="Leka"/>
    <x v="16"/>
    <x v="3"/>
    <s v="m"/>
    <n v="0"/>
  </r>
  <r>
    <x v="11"/>
    <x v="1"/>
    <s v="Leka"/>
    <x v="16"/>
    <x v="3"/>
    <s v="m"/>
    <n v="0"/>
  </r>
  <r>
    <x v="12"/>
    <x v="1"/>
    <s v="Leka"/>
    <x v="16"/>
    <x v="3"/>
    <s v="m"/>
    <n v="0"/>
  </r>
  <r>
    <x v="13"/>
    <x v="1"/>
    <s v="Leka"/>
    <x v="16"/>
    <x v="3"/>
    <s v="m"/>
    <n v="0"/>
  </r>
  <r>
    <x v="14"/>
    <x v="1"/>
    <s v="Leka"/>
    <x v="16"/>
    <x v="3"/>
    <s v="m"/>
    <n v="0"/>
  </r>
  <r>
    <x v="15"/>
    <x v="1"/>
    <s v="Leka"/>
    <x v="16"/>
    <x v="3"/>
    <s v="m"/>
    <n v="0"/>
  </r>
  <r>
    <x v="16"/>
    <x v="1"/>
    <s v="Leka"/>
    <x v="16"/>
    <x v="3"/>
    <s v="m"/>
    <n v="0"/>
  </r>
  <r>
    <x v="0"/>
    <x v="0"/>
    <s v="Inderøy"/>
    <x v="17"/>
    <x v="3"/>
    <s v="m"/>
    <n v="580"/>
  </r>
  <r>
    <x v="1"/>
    <x v="0"/>
    <s v="Inderøy"/>
    <x v="17"/>
    <x v="3"/>
    <s v="m"/>
    <n v="700"/>
  </r>
  <r>
    <x v="2"/>
    <x v="0"/>
    <s v="Inderøy"/>
    <x v="17"/>
    <x v="3"/>
    <s v="m"/>
    <n v="450"/>
  </r>
  <r>
    <x v="3"/>
    <x v="0"/>
    <s v="Inderøy"/>
    <x v="17"/>
    <x v="3"/>
    <s v="m"/>
    <n v="3820"/>
  </r>
  <r>
    <x v="4"/>
    <x v="0"/>
    <s v="Inderøy"/>
    <x v="17"/>
    <x v="3"/>
    <s v="m"/>
    <n v="1500"/>
  </r>
  <r>
    <x v="5"/>
    <x v="0"/>
    <s v="Inderøy"/>
    <x v="17"/>
    <x v="3"/>
    <s v="m"/>
    <n v="0"/>
  </r>
  <r>
    <x v="6"/>
    <x v="0"/>
    <s v="Inderøy"/>
    <x v="17"/>
    <x v="3"/>
    <s v="m"/>
    <n v="4200"/>
  </r>
  <r>
    <x v="7"/>
    <x v="0"/>
    <s v="Inderøy"/>
    <x v="17"/>
    <x v="3"/>
    <s v="m"/>
    <n v="1020"/>
  </r>
  <r>
    <x v="8"/>
    <x v="0"/>
    <s v="Inderøy"/>
    <x v="17"/>
    <x v="3"/>
    <s v="m"/>
    <n v="160"/>
  </r>
  <r>
    <x v="9"/>
    <x v="0"/>
    <s v="Inderøy"/>
    <x v="17"/>
    <x v="3"/>
    <s v="m"/>
    <n v="2700"/>
  </r>
  <r>
    <x v="10"/>
    <x v="0"/>
    <s v="Inderøy"/>
    <x v="17"/>
    <x v="3"/>
    <s v="m"/>
    <n v="4700"/>
  </r>
  <r>
    <x v="11"/>
    <x v="0"/>
    <s v="Inderøy"/>
    <x v="17"/>
    <x v="3"/>
    <s v="m"/>
    <n v="0"/>
  </r>
  <r>
    <x v="12"/>
    <x v="0"/>
    <s v="Inderøy"/>
    <x v="17"/>
    <x v="3"/>
    <s v="m"/>
    <n v="1100"/>
  </r>
  <r>
    <x v="12"/>
    <x v="0"/>
    <s v="Inderøy"/>
    <x v="17"/>
    <x v="3"/>
    <s v="m"/>
    <n v="1100"/>
  </r>
  <r>
    <x v="13"/>
    <x v="0"/>
    <s v="Inderøy"/>
    <x v="17"/>
    <x v="3"/>
    <s v="m"/>
    <n v="0"/>
  </r>
  <r>
    <x v="14"/>
    <x v="0"/>
    <s v="Inderøy"/>
    <x v="17"/>
    <x v="3"/>
    <s v="m"/>
    <n v="0"/>
  </r>
  <r>
    <x v="15"/>
    <x v="0"/>
    <s v="Inderøy"/>
    <x v="17"/>
    <x v="3"/>
    <s v="m"/>
    <n v="0"/>
  </r>
  <r>
    <x v="16"/>
    <x v="0"/>
    <s v="Inderøy"/>
    <x v="17"/>
    <x v="3"/>
    <s v="m"/>
    <n v="2200"/>
  </r>
  <r>
    <x v="0"/>
    <x v="3"/>
    <s v="Indre Fosen"/>
    <x v="18"/>
    <x v="3"/>
    <s v="m"/>
    <n v="0"/>
  </r>
  <r>
    <x v="1"/>
    <x v="3"/>
    <s v="Indre Fosen"/>
    <x v="18"/>
    <x v="3"/>
    <s v="m"/>
    <n v="2415"/>
  </r>
  <r>
    <x v="2"/>
    <x v="3"/>
    <s v="Indre Fosen"/>
    <x v="18"/>
    <x v="3"/>
    <s v="m"/>
    <n v="0"/>
  </r>
  <r>
    <x v="3"/>
    <x v="3"/>
    <s v="Indre Fosen"/>
    <x v="18"/>
    <x v="3"/>
    <s v="m"/>
    <n v="360"/>
  </r>
  <r>
    <x v="4"/>
    <x v="3"/>
    <s v="Indre Fosen"/>
    <x v="18"/>
    <x v="3"/>
    <s v="m"/>
    <n v="0"/>
  </r>
  <r>
    <x v="5"/>
    <x v="3"/>
    <s v="Indre Fosen"/>
    <x v="18"/>
    <x v="3"/>
    <s v="m"/>
    <n v="0"/>
  </r>
  <r>
    <x v="6"/>
    <x v="3"/>
    <s v="Indre Fosen"/>
    <x v="18"/>
    <x v="3"/>
    <s v="m"/>
    <n v="0"/>
  </r>
  <r>
    <x v="7"/>
    <x v="3"/>
    <s v="Indre Fosen"/>
    <x v="18"/>
    <x v="3"/>
    <s v="m"/>
    <n v="0"/>
  </r>
  <r>
    <x v="8"/>
    <x v="3"/>
    <s v="Indre Fosen"/>
    <x v="18"/>
    <x v="3"/>
    <s v="m"/>
    <n v="300"/>
  </r>
  <r>
    <x v="9"/>
    <x v="3"/>
    <s v="Indre Fosen"/>
    <x v="18"/>
    <x v="3"/>
    <s v="m"/>
    <n v="0"/>
  </r>
  <r>
    <x v="10"/>
    <x v="3"/>
    <s v="Indre Fosen"/>
    <x v="18"/>
    <x v="3"/>
    <s v="m"/>
    <n v="0"/>
  </r>
  <r>
    <x v="11"/>
    <x v="3"/>
    <s v="Indre Fosen"/>
    <x v="18"/>
    <x v="3"/>
    <s v="m"/>
    <n v="0"/>
  </r>
  <r>
    <x v="12"/>
    <x v="3"/>
    <s v="Indre Fosen"/>
    <x v="18"/>
    <x v="3"/>
    <s v="m"/>
    <n v="0"/>
  </r>
  <r>
    <x v="13"/>
    <x v="3"/>
    <s v="Indre Fosen"/>
    <x v="18"/>
    <x v="3"/>
    <s v="m"/>
    <n v="0"/>
  </r>
  <r>
    <x v="14"/>
    <x v="3"/>
    <s v="Indre Fosen"/>
    <x v="18"/>
    <x v="3"/>
    <s v="m"/>
    <n v="1600"/>
  </r>
  <r>
    <x v="15"/>
    <x v="3"/>
    <s v="Indre Fosen"/>
    <x v="18"/>
    <x v="3"/>
    <s v="m"/>
    <n v="0"/>
  </r>
  <r>
    <x v="16"/>
    <x v="3"/>
    <s v="Indre Fosen"/>
    <x v="18"/>
    <x v="3"/>
    <s v="m"/>
    <n v="0"/>
  </r>
  <r>
    <x v="0"/>
    <x v="2"/>
    <s v="Trondheim"/>
    <x v="19"/>
    <x v="4"/>
    <s v="m3"/>
    <n v="15675"/>
  </r>
  <r>
    <x v="1"/>
    <x v="2"/>
    <s v="Trondheim"/>
    <x v="19"/>
    <x v="4"/>
    <s v="m3"/>
    <n v="16088"/>
  </r>
  <r>
    <x v="2"/>
    <x v="2"/>
    <s v="Trondheim"/>
    <x v="19"/>
    <x v="4"/>
    <s v="m3"/>
    <n v="12987"/>
  </r>
  <r>
    <x v="3"/>
    <x v="2"/>
    <s v="Trondheim"/>
    <x v="19"/>
    <x v="4"/>
    <s v="m3"/>
    <n v="14503"/>
  </r>
  <r>
    <x v="4"/>
    <x v="2"/>
    <s v="Trondheim"/>
    <x v="19"/>
    <x v="4"/>
    <s v="m3"/>
    <n v="9988"/>
  </r>
  <r>
    <x v="5"/>
    <x v="2"/>
    <s v="Trondheim"/>
    <x v="19"/>
    <x v="4"/>
    <s v="m3"/>
    <n v="13400"/>
  </r>
  <r>
    <x v="6"/>
    <x v="2"/>
    <s v="Trondheim"/>
    <x v="19"/>
    <x v="4"/>
    <s v="m3"/>
    <n v="9239"/>
  </r>
  <r>
    <x v="7"/>
    <x v="2"/>
    <s v="Trondheim"/>
    <x v="19"/>
    <x v="4"/>
    <s v="m3"/>
    <n v="17713"/>
  </r>
  <r>
    <x v="8"/>
    <x v="2"/>
    <s v="Trondheim"/>
    <x v="19"/>
    <x v="4"/>
    <s v="m3"/>
    <n v="11752"/>
  </r>
  <r>
    <x v="9"/>
    <x v="2"/>
    <s v="Trondheim"/>
    <x v="19"/>
    <x v="4"/>
    <s v="m3"/>
    <n v="8598"/>
  </r>
  <r>
    <x v="10"/>
    <x v="2"/>
    <s v="Trondheim"/>
    <x v="19"/>
    <x v="4"/>
    <s v="m3"/>
    <n v="13865"/>
  </r>
  <r>
    <x v="11"/>
    <x v="2"/>
    <s v="Trondheim"/>
    <x v="19"/>
    <x v="4"/>
    <s v="m3"/>
    <n v="12361"/>
  </r>
  <r>
    <x v="12"/>
    <x v="2"/>
    <s v="Trondheim"/>
    <x v="19"/>
    <x v="4"/>
    <s v="m3"/>
    <n v="28899"/>
  </r>
  <r>
    <x v="13"/>
    <x v="2"/>
    <s v="Trondheim"/>
    <x v="19"/>
    <x v="4"/>
    <s v="m3"/>
    <n v="17692"/>
  </r>
  <r>
    <x v="14"/>
    <x v="2"/>
    <s v="Trondheim"/>
    <x v="19"/>
    <x v="4"/>
    <s v="m3"/>
    <n v="32008"/>
  </r>
  <r>
    <x v="15"/>
    <x v="2"/>
    <s v="Trondheim"/>
    <x v="19"/>
    <x v="4"/>
    <s v="m3"/>
    <n v="14337"/>
  </r>
  <r>
    <x v="16"/>
    <x v="2"/>
    <s v="Trondheim"/>
    <x v="19"/>
    <x v="4"/>
    <s v="m3"/>
    <n v="14734"/>
  </r>
  <r>
    <x v="0"/>
    <x v="0"/>
    <s v="Steinkjer"/>
    <x v="0"/>
    <x v="4"/>
    <s v="m3"/>
    <n v="73865"/>
  </r>
  <r>
    <x v="1"/>
    <x v="0"/>
    <s v="Steinkjer"/>
    <x v="0"/>
    <x v="4"/>
    <s v="m3"/>
    <n v="71810"/>
  </r>
  <r>
    <x v="2"/>
    <x v="0"/>
    <s v="Steinkjer"/>
    <x v="0"/>
    <x v="4"/>
    <s v="m3"/>
    <n v="67584"/>
  </r>
  <r>
    <x v="3"/>
    <x v="0"/>
    <s v="Steinkjer"/>
    <x v="0"/>
    <x v="4"/>
    <s v="m3"/>
    <n v="56368"/>
  </r>
  <r>
    <x v="4"/>
    <x v="0"/>
    <s v="Steinkjer"/>
    <x v="0"/>
    <x v="4"/>
    <s v="m3"/>
    <n v="74816"/>
  </r>
  <r>
    <x v="5"/>
    <x v="0"/>
    <s v="Steinkjer"/>
    <x v="0"/>
    <x v="4"/>
    <s v="m3"/>
    <n v="73628"/>
  </r>
  <r>
    <x v="6"/>
    <x v="0"/>
    <s v="Steinkjer"/>
    <x v="0"/>
    <x v="4"/>
    <s v="m3"/>
    <n v="90367"/>
  </r>
  <r>
    <x v="7"/>
    <x v="0"/>
    <s v="Steinkjer"/>
    <x v="0"/>
    <x v="4"/>
    <s v="m3"/>
    <n v="73633"/>
  </r>
  <r>
    <x v="8"/>
    <x v="0"/>
    <s v="Steinkjer"/>
    <x v="0"/>
    <x v="4"/>
    <s v="m3"/>
    <n v="88450"/>
  </r>
  <r>
    <x v="9"/>
    <x v="0"/>
    <s v="Steinkjer"/>
    <x v="0"/>
    <x v="4"/>
    <s v="m3"/>
    <n v="76540"/>
  </r>
  <r>
    <x v="10"/>
    <x v="0"/>
    <s v="Steinkjer"/>
    <x v="0"/>
    <x v="4"/>
    <s v="m3"/>
    <n v="91389"/>
  </r>
  <r>
    <x v="11"/>
    <x v="0"/>
    <s v="Steinkjer"/>
    <x v="0"/>
    <x v="4"/>
    <s v="m3"/>
    <n v="74623"/>
  </r>
  <r>
    <x v="12"/>
    <x v="0"/>
    <s v="Steinkjer"/>
    <x v="0"/>
    <x v="4"/>
    <s v="m3"/>
    <n v="60315"/>
  </r>
  <r>
    <x v="13"/>
    <x v="0"/>
    <s v="Steinkjer"/>
    <x v="0"/>
    <x v="4"/>
    <s v="m3"/>
    <n v="90884"/>
  </r>
  <r>
    <x v="14"/>
    <x v="0"/>
    <s v="Steinkjer"/>
    <x v="0"/>
    <x v="4"/>
    <s v="m3"/>
    <n v="103428"/>
  </r>
  <r>
    <x v="15"/>
    <x v="0"/>
    <s v="Steinkjer"/>
    <x v="0"/>
    <x v="4"/>
    <s v="m3"/>
    <n v="91811"/>
  </r>
  <r>
    <x v="16"/>
    <x v="0"/>
    <s v="Steinkjer"/>
    <x v="0"/>
    <x v="4"/>
    <s v="m3"/>
    <n v="105532"/>
  </r>
  <r>
    <x v="0"/>
    <x v="1"/>
    <s v="Namsos"/>
    <x v="1"/>
    <x v="4"/>
    <s v="m3"/>
    <n v="11977"/>
  </r>
  <r>
    <x v="1"/>
    <x v="1"/>
    <s v="Namsos"/>
    <x v="1"/>
    <x v="4"/>
    <s v="m3"/>
    <n v="11918"/>
  </r>
  <r>
    <x v="2"/>
    <x v="1"/>
    <s v="Namsos"/>
    <x v="1"/>
    <x v="4"/>
    <s v="m3"/>
    <n v="8999"/>
  </r>
  <r>
    <x v="3"/>
    <x v="1"/>
    <s v="Namsos"/>
    <x v="1"/>
    <x v="4"/>
    <s v="m3"/>
    <n v="11893"/>
  </r>
  <r>
    <x v="4"/>
    <x v="1"/>
    <s v="Namsos"/>
    <x v="1"/>
    <x v="4"/>
    <s v="m3"/>
    <n v="11671"/>
  </r>
  <r>
    <x v="5"/>
    <x v="1"/>
    <s v="Namsos"/>
    <x v="1"/>
    <x v="4"/>
    <s v="m3"/>
    <n v="9154"/>
  </r>
  <r>
    <x v="6"/>
    <x v="1"/>
    <s v="Namsos"/>
    <x v="1"/>
    <x v="4"/>
    <s v="m3"/>
    <n v="13023"/>
  </r>
  <r>
    <x v="7"/>
    <x v="1"/>
    <s v="Namsos"/>
    <x v="1"/>
    <x v="4"/>
    <s v="m3"/>
    <n v="13703"/>
  </r>
  <r>
    <x v="8"/>
    <x v="1"/>
    <s v="Namsos"/>
    <x v="1"/>
    <x v="4"/>
    <s v="m3"/>
    <n v="17950"/>
  </r>
  <r>
    <x v="9"/>
    <x v="1"/>
    <s v="Namsos"/>
    <x v="1"/>
    <x v="4"/>
    <s v="m3"/>
    <n v="15941"/>
  </r>
  <r>
    <x v="10"/>
    <x v="1"/>
    <s v="Namsos"/>
    <x v="1"/>
    <x v="4"/>
    <s v="m3"/>
    <n v="18737"/>
  </r>
  <r>
    <x v="11"/>
    <x v="1"/>
    <s v="Namsos"/>
    <x v="1"/>
    <x v="4"/>
    <s v="m3"/>
    <n v="21188"/>
  </r>
  <r>
    <x v="12"/>
    <x v="1"/>
    <s v="Namsos"/>
    <x v="1"/>
    <x v="4"/>
    <s v="m3"/>
    <n v="12430"/>
  </r>
  <r>
    <x v="13"/>
    <x v="1"/>
    <s v="Namsos"/>
    <x v="1"/>
    <x v="4"/>
    <s v="m3"/>
    <n v="18069"/>
  </r>
  <r>
    <x v="14"/>
    <x v="1"/>
    <s v="Namsos"/>
    <x v="1"/>
    <x v="4"/>
    <s v="m3"/>
    <n v="26051"/>
  </r>
  <r>
    <x v="15"/>
    <x v="1"/>
    <s v="Namsos"/>
    <x v="1"/>
    <x v="4"/>
    <s v="m3"/>
    <n v="22044"/>
  </r>
  <r>
    <x v="16"/>
    <x v="1"/>
    <s v="Namsos"/>
    <x v="1"/>
    <x v="4"/>
    <s v="m3"/>
    <n v="14215"/>
  </r>
  <r>
    <x v="0"/>
    <x v="4"/>
    <s v="Heim"/>
    <x v="20"/>
    <x v="4"/>
    <s v="m3"/>
    <n v="4044"/>
  </r>
  <r>
    <x v="1"/>
    <x v="4"/>
    <s v="Heim"/>
    <x v="20"/>
    <x v="4"/>
    <s v="m3"/>
    <n v="6889"/>
  </r>
  <r>
    <x v="2"/>
    <x v="4"/>
    <s v="Heim"/>
    <x v="20"/>
    <x v="4"/>
    <s v="m3"/>
    <n v="1728"/>
  </r>
  <r>
    <x v="3"/>
    <x v="4"/>
    <s v="Heim"/>
    <x v="20"/>
    <x v="4"/>
    <s v="m3"/>
    <n v="1744"/>
  </r>
  <r>
    <x v="4"/>
    <x v="4"/>
    <s v="Heim"/>
    <x v="20"/>
    <x v="4"/>
    <s v="m3"/>
    <n v="4281"/>
  </r>
  <r>
    <x v="5"/>
    <x v="4"/>
    <s v="Heim"/>
    <x v="20"/>
    <x v="4"/>
    <s v="m3"/>
    <n v="3757"/>
  </r>
  <r>
    <x v="6"/>
    <x v="4"/>
    <s v="Heim"/>
    <x v="20"/>
    <x v="4"/>
    <s v="m3"/>
    <n v="4420"/>
  </r>
  <r>
    <x v="7"/>
    <x v="4"/>
    <s v="Heim"/>
    <x v="20"/>
    <x v="4"/>
    <s v="m3"/>
    <n v="6487"/>
  </r>
  <r>
    <x v="8"/>
    <x v="4"/>
    <s v="Heim"/>
    <x v="20"/>
    <x v="4"/>
    <s v="m3"/>
    <n v="7315"/>
  </r>
  <r>
    <x v="9"/>
    <x v="4"/>
    <s v="Heim"/>
    <x v="20"/>
    <x v="4"/>
    <s v="m3"/>
    <n v="5039"/>
  </r>
  <r>
    <x v="10"/>
    <x v="4"/>
    <s v="Heim"/>
    <x v="20"/>
    <x v="4"/>
    <s v="m3"/>
    <n v="5412"/>
  </r>
  <r>
    <x v="11"/>
    <x v="4"/>
    <s v="Heim"/>
    <x v="20"/>
    <x v="4"/>
    <s v="m3"/>
    <n v="3844"/>
  </r>
  <r>
    <x v="12"/>
    <x v="4"/>
    <s v="Heim"/>
    <x v="20"/>
    <x v="4"/>
    <s v="m3"/>
    <n v="2609"/>
  </r>
  <r>
    <x v="13"/>
    <x v="4"/>
    <s v="Heim"/>
    <x v="20"/>
    <x v="4"/>
    <s v="m3"/>
    <n v="6258"/>
  </r>
  <r>
    <x v="14"/>
    <x v="4"/>
    <s v="Heim"/>
    <x v="20"/>
    <x v="4"/>
    <s v="m3"/>
    <n v="3207"/>
  </r>
  <r>
    <x v="15"/>
    <x v="4"/>
    <s v="Heim"/>
    <x v="20"/>
    <x v="4"/>
    <s v="m3"/>
    <n v="4205"/>
  </r>
  <r>
    <x v="16"/>
    <x v="4"/>
    <s v="Heim"/>
    <x v="20"/>
    <x v="4"/>
    <s v="m3"/>
    <n v="11557"/>
  </r>
  <r>
    <x v="0"/>
    <x v="4"/>
    <s v="Hitra"/>
    <x v="35"/>
    <x v="4"/>
    <s v="m3"/>
    <n v="13"/>
  </r>
  <r>
    <x v="1"/>
    <x v="4"/>
    <s v="Hitra"/>
    <x v="35"/>
    <x v="4"/>
    <s v="m3"/>
    <n v="74"/>
  </r>
  <r>
    <x v="2"/>
    <x v="4"/>
    <s v="Hitra"/>
    <x v="35"/>
    <x v="4"/>
    <s v="m3"/>
    <n v="47"/>
  </r>
  <r>
    <x v="3"/>
    <x v="4"/>
    <s v="Hitra"/>
    <x v="35"/>
    <x v="4"/>
    <s v="m3"/>
    <n v="107"/>
  </r>
  <r>
    <x v="4"/>
    <x v="4"/>
    <s v="Hitra"/>
    <x v="35"/>
    <x v="4"/>
    <s v="m3"/>
    <n v="310"/>
  </r>
  <r>
    <x v="5"/>
    <x v="4"/>
    <s v="Hitra"/>
    <x v="35"/>
    <x v="4"/>
    <s v="m3"/>
    <n v="114"/>
  </r>
  <r>
    <x v="6"/>
    <x v="4"/>
    <s v="Hitra"/>
    <x v="35"/>
    <x v="4"/>
    <s v="m3"/>
    <n v="1271"/>
  </r>
  <r>
    <x v="7"/>
    <x v="4"/>
    <s v="Hitra"/>
    <x v="35"/>
    <x v="4"/>
    <s v="m3"/>
    <n v="170"/>
  </r>
  <r>
    <x v="8"/>
    <x v="4"/>
    <s v="Hitra"/>
    <x v="35"/>
    <x v="4"/>
    <s v="m3"/>
    <n v="640"/>
  </r>
  <r>
    <x v="9"/>
    <x v="4"/>
    <s v="Hitra"/>
    <x v="35"/>
    <x v="4"/>
    <s v="m3"/>
    <n v="111"/>
  </r>
  <r>
    <x v="10"/>
    <x v="4"/>
    <s v="Hitra"/>
    <x v="35"/>
    <x v="4"/>
    <s v="m3"/>
    <n v="150"/>
  </r>
  <r>
    <x v="11"/>
    <x v="4"/>
    <s v="Hitra"/>
    <x v="35"/>
    <x v="4"/>
    <s v="m3"/>
    <n v="2314"/>
  </r>
  <r>
    <x v="12"/>
    <x v="4"/>
    <s v="Hitra"/>
    <x v="35"/>
    <x v="4"/>
    <s v="m3"/>
    <n v="32"/>
  </r>
  <r>
    <x v="13"/>
    <x v="4"/>
    <s v="Hitra"/>
    <x v="35"/>
    <x v="4"/>
    <s v="m3"/>
    <n v="87"/>
  </r>
  <r>
    <x v="14"/>
    <x v="4"/>
    <s v="Hitra"/>
    <x v="35"/>
    <x v="4"/>
    <s v="m3"/>
    <n v="117"/>
  </r>
  <r>
    <x v="15"/>
    <x v="4"/>
    <s v="Hitra"/>
    <x v="35"/>
    <x v="4"/>
    <s v="m3"/>
    <n v="0"/>
  </r>
  <r>
    <x v="16"/>
    <x v="4"/>
    <s v="Hitra"/>
    <x v="35"/>
    <x v="4"/>
    <s v="m3"/>
    <n v="35"/>
  </r>
  <r>
    <x v="14"/>
    <x v="4"/>
    <s v="Frøya"/>
    <x v="36"/>
    <x v="4"/>
    <s v="m3"/>
    <n v="80"/>
  </r>
  <r>
    <x v="15"/>
    <x v="3"/>
    <s v="Ørland"/>
    <x v="21"/>
    <x v="4"/>
    <s v="m3"/>
    <n v="345"/>
  </r>
  <r>
    <x v="0"/>
    <x v="4"/>
    <s v="Orkland"/>
    <x v="22"/>
    <x v="4"/>
    <s v="m3"/>
    <n v="1945"/>
  </r>
  <r>
    <x v="1"/>
    <x v="4"/>
    <s v="Orkland"/>
    <x v="22"/>
    <x v="4"/>
    <s v="m3"/>
    <n v="2099"/>
  </r>
  <r>
    <x v="2"/>
    <x v="4"/>
    <s v="Orkland"/>
    <x v="22"/>
    <x v="4"/>
    <s v="m3"/>
    <n v="1366"/>
  </r>
  <r>
    <x v="3"/>
    <x v="4"/>
    <s v="Orkland"/>
    <x v="22"/>
    <x v="4"/>
    <s v="m3"/>
    <n v="723"/>
  </r>
  <r>
    <x v="4"/>
    <x v="4"/>
    <s v="Orkland"/>
    <x v="22"/>
    <x v="4"/>
    <s v="m3"/>
    <n v="700"/>
  </r>
  <r>
    <x v="5"/>
    <x v="4"/>
    <s v="Orkland"/>
    <x v="22"/>
    <x v="4"/>
    <s v="m3"/>
    <n v="571"/>
  </r>
  <r>
    <x v="6"/>
    <x v="4"/>
    <s v="Orkland"/>
    <x v="22"/>
    <x v="4"/>
    <s v="m3"/>
    <n v="1380"/>
  </r>
  <r>
    <x v="7"/>
    <x v="4"/>
    <s v="Orkland"/>
    <x v="22"/>
    <x v="4"/>
    <s v="m3"/>
    <n v="1128"/>
  </r>
  <r>
    <x v="8"/>
    <x v="4"/>
    <s v="Orkland"/>
    <x v="22"/>
    <x v="4"/>
    <s v="m3"/>
    <n v="1468"/>
  </r>
  <r>
    <x v="9"/>
    <x v="4"/>
    <s v="Orkland"/>
    <x v="22"/>
    <x v="4"/>
    <s v="m3"/>
    <n v="2114"/>
  </r>
  <r>
    <x v="10"/>
    <x v="4"/>
    <s v="Orkland"/>
    <x v="22"/>
    <x v="4"/>
    <s v="m3"/>
    <n v="1021"/>
  </r>
  <r>
    <x v="11"/>
    <x v="4"/>
    <s v="Orkland"/>
    <x v="22"/>
    <x v="4"/>
    <s v="m3"/>
    <n v="1222"/>
  </r>
  <r>
    <x v="12"/>
    <x v="4"/>
    <s v="Orkland"/>
    <x v="22"/>
    <x v="4"/>
    <s v="m3"/>
    <n v="885"/>
  </r>
  <r>
    <x v="13"/>
    <x v="4"/>
    <s v="Orkland"/>
    <x v="22"/>
    <x v="4"/>
    <s v="m3"/>
    <n v="3713"/>
  </r>
  <r>
    <x v="14"/>
    <x v="4"/>
    <s v="Orkland"/>
    <x v="22"/>
    <x v="4"/>
    <s v="m3"/>
    <n v="2558"/>
  </r>
  <r>
    <x v="15"/>
    <x v="4"/>
    <s v="Orkland"/>
    <x v="22"/>
    <x v="4"/>
    <s v="m3"/>
    <n v="3138"/>
  </r>
  <r>
    <x v="16"/>
    <x v="4"/>
    <s v="Orkland"/>
    <x v="22"/>
    <x v="4"/>
    <s v="m3"/>
    <n v="2285"/>
  </r>
  <r>
    <x v="0"/>
    <x v="3"/>
    <s v="Ørland"/>
    <x v="21"/>
    <x v="4"/>
    <s v="m3"/>
    <n v="228"/>
  </r>
  <r>
    <x v="1"/>
    <x v="3"/>
    <s v="Ørland"/>
    <x v="21"/>
    <x v="4"/>
    <s v="m3"/>
    <n v="195"/>
  </r>
  <r>
    <x v="2"/>
    <x v="3"/>
    <s v="Ørland"/>
    <x v="21"/>
    <x v="4"/>
    <s v="m3"/>
    <n v="402"/>
  </r>
  <r>
    <x v="3"/>
    <x v="3"/>
    <s v="Ørland"/>
    <x v="21"/>
    <x v="4"/>
    <s v="m3"/>
    <n v="1048"/>
  </r>
  <r>
    <x v="4"/>
    <x v="3"/>
    <s v="Ørland"/>
    <x v="21"/>
    <x v="4"/>
    <s v="m3"/>
    <n v="246"/>
  </r>
  <r>
    <x v="5"/>
    <x v="3"/>
    <s v="Ørland"/>
    <x v="21"/>
    <x v="4"/>
    <s v="m3"/>
    <n v="304"/>
  </r>
  <r>
    <x v="6"/>
    <x v="3"/>
    <s v="Ørland"/>
    <x v="21"/>
    <x v="4"/>
    <s v="m3"/>
    <n v="859"/>
  </r>
  <r>
    <x v="7"/>
    <x v="3"/>
    <s v="Ørland"/>
    <x v="21"/>
    <x v="4"/>
    <s v="m3"/>
    <n v="1046"/>
  </r>
  <r>
    <x v="8"/>
    <x v="3"/>
    <s v="Ørland"/>
    <x v="21"/>
    <x v="4"/>
    <s v="m3"/>
    <n v="6292"/>
  </r>
  <r>
    <x v="9"/>
    <x v="3"/>
    <s v="Ørland"/>
    <x v="21"/>
    <x v="4"/>
    <s v="m3"/>
    <n v="1145"/>
  </r>
  <r>
    <x v="10"/>
    <x v="3"/>
    <s v="Ørland"/>
    <x v="21"/>
    <x v="4"/>
    <s v="m3"/>
    <n v="944"/>
  </r>
  <r>
    <x v="11"/>
    <x v="3"/>
    <s v="Ørland"/>
    <x v="21"/>
    <x v="4"/>
    <s v="m3"/>
    <n v="1966"/>
  </r>
  <r>
    <x v="12"/>
    <x v="3"/>
    <s v="Ørland"/>
    <x v="21"/>
    <x v="4"/>
    <s v="m3"/>
    <n v="938"/>
  </r>
  <r>
    <x v="13"/>
    <x v="3"/>
    <s v="Ørland"/>
    <x v="21"/>
    <x v="4"/>
    <s v="m3"/>
    <n v="430"/>
  </r>
  <r>
    <x v="14"/>
    <x v="3"/>
    <s v="Ørland"/>
    <x v="21"/>
    <x v="4"/>
    <s v="m3"/>
    <n v="214"/>
  </r>
  <r>
    <x v="15"/>
    <x v="3"/>
    <s v="Ørland"/>
    <x v="21"/>
    <x v="4"/>
    <s v="m3"/>
    <n v="3682"/>
  </r>
  <r>
    <x v="16"/>
    <x v="3"/>
    <s v="Ørland"/>
    <x v="21"/>
    <x v="4"/>
    <s v="m3"/>
    <n v="2349"/>
  </r>
  <r>
    <x v="0"/>
    <x v="3"/>
    <s v="Åfjord"/>
    <x v="23"/>
    <x v="4"/>
    <s v="m3"/>
    <n v="6176"/>
  </r>
  <r>
    <x v="1"/>
    <x v="3"/>
    <s v="Åfjord"/>
    <x v="23"/>
    <x v="4"/>
    <s v="m3"/>
    <n v="8624"/>
  </r>
  <r>
    <x v="2"/>
    <x v="3"/>
    <s v="Åfjord"/>
    <x v="23"/>
    <x v="4"/>
    <s v="m3"/>
    <n v="4199"/>
  </r>
  <r>
    <x v="3"/>
    <x v="3"/>
    <s v="Åfjord"/>
    <x v="23"/>
    <x v="4"/>
    <s v="m3"/>
    <n v="5653"/>
  </r>
  <r>
    <x v="4"/>
    <x v="3"/>
    <s v="Åfjord"/>
    <x v="23"/>
    <x v="4"/>
    <s v="m3"/>
    <n v="7569"/>
  </r>
  <r>
    <x v="5"/>
    <x v="3"/>
    <s v="Åfjord"/>
    <x v="23"/>
    <x v="4"/>
    <s v="m3"/>
    <n v="8024"/>
  </r>
  <r>
    <x v="6"/>
    <x v="3"/>
    <s v="Åfjord"/>
    <x v="23"/>
    <x v="4"/>
    <s v="m3"/>
    <n v="8145"/>
  </r>
  <r>
    <x v="7"/>
    <x v="3"/>
    <s v="Åfjord"/>
    <x v="23"/>
    <x v="4"/>
    <s v="m3"/>
    <n v="5120"/>
  </r>
  <r>
    <x v="8"/>
    <x v="3"/>
    <s v="Åfjord"/>
    <x v="23"/>
    <x v="4"/>
    <s v="m3"/>
    <n v="2204"/>
  </r>
  <r>
    <x v="9"/>
    <x v="3"/>
    <s v="Åfjord"/>
    <x v="23"/>
    <x v="4"/>
    <s v="m3"/>
    <n v="2338"/>
  </r>
  <r>
    <x v="10"/>
    <x v="3"/>
    <s v="Åfjord"/>
    <x v="23"/>
    <x v="4"/>
    <s v="m3"/>
    <n v="4766"/>
  </r>
  <r>
    <x v="11"/>
    <x v="3"/>
    <s v="Åfjord"/>
    <x v="23"/>
    <x v="4"/>
    <s v="m3"/>
    <n v="8137"/>
  </r>
  <r>
    <x v="12"/>
    <x v="3"/>
    <s v="Åfjord"/>
    <x v="23"/>
    <x v="4"/>
    <s v="m3"/>
    <n v="4862"/>
  </r>
  <r>
    <x v="13"/>
    <x v="3"/>
    <s v="Åfjord"/>
    <x v="23"/>
    <x v="4"/>
    <s v="m3"/>
    <n v="3737"/>
  </r>
  <r>
    <x v="14"/>
    <x v="3"/>
    <s v="Åfjord"/>
    <x v="23"/>
    <x v="4"/>
    <s v="m3"/>
    <n v="7650"/>
  </r>
  <r>
    <x v="15"/>
    <x v="3"/>
    <s v="Åfjord"/>
    <x v="23"/>
    <x v="4"/>
    <s v="m3"/>
    <n v="2977"/>
  </r>
  <r>
    <x v="16"/>
    <x v="3"/>
    <s v="Åfjord"/>
    <x v="23"/>
    <x v="4"/>
    <s v="m3"/>
    <n v="11486"/>
  </r>
  <r>
    <x v="0"/>
    <x v="3"/>
    <s v="Åfjord"/>
    <x v="23"/>
    <x v="4"/>
    <s v="m3"/>
    <n v="408"/>
  </r>
  <r>
    <x v="1"/>
    <x v="3"/>
    <s v="Åfjord"/>
    <x v="23"/>
    <x v="4"/>
    <s v="m3"/>
    <n v="252"/>
  </r>
  <r>
    <x v="2"/>
    <x v="3"/>
    <s v="Åfjord"/>
    <x v="23"/>
    <x v="4"/>
    <s v="m3"/>
    <n v="258"/>
  </r>
  <r>
    <x v="3"/>
    <x v="3"/>
    <s v="Åfjord"/>
    <x v="23"/>
    <x v="4"/>
    <s v="m3"/>
    <n v="215"/>
  </r>
  <r>
    <x v="4"/>
    <x v="3"/>
    <s v="Åfjord"/>
    <x v="23"/>
    <x v="4"/>
    <s v="m3"/>
    <n v="705"/>
  </r>
  <r>
    <x v="5"/>
    <x v="3"/>
    <s v="Åfjord"/>
    <x v="23"/>
    <x v="4"/>
    <s v="m3"/>
    <n v="94"/>
  </r>
  <r>
    <x v="6"/>
    <x v="3"/>
    <s v="Åfjord"/>
    <x v="23"/>
    <x v="4"/>
    <s v="m3"/>
    <n v="268"/>
  </r>
  <r>
    <x v="7"/>
    <x v="3"/>
    <s v="Åfjord"/>
    <x v="23"/>
    <x v="4"/>
    <s v="m3"/>
    <n v="342"/>
  </r>
  <r>
    <x v="8"/>
    <x v="3"/>
    <s v="Åfjord"/>
    <x v="23"/>
    <x v="4"/>
    <s v="m3"/>
    <n v="536"/>
  </r>
  <r>
    <x v="9"/>
    <x v="3"/>
    <s v="Åfjord"/>
    <x v="23"/>
    <x v="4"/>
    <s v="m3"/>
    <n v="481"/>
  </r>
  <r>
    <x v="10"/>
    <x v="3"/>
    <s v="Åfjord"/>
    <x v="23"/>
    <x v="4"/>
    <s v="m3"/>
    <n v="415"/>
  </r>
  <r>
    <x v="11"/>
    <x v="3"/>
    <s v="Åfjord"/>
    <x v="23"/>
    <x v="4"/>
    <s v="m3"/>
    <n v="394"/>
  </r>
  <r>
    <x v="12"/>
    <x v="3"/>
    <s v="Åfjord"/>
    <x v="23"/>
    <x v="4"/>
    <s v="m3"/>
    <n v="0"/>
  </r>
  <r>
    <x v="13"/>
    <x v="3"/>
    <s v="Åfjord"/>
    <x v="23"/>
    <x v="4"/>
    <s v="m3"/>
    <n v="0"/>
  </r>
  <r>
    <x v="14"/>
    <x v="3"/>
    <s v="Åfjord"/>
    <x v="23"/>
    <x v="4"/>
    <s v="m3"/>
    <n v="20"/>
  </r>
  <r>
    <x v="15"/>
    <x v="3"/>
    <s v="Åfjord"/>
    <x v="23"/>
    <x v="4"/>
    <s v="m3"/>
    <n v="564"/>
  </r>
  <r>
    <x v="16"/>
    <x v="3"/>
    <s v="Åfjord"/>
    <x v="23"/>
    <x v="4"/>
    <s v="m3"/>
    <n v="639"/>
  </r>
  <r>
    <x v="0"/>
    <x v="3"/>
    <s v="Osen"/>
    <x v="24"/>
    <x v="4"/>
    <s v="m3"/>
    <n v="1954"/>
  </r>
  <r>
    <x v="1"/>
    <x v="3"/>
    <s v="Osen"/>
    <x v="24"/>
    <x v="4"/>
    <s v="m3"/>
    <n v="566"/>
  </r>
  <r>
    <x v="2"/>
    <x v="3"/>
    <s v="Osen"/>
    <x v="24"/>
    <x v="4"/>
    <s v="m3"/>
    <n v="701"/>
  </r>
  <r>
    <x v="3"/>
    <x v="3"/>
    <s v="Osen"/>
    <x v="24"/>
    <x v="4"/>
    <s v="m3"/>
    <n v="1341"/>
  </r>
  <r>
    <x v="4"/>
    <x v="3"/>
    <s v="Osen"/>
    <x v="24"/>
    <x v="4"/>
    <s v="m3"/>
    <n v="332"/>
  </r>
  <r>
    <x v="5"/>
    <x v="3"/>
    <s v="Osen"/>
    <x v="24"/>
    <x v="4"/>
    <s v="m3"/>
    <n v="426"/>
  </r>
  <r>
    <x v="6"/>
    <x v="3"/>
    <s v="Osen"/>
    <x v="24"/>
    <x v="4"/>
    <s v="m3"/>
    <n v="4737"/>
  </r>
  <r>
    <x v="7"/>
    <x v="3"/>
    <s v="Osen"/>
    <x v="24"/>
    <x v="4"/>
    <s v="m3"/>
    <n v="1120"/>
  </r>
  <r>
    <x v="8"/>
    <x v="3"/>
    <s v="Osen"/>
    <x v="24"/>
    <x v="4"/>
    <s v="m3"/>
    <n v="2592"/>
  </r>
  <r>
    <x v="9"/>
    <x v="3"/>
    <s v="Osen"/>
    <x v="24"/>
    <x v="4"/>
    <s v="m3"/>
    <n v="2564"/>
  </r>
  <r>
    <x v="10"/>
    <x v="3"/>
    <s v="Osen"/>
    <x v="24"/>
    <x v="4"/>
    <s v="m3"/>
    <n v="204"/>
  </r>
  <r>
    <x v="11"/>
    <x v="3"/>
    <s v="Osen"/>
    <x v="24"/>
    <x v="4"/>
    <s v="m3"/>
    <n v="1812"/>
  </r>
  <r>
    <x v="12"/>
    <x v="3"/>
    <s v="Osen"/>
    <x v="24"/>
    <x v="4"/>
    <s v="m3"/>
    <n v="1091"/>
  </r>
  <r>
    <x v="13"/>
    <x v="3"/>
    <s v="Osen"/>
    <x v="24"/>
    <x v="4"/>
    <s v="m3"/>
    <n v="5718"/>
  </r>
  <r>
    <x v="14"/>
    <x v="3"/>
    <s v="Osen"/>
    <x v="24"/>
    <x v="4"/>
    <s v="m3"/>
    <n v="3012"/>
  </r>
  <r>
    <x v="15"/>
    <x v="3"/>
    <s v="Osen"/>
    <x v="24"/>
    <x v="4"/>
    <s v="m3"/>
    <n v="123"/>
  </r>
  <r>
    <x v="16"/>
    <x v="3"/>
    <s v="Osen"/>
    <x v="24"/>
    <x v="4"/>
    <s v="m3"/>
    <n v="779"/>
  </r>
  <r>
    <x v="0"/>
    <x v="5"/>
    <s v="Oppdal"/>
    <x v="25"/>
    <x v="4"/>
    <s v="m3"/>
    <n v="1073"/>
  </r>
  <r>
    <x v="1"/>
    <x v="5"/>
    <s v="Oppdal"/>
    <x v="25"/>
    <x v="4"/>
    <s v="m3"/>
    <n v="1249"/>
  </r>
  <r>
    <x v="2"/>
    <x v="5"/>
    <s v="Oppdal"/>
    <x v="25"/>
    <x v="4"/>
    <s v="m3"/>
    <n v="595"/>
  </r>
  <r>
    <x v="3"/>
    <x v="5"/>
    <s v="Oppdal"/>
    <x v="25"/>
    <x v="4"/>
    <s v="m3"/>
    <n v="1101"/>
  </r>
  <r>
    <x v="4"/>
    <x v="5"/>
    <s v="Oppdal"/>
    <x v="25"/>
    <x v="4"/>
    <s v="m3"/>
    <n v="4014"/>
  </r>
  <r>
    <x v="5"/>
    <x v="5"/>
    <s v="Oppdal"/>
    <x v="25"/>
    <x v="4"/>
    <s v="m3"/>
    <n v="762"/>
  </r>
  <r>
    <x v="6"/>
    <x v="5"/>
    <s v="Oppdal"/>
    <x v="25"/>
    <x v="4"/>
    <s v="m3"/>
    <n v="1293"/>
  </r>
  <r>
    <x v="7"/>
    <x v="5"/>
    <s v="Oppdal"/>
    <x v="25"/>
    <x v="4"/>
    <s v="m3"/>
    <n v="7173"/>
  </r>
  <r>
    <x v="8"/>
    <x v="5"/>
    <s v="Oppdal"/>
    <x v="25"/>
    <x v="4"/>
    <s v="m3"/>
    <n v="11158"/>
  </r>
  <r>
    <x v="9"/>
    <x v="5"/>
    <s v="Oppdal"/>
    <x v="25"/>
    <x v="4"/>
    <s v="m3"/>
    <n v="8035"/>
  </r>
  <r>
    <x v="10"/>
    <x v="5"/>
    <s v="Oppdal"/>
    <x v="25"/>
    <x v="4"/>
    <s v="m3"/>
    <n v="5627"/>
  </r>
  <r>
    <x v="11"/>
    <x v="5"/>
    <s v="Oppdal"/>
    <x v="25"/>
    <x v="4"/>
    <s v="m3"/>
    <n v="2246"/>
  </r>
  <r>
    <x v="12"/>
    <x v="5"/>
    <s v="Oppdal"/>
    <x v="25"/>
    <x v="4"/>
    <s v="m3"/>
    <n v="8825"/>
  </r>
  <r>
    <x v="13"/>
    <x v="5"/>
    <s v="Oppdal"/>
    <x v="25"/>
    <x v="4"/>
    <s v="m3"/>
    <n v="5823"/>
  </r>
  <r>
    <x v="14"/>
    <x v="5"/>
    <s v="Oppdal"/>
    <x v="25"/>
    <x v="4"/>
    <s v="m3"/>
    <n v="9716"/>
  </r>
  <r>
    <x v="15"/>
    <x v="5"/>
    <s v="Oppdal"/>
    <x v="25"/>
    <x v="4"/>
    <s v="m3"/>
    <n v="11223"/>
  </r>
  <r>
    <x v="16"/>
    <x v="5"/>
    <s v="Oppdal"/>
    <x v="25"/>
    <x v="4"/>
    <s v="m3"/>
    <n v="3756"/>
  </r>
  <r>
    <x v="0"/>
    <x v="5"/>
    <s v="Rennebu"/>
    <x v="26"/>
    <x v="4"/>
    <s v="m3"/>
    <n v="9236"/>
  </r>
  <r>
    <x v="1"/>
    <x v="5"/>
    <s v="Rennebu"/>
    <x v="26"/>
    <x v="4"/>
    <s v="m3"/>
    <n v="12594"/>
  </r>
  <r>
    <x v="2"/>
    <x v="5"/>
    <s v="Rennebu"/>
    <x v="26"/>
    <x v="4"/>
    <s v="m3"/>
    <n v="10151"/>
  </r>
  <r>
    <x v="3"/>
    <x v="5"/>
    <s v="Rennebu"/>
    <x v="26"/>
    <x v="4"/>
    <s v="m3"/>
    <n v="14260"/>
  </r>
  <r>
    <x v="4"/>
    <x v="5"/>
    <s v="Rennebu"/>
    <x v="26"/>
    <x v="4"/>
    <s v="m3"/>
    <n v="15758"/>
  </r>
  <r>
    <x v="5"/>
    <x v="5"/>
    <s v="Rennebu"/>
    <x v="26"/>
    <x v="4"/>
    <s v="m3"/>
    <n v="10937"/>
  </r>
  <r>
    <x v="6"/>
    <x v="5"/>
    <s v="Rennebu"/>
    <x v="26"/>
    <x v="4"/>
    <s v="m3"/>
    <n v="20182"/>
  </r>
  <r>
    <x v="7"/>
    <x v="5"/>
    <s v="Rennebu"/>
    <x v="26"/>
    <x v="4"/>
    <s v="m3"/>
    <n v="19135"/>
  </r>
  <r>
    <x v="8"/>
    <x v="5"/>
    <s v="Rennebu"/>
    <x v="26"/>
    <x v="4"/>
    <s v="m3"/>
    <n v="17005"/>
  </r>
  <r>
    <x v="9"/>
    <x v="5"/>
    <s v="Rennebu"/>
    <x v="26"/>
    <x v="4"/>
    <s v="m3"/>
    <n v="6692"/>
  </r>
  <r>
    <x v="10"/>
    <x v="5"/>
    <s v="Rennebu"/>
    <x v="26"/>
    <x v="4"/>
    <s v="m3"/>
    <n v="19940"/>
  </r>
  <r>
    <x v="11"/>
    <x v="5"/>
    <s v="Rennebu"/>
    <x v="26"/>
    <x v="4"/>
    <s v="m3"/>
    <n v="20374"/>
  </r>
  <r>
    <x v="12"/>
    <x v="5"/>
    <s v="Rennebu"/>
    <x v="26"/>
    <x v="4"/>
    <s v="m3"/>
    <n v="27153"/>
  </r>
  <r>
    <x v="13"/>
    <x v="5"/>
    <s v="Rennebu"/>
    <x v="26"/>
    <x v="4"/>
    <s v="m3"/>
    <n v="21560"/>
  </r>
  <r>
    <x v="14"/>
    <x v="5"/>
    <s v="Rennebu"/>
    <x v="26"/>
    <x v="4"/>
    <s v="m3"/>
    <n v="28042"/>
  </r>
  <r>
    <x v="15"/>
    <x v="5"/>
    <s v="Rennebu"/>
    <x v="26"/>
    <x v="4"/>
    <s v="m3"/>
    <n v="31545"/>
  </r>
  <r>
    <x v="16"/>
    <x v="5"/>
    <s v="Rennebu"/>
    <x v="26"/>
    <x v="4"/>
    <s v="m3"/>
    <n v="45358"/>
  </r>
  <r>
    <x v="0"/>
    <x v="4"/>
    <s v="Orkland"/>
    <x v="22"/>
    <x v="4"/>
    <s v="m3"/>
    <n v="14032"/>
  </r>
  <r>
    <x v="1"/>
    <x v="4"/>
    <s v="Orkland"/>
    <x v="22"/>
    <x v="4"/>
    <s v="m3"/>
    <n v="15380"/>
  </r>
  <r>
    <x v="2"/>
    <x v="4"/>
    <s v="Orkland"/>
    <x v="22"/>
    <x v="4"/>
    <s v="m3"/>
    <n v="15639"/>
  </r>
  <r>
    <x v="3"/>
    <x v="4"/>
    <s v="Orkland"/>
    <x v="22"/>
    <x v="4"/>
    <s v="m3"/>
    <n v="9035"/>
  </r>
  <r>
    <x v="4"/>
    <x v="4"/>
    <s v="Orkland"/>
    <x v="22"/>
    <x v="4"/>
    <s v="m3"/>
    <n v="12295"/>
  </r>
  <r>
    <x v="5"/>
    <x v="4"/>
    <s v="Orkland"/>
    <x v="22"/>
    <x v="4"/>
    <s v="m3"/>
    <n v="17853"/>
  </r>
  <r>
    <x v="6"/>
    <x v="4"/>
    <s v="Orkland"/>
    <x v="22"/>
    <x v="4"/>
    <s v="m3"/>
    <n v="21204"/>
  </r>
  <r>
    <x v="7"/>
    <x v="4"/>
    <s v="Orkland"/>
    <x v="22"/>
    <x v="4"/>
    <s v="m3"/>
    <n v="17231"/>
  </r>
  <r>
    <x v="8"/>
    <x v="4"/>
    <s v="Orkland"/>
    <x v="22"/>
    <x v="4"/>
    <s v="m3"/>
    <n v="16787"/>
  </r>
  <r>
    <x v="9"/>
    <x v="4"/>
    <s v="Orkland"/>
    <x v="22"/>
    <x v="4"/>
    <s v="m3"/>
    <n v="9782"/>
  </r>
  <r>
    <x v="10"/>
    <x v="4"/>
    <s v="Orkland"/>
    <x v="22"/>
    <x v="4"/>
    <s v="m3"/>
    <n v="10469"/>
  </r>
  <r>
    <x v="11"/>
    <x v="4"/>
    <s v="Orkland"/>
    <x v="22"/>
    <x v="4"/>
    <s v="m3"/>
    <n v="21617"/>
  </r>
  <r>
    <x v="12"/>
    <x v="4"/>
    <s v="Orkland"/>
    <x v="22"/>
    <x v="4"/>
    <s v="m3"/>
    <n v="21111"/>
  </r>
  <r>
    <x v="13"/>
    <x v="4"/>
    <s v="Orkland"/>
    <x v="22"/>
    <x v="4"/>
    <s v="m3"/>
    <n v="24266"/>
  </r>
  <r>
    <x v="14"/>
    <x v="4"/>
    <s v="Orkland"/>
    <x v="22"/>
    <x v="4"/>
    <s v="m3"/>
    <n v="21665"/>
  </r>
  <r>
    <x v="15"/>
    <x v="4"/>
    <s v="Orkland"/>
    <x v="22"/>
    <x v="4"/>
    <s v="m3"/>
    <n v="32876"/>
  </r>
  <r>
    <x v="16"/>
    <x v="4"/>
    <s v="Orkland"/>
    <x v="22"/>
    <x v="4"/>
    <s v="m3"/>
    <n v="27851"/>
  </r>
  <r>
    <x v="0"/>
    <x v="4"/>
    <s v="Orkland"/>
    <x v="22"/>
    <x v="4"/>
    <s v="m3"/>
    <n v="22164"/>
  </r>
  <r>
    <x v="1"/>
    <x v="4"/>
    <s v="Orkland"/>
    <x v="22"/>
    <x v="4"/>
    <s v="m3"/>
    <n v="25376"/>
  </r>
  <r>
    <x v="2"/>
    <x v="4"/>
    <s v="Orkland"/>
    <x v="22"/>
    <x v="4"/>
    <s v="m3"/>
    <n v="13691"/>
  </r>
  <r>
    <x v="3"/>
    <x v="4"/>
    <s v="Orkland"/>
    <x v="22"/>
    <x v="4"/>
    <s v="m3"/>
    <n v="16554"/>
  </r>
  <r>
    <x v="4"/>
    <x v="4"/>
    <s v="Orkland"/>
    <x v="22"/>
    <x v="4"/>
    <s v="m3"/>
    <n v="14617"/>
  </r>
  <r>
    <x v="5"/>
    <x v="4"/>
    <s v="Orkland"/>
    <x v="22"/>
    <x v="4"/>
    <s v="m3"/>
    <n v="23651"/>
  </r>
  <r>
    <x v="6"/>
    <x v="4"/>
    <s v="Orkland"/>
    <x v="22"/>
    <x v="4"/>
    <s v="m3"/>
    <n v="16165"/>
  </r>
  <r>
    <x v="7"/>
    <x v="4"/>
    <s v="Orkland"/>
    <x v="22"/>
    <x v="4"/>
    <s v="m3"/>
    <n v="33526"/>
  </r>
  <r>
    <x v="8"/>
    <x v="4"/>
    <s v="Orkland"/>
    <x v="22"/>
    <x v="4"/>
    <s v="m3"/>
    <n v="35407"/>
  </r>
  <r>
    <x v="9"/>
    <x v="4"/>
    <s v="Orkland"/>
    <x v="22"/>
    <x v="4"/>
    <s v="m3"/>
    <n v="19392"/>
  </r>
  <r>
    <x v="10"/>
    <x v="4"/>
    <s v="Orkland"/>
    <x v="22"/>
    <x v="4"/>
    <s v="m3"/>
    <n v="34541"/>
  </r>
  <r>
    <x v="11"/>
    <x v="4"/>
    <s v="Orkland"/>
    <x v="22"/>
    <x v="4"/>
    <s v="m3"/>
    <n v="12763"/>
  </r>
  <r>
    <x v="12"/>
    <x v="4"/>
    <s v="Orkland"/>
    <x v="22"/>
    <x v="4"/>
    <s v="m3"/>
    <n v="34955"/>
  </r>
  <r>
    <x v="13"/>
    <x v="4"/>
    <s v="Orkland"/>
    <x v="22"/>
    <x v="4"/>
    <s v="m3"/>
    <n v="37205"/>
  </r>
  <r>
    <x v="14"/>
    <x v="4"/>
    <s v="Orkland"/>
    <x v="22"/>
    <x v="4"/>
    <s v="m3"/>
    <n v="63405"/>
  </r>
  <r>
    <x v="15"/>
    <x v="4"/>
    <s v="Orkland"/>
    <x v="22"/>
    <x v="4"/>
    <s v="m3"/>
    <n v="47250"/>
  </r>
  <r>
    <x v="16"/>
    <x v="4"/>
    <s v="Orkland"/>
    <x v="22"/>
    <x v="4"/>
    <s v="m3"/>
    <n v="37850"/>
  </r>
  <r>
    <x v="0"/>
    <x v="5"/>
    <s v="Røros"/>
    <x v="27"/>
    <x v="4"/>
    <s v="m3"/>
    <n v="159"/>
  </r>
  <r>
    <x v="1"/>
    <x v="5"/>
    <s v="Røros"/>
    <x v="27"/>
    <x v="4"/>
    <s v="m3"/>
    <n v="371"/>
  </r>
  <r>
    <x v="2"/>
    <x v="5"/>
    <s v="Røros"/>
    <x v="27"/>
    <x v="4"/>
    <s v="m3"/>
    <n v="554"/>
  </r>
  <r>
    <x v="3"/>
    <x v="5"/>
    <s v="Røros"/>
    <x v="27"/>
    <x v="4"/>
    <s v="m3"/>
    <n v="1242"/>
  </r>
  <r>
    <x v="4"/>
    <x v="5"/>
    <s v="Røros"/>
    <x v="27"/>
    <x v="4"/>
    <s v="m3"/>
    <n v="225"/>
  </r>
  <r>
    <x v="5"/>
    <x v="5"/>
    <s v="Røros"/>
    <x v="27"/>
    <x v="4"/>
    <s v="m3"/>
    <n v="650"/>
  </r>
  <r>
    <x v="6"/>
    <x v="5"/>
    <s v="Røros"/>
    <x v="27"/>
    <x v="4"/>
    <s v="m3"/>
    <n v="278"/>
  </r>
  <r>
    <x v="7"/>
    <x v="5"/>
    <s v="Røros"/>
    <x v="27"/>
    <x v="4"/>
    <s v="m3"/>
    <n v="262"/>
  </r>
  <r>
    <x v="8"/>
    <x v="5"/>
    <s v="Røros"/>
    <x v="27"/>
    <x v="4"/>
    <s v="m3"/>
    <n v="565"/>
  </r>
  <r>
    <x v="9"/>
    <x v="5"/>
    <s v="Røros"/>
    <x v="27"/>
    <x v="4"/>
    <s v="m3"/>
    <n v="1541"/>
  </r>
  <r>
    <x v="10"/>
    <x v="5"/>
    <s v="Røros"/>
    <x v="27"/>
    <x v="4"/>
    <s v="m3"/>
    <n v="1609"/>
  </r>
  <r>
    <x v="11"/>
    <x v="5"/>
    <s v="Røros"/>
    <x v="27"/>
    <x v="4"/>
    <s v="m3"/>
    <n v="1760"/>
  </r>
  <r>
    <x v="12"/>
    <x v="5"/>
    <s v="Røros"/>
    <x v="27"/>
    <x v="4"/>
    <s v="m3"/>
    <n v="806"/>
  </r>
  <r>
    <x v="13"/>
    <x v="5"/>
    <s v="Røros"/>
    <x v="27"/>
    <x v="4"/>
    <s v="m3"/>
    <n v="1972"/>
  </r>
  <r>
    <x v="14"/>
    <x v="5"/>
    <s v="Røros"/>
    <x v="27"/>
    <x v="4"/>
    <s v="m3"/>
    <n v="1177"/>
  </r>
  <r>
    <x v="15"/>
    <x v="5"/>
    <s v="Røros"/>
    <x v="27"/>
    <x v="4"/>
    <s v="m3"/>
    <n v="444"/>
  </r>
  <r>
    <x v="16"/>
    <x v="5"/>
    <s v="Røros"/>
    <x v="27"/>
    <x v="4"/>
    <s v="m3"/>
    <n v="1360"/>
  </r>
  <r>
    <x v="0"/>
    <x v="5"/>
    <s v="Holtålen"/>
    <x v="28"/>
    <x v="4"/>
    <s v="m3"/>
    <n v="3340"/>
  </r>
  <r>
    <x v="1"/>
    <x v="5"/>
    <s v="Holtålen"/>
    <x v="28"/>
    <x v="4"/>
    <s v="m3"/>
    <n v="2226"/>
  </r>
  <r>
    <x v="2"/>
    <x v="5"/>
    <s v="Holtålen"/>
    <x v="28"/>
    <x v="4"/>
    <s v="m3"/>
    <n v="4922"/>
  </r>
  <r>
    <x v="3"/>
    <x v="5"/>
    <s v="Holtålen"/>
    <x v="28"/>
    <x v="4"/>
    <s v="m3"/>
    <n v="6083"/>
  </r>
  <r>
    <x v="4"/>
    <x v="5"/>
    <s v="Holtålen"/>
    <x v="28"/>
    <x v="4"/>
    <s v="m3"/>
    <n v="6326"/>
  </r>
  <r>
    <x v="5"/>
    <x v="5"/>
    <s v="Holtålen"/>
    <x v="28"/>
    <x v="4"/>
    <s v="m3"/>
    <n v="5645"/>
  </r>
  <r>
    <x v="6"/>
    <x v="5"/>
    <s v="Holtålen"/>
    <x v="28"/>
    <x v="4"/>
    <s v="m3"/>
    <n v="4550"/>
  </r>
  <r>
    <x v="7"/>
    <x v="5"/>
    <s v="Holtålen"/>
    <x v="28"/>
    <x v="4"/>
    <s v="m3"/>
    <n v="11417"/>
  </r>
  <r>
    <x v="8"/>
    <x v="5"/>
    <s v="Holtålen"/>
    <x v="28"/>
    <x v="4"/>
    <s v="m3"/>
    <n v="5554"/>
  </r>
  <r>
    <x v="9"/>
    <x v="5"/>
    <s v="Holtålen"/>
    <x v="28"/>
    <x v="4"/>
    <s v="m3"/>
    <n v="5187"/>
  </r>
  <r>
    <x v="10"/>
    <x v="5"/>
    <s v="Holtålen"/>
    <x v="28"/>
    <x v="4"/>
    <s v="m3"/>
    <n v="7357"/>
  </r>
  <r>
    <x v="11"/>
    <x v="5"/>
    <s v="Holtålen"/>
    <x v="28"/>
    <x v="4"/>
    <s v="m3"/>
    <n v="12184"/>
  </r>
  <r>
    <x v="12"/>
    <x v="5"/>
    <s v="Holtålen"/>
    <x v="28"/>
    <x v="4"/>
    <s v="m3"/>
    <n v="8389"/>
  </r>
  <r>
    <x v="13"/>
    <x v="5"/>
    <s v="Holtålen"/>
    <x v="28"/>
    <x v="4"/>
    <s v="m3"/>
    <n v="13639"/>
  </r>
  <r>
    <x v="14"/>
    <x v="5"/>
    <s v="Holtålen"/>
    <x v="28"/>
    <x v="4"/>
    <s v="m3"/>
    <n v="4706"/>
  </r>
  <r>
    <x v="15"/>
    <x v="5"/>
    <s v="Holtålen"/>
    <x v="28"/>
    <x v="4"/>
    <s v="m3"/>
    <n v="18876"/>
  </r>
  <r>
    <x v="16"/>
    <x v="5"/>
    <s v="Holtålen"/>
    <x v="28"/>
    <x v="4"/>
    <s v="m3"/>
    <n v="15274"/>
  </r>
  <r>
    <x v="0"/>
    <x v="5"/>
    <s v="Midtre-Gauldal"/>
    <x v="29"/>
    <x v="4"/>
    <s v="m3"/>
    <n v="29940"/>
  </r>
  <r>
    <x v="1"/>
    <x v="5"/>
    <s v="Midtre-Gauldal"/>
    <x v="29"/>
    <x v="4"/>
    <s v="m3"/>
    <n v="34306"/>
  </r>
  <r>
    <x v="2"/>
    <x v="5"/>
    <s v="Midtre-Gauldal"/>
    <x v="29"/>
    <x v="4"/>
    <s v="m3"/>
    <n v="27636"/>
  </r>
  <r>
    <x v="3"/>
    <x v="5"/>
    <s v="Midtre-Gauldal"/>
    <x v="29"/>
    <x v="4"/>
    <s v="m3"/>
    <n v="29753"/>
  </r>
  <r>
    <x v="4"/>
    <x v="5"/>
    <s v="Midtre-Gauldal"/>
    <x v="29"/>
    <x v="4"/>
    <s v="m3"/>
    <n v="32549"/>
  </r>
  <r>
    <x v="5"/>
    <x v="5"/>
    <s v="Midtre-Gauldal"/>
    <x v="29"/>
    <x v="4"/>
    <s v="m3"/>
    <n v="38160"/>
  </r>
  <r>
    <x v="6"/>
    <x v="5"/>
    <s v="Midtre-Gauldal"/>
    <x v="29"/>
    <x v="4"/>
    <s v="m3"/>
    <n v="36727"/>
  </r>
  <r>
    <x v="7"/>
    <x v="5"/>
    <s v="Midtre-Gauldal"/>
    <x v="29"/>
    <x v="4"/>
    <s v="m3"/>
    <n v="35671"/>
  </r>
  <r>
    <x v="8"/>
    <x v="5"/>
    <s v="Midtre-Gauldal"/>
    <x v="29"/>
    <x v="4"/>
    <s v="m3"/>
    <n v="31871"/>
  </r>
  <r>
    <x v="9"/>
    <x v="5"/>
    <s v="Midtre-Gauldal"/>
    <x v="29"/>
    <x v="4"/>
    <s v="m3"/>
    <n v="30494"/>
  </r>
  <r>
    <x v="10"/>
    <x v="5"/>
    <s v="Midtre-Gauldal"/>
    <x v="29"/>
    <x v="4"/>
    <s v="m3"/>
    <n v="41336"/>
  </r>
  <r>
    <x v="11"/>
    <x v="5"/>
    <s v="Midtre-Gauldal"/>
    <x v="29"/>
    <x v="4"/>
    <s v="m3"/>
    <n v="34970"/>
  </r>
  <r>
    <x v="12"/>
    <x v="5"/>
    <s v="Midtre-Gauldal"/>
    <x v="29"/>
    <x v="4"/>
    <s v="m3"/>
    <n v="37728"/>
  </r>
  <r>
    <x v="13"/>
    <x v="5"/>
    <s v="Midtre-Gauldal"/>
    <x v="29"/>
    <x v="4"/>
    <s v="m3"/>
    <n v="52297"/>
  </r>
  <r>
    <x v="14"/>
    <x v="5"/>
    <s v="Midtre-Gauldal"/>
    <x v="29"/>
    <x v="4"/>
    <s v="m3"/>
    <n v="50135"/>
  </r>
  <r>
    <x v="15"/>
    <x v="5"/>
    <s v="Midtre-Gauldal"/>
    <x v="29"/>
    <x v="4"/>
    <s v="m3"/>
    <n v="46429"/>
  </r>
  <r>
    <x v="16"/>
    <x v="5"/>
    <s v="Midtre-Gauldal"/>
    <x v="29"/>
    <x v="4"/>
    <s v="m3"/>
    <n v="43421"/>
  </r>
  <r>
    <x v="0"/>
    <x v="5"/>
    <s v="Melhus"/>
    <x v="30"/>
    <x v="4"/>
    <s v="m3"/>
    <n v="27543"/>
  </r>
  <r>
    <x v="1"/>
    <x v="5"/>
    <s v="Melhus"/>
    <x v="30"/>
    <x v="4"/>
    <s v="m3"/>
    <n v="25976"/>
  </r>
  <r>
    <x v="2"/>
    <x v="5"/>
    <s v="Melhus"/>
    <x v="30"/>
    <x v="4"/>
    <s v="m3"/>
    <n v="27140"/>
  </r>
  <r>
    <x v="3"/>
    <x v="5"/>
    <s v="Melhus"/>
    <x v="30"/>
    <x v="4"/>
    <s v="m3"/>
    <n v="21956"/>
  </r>
  <r>
    <x v="4"/>
    <x v="5"/>
    <s v="Melhus"/>
    <x v="30"/>
    <x v="4"/>
    <s v="m3"/>
    <n v="17095"/>
  </r>
  <r>
    <x v="5"/>
    <x v="5"/>
    <s v="Melhus"/>
    <x v="30"/>
    <x v="4"/>
    <s v="m3"/>
    <n v="23827"/>
  </r>
  <r>
    <x v="6"/>
    <x v="5"/>
    <s v="Melhus"/>
    <x v="30"/>
    <x v="4"/>
    <s v="m3"/>
    <n v="37503"/>
  </r>
  <r>
    <x v="7"/>
    <x v="5"/>
    <s v="Melhus"/>
    <x v="30"/>
    <x v="4"/>
    <s v="m3"/>
    <n v="36537"/>
  </r>
  <r>
    <x v="8"/>
    <x v="5"/>
    <s v="Melhus"/>
    <x v="30"/>
    <x v="4"/>
    <s v="m3"/>
    <n v="36747"/>
  </r>
  <r>
    <x v="9"/>
    <x v="5"/>
    <s v="Melhus"/>
    <x v="30"/>
    <x v="4"/>
    <s v="m3"/>
    <n v="26423"/>
  </r>
  <r>
    <x v="10"/>
    <x v="5"/>
    <s v="Melhus"/>
    <x v="30"/>
    <x v="4"/>
    <s v="m3"/>
    <n v="26981"/>
  </r>
  <r>
    <x v="11"/>
    <x v="5"/>
    <s v="Melhus"/>
    <x v="30"/>
    <x v="4"/>
    <s v="m3"/>
    <n v="24483"/>
  </r>
  <r>
    <x v="12"/>
    <x v="5"/>
    <s v="Melhus"/>
    <x v="30"/>
    <x v="4"/>
    <s v="m3"/>
    <n v="29448"/>
  </r>
  <r>
    <x v="13"/>
    <x v="5"/>
    <s v="Melhus"/>
    <x v="30"/>
    <x v="4"/>
    <s v="m3"/>
    <n v="40214"/>
  </r>
  <r>
    <x v="14"/>
    <x v="5"/>
    <s v="Melhus"/>
    <x v="30"/>
    <x v="4"/>
    <s v="m3"/>
    <n v="34651"/>
  </r>
  <r>
    <x v="15"/>
    <x v="5"/>
    <s v="Melhus"/>
    <x v="30"/>
    <x v="4"/>
    <s v="m3"/>
    <n v="82452"/>
  </r>
  <r>
    <x v="16"/>
    <x v="5"/>
    <s v="Melhus"/>
    <x v="30"/>
    <x v="4"/>
    <s v="m3"/>
    <n v="59439"/>
  </r>
  <r>
    <x v="0"/>
    <x v="4"/>
    <s v="Skaun"/>
    <x v="31"/>
    <x v="4"/>
    <s v="m3"/>
    <n v="19748"/>
  </r>
  <r>
    <x v="1"/>
    <x v="4"/>
    <s v="Skaun"/>
    <x v="31"/>
    <x v="4"/>
    <s v="m3"/>
    <n v="19390"/>
  </r>
  <r>
    <x v="2"/>
    <x v="4"/>
    <s v="Skaun"/>
    <x v="31"/>
    <x v="4"/>
    <s v="m3"/>
    <n v="12910"/>
  </r>
  <r>
    <x v="3"/>
    <x v="4"/>
    <s v="Skaun"/>
    <x v="31"/>
    <x v="4"/>
    <s v="m3"/>
    <n v="14256"/>
  </r>
  <r>
    <x v="4"/>
    <x v="4"/>
    <s v="Skaun"/>
    <x v="31"/>
    <x v="4"/>
    <s v="m3"/>
    <n v="12205"/>
  </r>
  <r>
    <x v="5"/>
    <x v="4"/>
    <s v="Skaun"/>
    <x v="31"/>
    <x v="4"/>
    <s v="m3"/>
    <n v="18017"/>
  </r>
  <r>
    <x v="6"/>
    <x v="4"/>
    <s v="Skaun"/>
    <x v="31"/>
    <x v="4"/>
    <s v="m3"/>
    <n v="22264"/>
  </r>
  <r>
    <x v="7"/>
    <x v="4"/>
    <s v="Skaun"/>
    <x v="31"/>
    <x v="4"/>
    <s v="m3"/>
    <n v="19778"/>
  </r>
  <r>
    <x v="8"/>
    <x v="4"/>
    <s v="Skaun"/>
    <x v="31"/>
    <x v="4"/>
    <s v="m3"/>
    <n v="20977"/>
  </r>
  <r>
    <x v="9"/>
    <x v="4"/>
    <s v="Skaun"/>
    <x v="31"/>
    <x v="4"/>
    <s v="m3"/>
    <n v="18313"/>
  </r>
  <r>
    <x v="10"/>
    <x v="4"/>
    <s v="Skaun"/>
    <x v="31"/>
    <x v="4"/>
    <s v="m3"/>
    <n v="13088"/>
  </r>
  <r>
    <x v="11"/>
    <x v="4"/>
    <s v="Skaun"/>
    <x v="31"/>
    <x v="4"/>
    <s v="m3"/>
    <n v="22620"/>
  </r>
  <r>
    <x v="12"/>
    <x v="4"/>
    <s v="Skaun"/>
    <x v="31"/>
    <x v="4"/>
    <s v="m3"/>
    <n v="18559"/>
  </r>
  <r>
    <x v="13"/>
    <x v="4"/>
    <s v="Skaun"/>
    <x v="31"/>
    <x v="4"/>
    <s v="m3"/>
    <n v="20690"/>
  </r>
  <r>
    <x v="14"/>
    <x v="4"/>
    <s v="Skaun"/>
    <x v="31"/>
    <x v="4"/>
    <s v="m3"/>
    <n v="33997"/>
  </r>
  <r>
    <x v="15"/>
    <x v="4"/>
    <s v="Skaun"/>
    <x v="31"/>
    <x v="4"/>
    <s v="m3"/>
    <n v="12505"/>
  </r>
  <r>
    <x v="16"/>
    <x v="4"/>
    <s v="Skaun"/>
    <x v="31"/>
    <x v="4"/>
    <s v="m3"/>
    <n v="20723"/>
  </r>
  <r>
    <x v="0"/>
    <x v="2"/>
    <s v="Trondheim"/>
    <x v="19"/>
    <x v="4"/>
    <s v="m3"/>
    <n v="5118"/>
  </r>
  <r>
    <x v="1"/>
    <x v="2"/>
    <s v="Trondheim"/>
    <x v="19"/>
    <x v="4"/>
    <s v="m3"/>
    <n v="7715"/>
  </r>
  <r>
    <x v="2"/>
    <x v="2"/>
    <s v="Trondheim"/>
    <x v="19"/>
    <x v="4"/>
    <s v="m3"/>
    <n v="8069"/>
  </r>
  <r>
    <x v="3"/>
    <x v="2"/>
    <s v="Trondheim"/>
    <x v="19"/>
    <x v="4"/>
    <s v="m3"/>
    <n v="8194"/>
  </r>
  <r>
    <x v="4"/>
    <x v="2"/>
    <s v="Trondheim"/>
    <x v="19"/>
    <x v="4"/>
    <s v="m3"/>
    <n v="9711"/>
  </r>
  <r>
    <x v="5"/>
    <x v="2"/>
    <s v="Trondheim"/>
    <x v="19"/>
    <x v="4"/>
    <s v="m3"/>
    <n v="12309"/>
  </r>
  <r>
    <x v="6"/>
    <x v="2"/>
    <s v="Trondheim"/>
    <x v="19"/>
    <x v="4"/>
    <s v="m3"/>
    <n v="7197"/>
  </r>
  <r>
    <x v="7"/>
    <x v="2"/>
    <s v="Trondheim"/>
    <x v="19"/>
    <x v="4"/>
    <s v="m3"/>
    <n v="6387"/>
  </r>
  <r>
    <x v="8"/>
    <x v="2"/>
    <s v="Trondheim"/>
    <x v="19"/>
    <x v="4"/>
    <s v="m3"/>
    <n v="9453"/>
  </r>
  <r>
    <x v="9"/>
    <x v="2"/>
    <s v="Trondheim"/>
    <x v="19"/>
    <x v="4"/>
    <s v="m3"/>
    <n v="6879"/>
  </r>
  <r>
    <x v="10"/>
    <x v="2"/>
    <s v="Trondheim"/>
    <x v="19"/>
    <x v="4"/>
    <s v="m3"/>
    <n v="7092"/>
  </r>
  <r>
    <x v="11"/>
    <x v="2"/>
    <s v="Trondheim"/>
    <x v="19"/>
    <x v="4"/>
    <s v="m3"/>
    <n v="6986"/>
  </r>
  <r>
    <x v="12"/>
    <x v="2"/>
    <s v="Trondheim"/>
    <x v="19"/>
    <x v="4"/>
    <s v="m3"/>
    <n v="8739"/>
  </r>
  <r>
    <x v="13"/>
    <x v="2"/>
    <s v="Trondheim"/>
    <x v="19"/>
    <x v="4"/>
    <s v="m3"/>
    <n v="12088"/>
  </r>
  <r>
    <x v="14"/>
    <x v="2"/>
    <s v="Trondheim"/>
    <x v="19"/>
    <x v="4"/>
    <s v="m3"/>
    <n v="11814"/>
  </r>
  <r>
    <x v="15"/>
    <x v="2"/>
    <s v="Trondheim"/>
    <x v="19"/>
    <x v="4"/>
    <s v="m3"/>
    <n v="9638"/>
  </r>
  <r>
    <x v="16"/>
    <x v="2"/>
    <s v="Trondheim"/>
    <x v="19"/>
    <x v="4"/>
    <s v="m3"/>
    <n v="10634"/>
  </r>
  <r>
    <x v="0"/>
    <x v="2"/>
    <s v="Malvik"/>
    <x v="32"/>
    <x v="4"/>
    <s v="m3"/>
    <n v="15198"/>
  </r>
  <r>
    <x v="1"/>
    <x v="2"/>
    <s v="Malvik"/>
    <x v="32"/>
    <x v="4"/>
    <s v="m3"/>
    <n v="13772"/>
  </r>
  <r>
    <x v="2"/>
    <x v="2"/>
    <s v="Malvik"/>
    <x v="32"/>
    <x v="4"/>
    <s v="m3"/>
    <n v="11735"/>
  </r>
  <r>
    <x v="3"/>
    <x v="2"/>
    <s v="Malvik"/>
    <x v="32"/>
    <x v="4"/>
    <s v="m3"/>
    <n v="7985"/>
  </r>
  <r>
    <x v="4"/>
    <x v="2"/>
    <s v="Malvik"/>
    <x v="32"/>
    <x v="4"/>
    <s v="m3"/>
    <n v="16221"/>
  </r>
  <r>
    <x v="5"/>
    <x v="2"/>
    <s v="Malvik"/>
    <x v="32"/>
    <x v="4"/>
    <s v="m3"/>
    <n v="14869"/>
  </r>
  <r>
    <x v="6"/>
    <x v="2"/>
    <s v="Malvik"/>
    <x v="32"/>
    <x v="4"/>
    <s v="m3"/>
    <n v="13103"/>
  </r>
  <r>
    <x v="7"/>
    <x v="2"/>
    <s v="Malvik"/>
    <x v="32"/>
    <x v="4"/>
    <s v="m3"/>
    <n v="13758"/>
  </r>
  <r>
    <x v="8"/>
    <x v="2"/>
    <s v="Malvik"/>
    <x v="32"/>
    <x v="4"/>
    <s v="m3"/>
    <n v="8014"/>
  </r>
  <r>
    <x v="9"/>
    <x v="2"/>
    <s v="Malvik"/>
    <x v="32"/>
    <x v="4"/>
    <s v="m3"/>
    <n v="6400"/>
  </r>
  <r>
    <x v="10"/>
    <x v="2"/>
    <s v="Malvik"/>
    <x v="32"/>
    <x v="4"/>
    <s v="m3"/>
    <n v="14027"/>
  </r>
  <r>
    <x v="11"/>
    <x v="2"/>
    <s v="Malvik"/>
    <x v="32"/>
    <x v="4"/>
    <s v="m3"/>
    <n v="12453"/>
  </r>
  <r>
    <x v="12"/>
    <x v="2"/>
    <s v="Malvik"/>
    <x v="32"/>
    <x v="4"/>
    <s v="m3"/>
    <n v="15210"/>
  </r>
  <r>
    <x v="13"/>
    <x v="2"/>
    <s v="Malvik"/>
    <x v="32"/>
    <x v="4"/>
    <s v="m3"/>
    <n v="12675"/>
  </r>
  <r>
    <x v="14"/>
    <x v="2"/>
    <s v="Malvik"/>
    <x v="32"/>
    <x v="4"/>
    <s v="m3"/>
    <n v="41106"/>
  </r>
  <r>
    <x v="15"/>
    <x v="2"/>
    <s v="Malvik"/>
    <x v="32"/>
    <x v="4"/>
    <s v="m3"/>
    <n v="21725"/>
  </r>
  <r>
    <x v="16"/>
    <x v="2"/>
    <s v="Malvik"/>
    <x v="32"/>
    <x v="4"/>
    <s v="m3"/>
    <n v="12045"/>
  </r>
  <r>
    <x v="0"/>
    <x v="2"/>
    <s v="Selbu"/>
    <x v="33"/>
    <x v="4"/>
    <s v="m3"/>
    <n v="50950"/>
  </r>
  <r>
    <x v="1"/>
    <x v="2"/>
    <s v="Selbu"/>
    <x v="33"/>
    <x v="4"/>
    <s v="m3"/>
    <n v="46201"/>
  </r>
  <r>
    <x v="2"/>
    <x v="2"/>
    <s v="Selbu"/>
    <x v="33"/>
    <x v="4"/>
    <s v="m3"/>
    <n v="40896"/>
  </r>
  <r>
    <x v="3"/>
    <x v="2"/>
    <s v="Selbu"/>
    <x v="33"/>
    <x v="4"/>
    <s v="m3"/>
    <n v="60645"/>
  </r>
  <r>
    <x v="4"/>
    <x v="2"/>
    <s v="Selbu"/>
    <x v="33"/>
    <x v="4"/>
    <s v="m3"/>
    <n v="41201"/>
  </r>
  <r>
    <x v="5"/>
    <x v="2"/>
    <s v="Selbu"/>
    <x v="33"/>
    <x v="4"/>
    <s v="m3"/>
    <n v="40790"/>
  </r>
  <r>
    <x v="6"/>
    <x v="2"/>
    <s v="Selbu"/>
    <x v="33"/>
    <x v="4"/>
    <s v="m3"/>
    <n v="54386"/>
  </r>
  <r>
    <x v="7"/>
    <x v="2"/>
    <s v="Selbu"/>
    <x v="33"/>
    <x v="4"/>
    <s v="m3"/>
    <n v="39731"/>
  </r>
  <r>
    <x v="8"/>
    <x v="2"/>
    <s v="Selbu"/>
    <x v="33"/>
    <x v="4"/>
    <s v="m3"/>
    <n v="40572"/>
  </r>
  <r>
    <x v="9"/>
    <x v="2"/>
    <s v="Selbu"/>
    <x v="33"/>
    <x v="4"/>
    <s v="m3"/>
    <n v="35127"/>
  </r>
  <r>
    <x v="10"/>
    <x v="2"/>
    <s v="Selbu"/>
    <x v="33"/>
    <x v="4"/>
    <s v="m3"/>
    <n v="51144"/>
  </r>
  <r>
    <x v="11"/>
    <x v="2"/>
    <s v="Selbu"/>
    <x v="33"/>
    <x v="4"/>
    <s v="m3"/>
    <n v="34903"/>
  </r>
  <r>
    <x v="12"/>
    <x v="2"/>
    <s v="Selbu"/>
    <x v="33"/>
    <x v="4"/>
    <s v="m3"/>
    <n v="22159"/>
  </r>
  <r>
    <x v="13"/>
    <x v="2"/>
    <s v="Selbu"/>
    <x v="33"/>
    <x v="4"/>
    <s v="m3"/>
    <n v="40866"/>
  </r>
  <r>
    <x v="14"/>
    <x v="2"/>
    <s v="Selbu"/>
    <x v="33"/>
    <x v="4"/>
    <s v="m3"/>
    <n v="68309"/>
  </r>
  <r>
    <x v="15"/>
    <x v="2"/>
    <s v="Selbu"/>
    <x v="33"/>
    <x v="4"/>
    <s v="m3"/>
    <n v="63795"/>
  </r>
  <r>
    <x v="16"/>
    <x v="2"/>
    <s v="Selbu"/>
    <x v="33"/>
    <x v="4"/>
    <s v="m3"/>
    <n v="38492"/>
  </r>
  <r>
    <x v="0"/>
    <x v="2"/>
    <s v="Tydal"/>
    <x v="34"/>
    <x v="4"/>
    <s v="m3"/>
    <n v="14886"/>
  </r>
  <r>
    <x v="1"/>
    <x v="2"/>
    <s v="Tydal"/>
    <x v="34"/>
    <x v="4"/>
    <s v="m3"/>
    <n v="12171"/>
  </r>
  <r>
    <x v="2"/>
    <x v="2"/>
    <s v="Tydal"/>
    <x v="34"/>
    <x v="4"/>
    <s v="m3"/>
    <n v="6495"/>
  </r>
  <r>
    <x v="3"/>
    <x v="2"/>
    <s v="Tydal"/>
    <x v="34"/>
    <x v="4"/>
    <s v="m3"/>
    <n v="8395"/>
  </r>
  <r>
    <x v="4"/>
    <x v="2"/>
    <s v="Tydal"/>
    <x v="34"/>
    <x v="4"/>
    <s v="m3"/>
    <n v="9866"/>
  </r>
  <r>
    <x v="5"/>
    <x v="2"/>
    <s v="Tydal"/>
    <x v="34"/>
    <x v="4"/>
    <s v="m3"/>
    <n v="7807"/>
  </r>
  <r>
    <x v="6"/>
    <x v="2"/>
    <s v="Tydal"/>
    <x v="34"/>
    <x v="4"/>
    <s v="m3"/>
    <n v="8146"/>
  </r>
  <r>
    <x v="7"/>
    <x v="2"/>
    <s v="Tydal"/>
    <x v="34"/>
    <x v="4"/>
    <s v="m3"/>
    <n v="24184"/>
  </r>
  <r>
    <x v="8"/>
    <x v="2"/>
    <s v="Tydal"/>
    <x v="34"/>
    <x v="4"/>
    <s v="m3"/>
    <n v="10058"/>
  </r>
  <r>
    <x v="9"/>
    <x v="2"/>
    <s v="Tydal"/>
    <x v="34"/>
    <x v="4"/>
    <s v="m3"/>
    <n v="12831"/>
  </r>
  <r>
    <x v="10"/>
    <x v="2"/>
    <s v="Tydal"/>
    <x v="34"/>
    <x v="4"/>
    <s v="m3"/>
    <n v="5915"/>
  </r>
  <r>
    <x v="11"/>
    <x v="2"/>
    <s v="Tydal"/>
    <x v="34"/>
    <x v="4"/>
    <s v="m3"/>
    <n v="19054"/>
  </r>
  <r>
    <x v="12"/>
    <x v="2"/>
    <s v="Tydal"/>
    <x v="34"/>
    <x v="4"/>
    <s v="m3"/>
    <n v="10250"/>
  </r>
  <r>
    <x v="13"/>
    <x v="2"/>
    <s v="Tydal"/>
    <x v="34"/>
    <x v="4"/>
    <s v="m3"/>
    <n v="7371"/>
  </r>
  <r>
    <x v="14"/>
    <x v="2"/>
    <s v="Tydal"/>
    <x v="34"/>
    <x v="4"/>
    <s v="m3"/>
    <n v="8620"/>
  </r>
  <r>
    <x v="15"/>
    <x v="2"/>
    <s v="Tydal"/>
    <x v="34"/>
    <x v="4"/>
    <s v="m3"/>
    <n v="12376"/>
  </r>
  <r>
    <x v="16"/>
    <x v="2"/>
    <s v="Tydal"/>
    <x v="34"/>
    <x v="4"/>
    <s v="m3"/>
    <n v="20833"/>
  </r>
  <r>
    <x v="0"/>
    <x v="2"/>
    <s v="Meråker"/>
    <x v="2"/>
    <x v="4"/>
    <s v="m3"/>
    <n v="19892"/>
  </r>
  <r>
    <x v="1"/>
    <x v="2"/>
    <s v="Meråker"/>
    <x v="2"/>
    <x v="4"/>
    <s v="m3"/>
    <n v="15280"/>
  </r>
  <r>
    <x v="2"/>
    <x v="2"/>
    <s v="Meråker"/>
    <x v="2"/>
    <x v="4"/>
    <s v="m3"/>
    <n v="13039"/>
  </r>
  <r>
    <x v="3"/>
    <x v="2"/>
    <s v="Meråker"/>
    <x v="2"/>
    <x v="4"/>
    <s v="m3"/>
    <n v="10401"/>
  </r>
  <r>
    <x v="4"/>
    <x v="2"/>
    <s v="Meråker"/>
    <x v="2"/>
    <x v="4"/>
    <s v="m3"/>
    <n v="8243"/>
  </r>
  <r>
    <x v="5"/>
    <x v="2"/>
    <s v="Meråker"/>
    <x v="2"/>
    <x v="4"/>
    <s v="m3"/>
    <n v="13092"/>
  </r>
  <r>
    <x v="6"/>
    <x v="2"/>
    <s v="Meråker"/>
    <x v="2"/>
    <x v="4"/>
    <s v="m3"/>
    <n v="13833"/>
  </r>
  <r>
    <x v="7"/>
    <x v="2"/>
    <s v="Meråker"/>
    <x v="2"/>
    <x v="4"/>
    <s v="m3"/>
    <n v="13794"/>
  </r>
  <r>
    <x v="8"/>
    <x v="2"/>
    <s v="Meråker"/>
    <x v="2"/>
    <x v="4"/>
    <s v="m3"/>
    <n v="11719"/>
  </r>
  <r>
    <x v="9"/>
    <x v="2"/>
    <s v="Meråker"/>
    <x v="2"/>
    <x v="4"/>
    <s v="m3"/>
    <n v="9551"/>
  </r>
  <r>
    <x v="10"/>
    <x v="2"/>
    <s v="Meråker"/>
    <x v="2"/>
    <x v="4"/>
    <s v="m3"/>
    <n v="15974"/>
  </r>
  <r>
    <x v="11"/>
    <x v="2"/>
    <s v="Meråker"/>
    <x v="2"/>
    <x v="4"/>
    <s v="m3"/>
    <n v="12201"/>
  </r>
  <r>
    <x v="12"/>
    <x v="2"/>
    <s v="Meråker"/>
    <x v="2"/>
    <x v="4"/>
    <s v="m3"/>
    <n v="10404"/>
  </r>
  <r>
    <x v="13"/>
    <x v="2"/>
    <s v="Meråker"/>
    <x v="2"/>
    <x v="4"/>
    <s v="m3"/>
    <n v="13815"/>
  </r>
  <r>
    <x v="14"/>
    <x v="2"/>
    <s v="Meråker"/>
    <x v="2"/>
    <x v="4"/>
    <s v="m3"/>
    <n v="17542"/>
  </r>
  <r>
    <x v="15"/>
    <x v="2"/>
    <s v="Meråker"/>
    <x v="2"/>
    <x v="4"/>
    <s v="m3"/>
    <n v="16505"/>
  </r>
  <r>
    <x v="16"/>
    <x v="2"/>
    <s v="Meråker"/>
    <x v="2"/>
    <x v="4"/>
    <s v="m3"/>
    <n v="16470"/>
  </r>
  <r>
    <x v="0"/>
    <x v="2"/>
    <s v="Stjørdal"/>
    <x v="3"/>
    <x v="4"/>
    <s v="m3"/>
    <n v="53395"/>
  </r>
  <r>
    <x v="1"/>
    <x v="2"/>
    <s v="Stjørdal"/>
    <x v="3"/>
    <x v="4"/>
    <s v="m3"/>
    <n v="56876"/>
  </r>
  <r>
    <x v="2"/>
    <x v="2"/>
    <s v="Stjørdal"/>
    <x v="3"/>
    <x v="4"/>
    <s v="m3"/>
    <n v="44684"/>
  </r>
  <r>
    <x v="3"/>
    <x v="2"/>
    <s v="Stjørdal"/>
    <x v="3"/>
    <x v="4"/>
    <s v="m3"/>
    <n v="31053"/>
  </r>
  <r>
    <x v="4"/>
    <x v="2"/>
    <s v="Stjørdal"/>
    <x v="3"/>
    <x v="4"/>
    <s v="m3"/>
    <n v="32960"/>
  </r>
  <r>
    <x v="5"/>
    <x v="2"/>
    <s v="Stjørdal"/>
    <x v="3"/>
    <x v="4"/>
    <s v="m3"/>
    <n v="38869"/>
  </r>
  <r>
    <x v="6"/>
    <x v="2"/>
    <s v="Stjørdal"/>
    <x v="3"/>
    <x v="4"/>
    <s v="m3"/>
    <n v="41760"/>
  </r>
  <r>
    <x v="7"/>
    <x v="2"/>
    <s v="Stjørdal"/>
    <x v="3"/>
    <x v="4"/>
    <s v="m3"/>
    <n v="43595"/>
  </r>
  <r>
    <x v="8"/>
    <x v="2"/>
    <s v="Stjørdal"/>
    <x v="3"/>
    <x v="4"/>
    <s v="m3"/>
    <n v="38782"/>
  </r>
  <r>
    <x v="9"/>
    <x v="2"/>
    <s v="Stjørdal"/>
    <x v="3"/>
    <x v="4"/>
    <s v="m3"/>
    <n v="22037"/>
  </r>
  <r>
    <x v="10"/>
    <x v="2"/>
    <s v="Stjørdal"/>
    <x v="3"/>
    <x v="4"/>
    <s v="m3"/>
    <n v="37670"/>
  </r>
  <r>
    <x v="11"/>
    <x v="2"/>
    <s v="Stjørdal"/>
    <x v="3"/>
    <x v="4"/>
    <s v="m3"/>
    <n v="25026"/>
  </r>
  <r>
    <x v="12"/>
    <x v="2"/>
    <s v="Stjørdal"/>
    <x v="3"/>
    <x v="4"/>
    <s v="m3"/>
    <n v="29903"/>
  </r>
  <r>
    <x v="13"/>
    <x v="2"/>
    <s v="Stjørdal"/>
    <x v="3"/>
    <x v="4"/>
    <s v="m3"/>
    <n v="61551"/>
  </r>
  <r>
    <x v="14"/>
    <x v="2"/>
    <s v="Stjørdal"/>
    <x v="3"/>
    <x v="4"/>
    <s v="m3"/>
    <n v="53025"/>
  </r>
  <r>
    <x v="15"/>
    <x v="2"/>
    <s v="Stjørdal"/>
    <x v="3"/>
    <x v="4"/>
    <s v="m3"/>
    <n v="46792"/>
  </r>
  <r>
    <x v="16"/>
    <x v="2"/>
    <s v="Stjørdal"/>
    <x v="3"/>
    <x v="4"/>
    <s v="m3"/>
    <n v="55866"/>
  </r>
  <r>
    <x v="0"/>
    <x v="0"/>
    <s v="Frosta"/>
    <x v="4"/>
    <x v="4"/>
    <s v="m3"/>
    <n v="7551"/>
  </r>
  <r>
    <x v="1"/>
    <x v="0"/>
    <s v="Frosta"/>
    <x v="4"/>
    <x v="4"/>
    <s v="m3"/>
    <n v="3835"/>
  </r>
  <r>
    <x v="2"/>
    <x v="0"/>
    <s v="Frosta"/>
    <x v="4"/>
    <x v="4"/>
    <s v="m3"/>
    <n v="1335"/>
  </r>
  <r>
    <x v="3"/>
    <x v="0"/>
    <s v="Frosta"/>
    <x v="4"/>
    <x v="4"/>
    <s v="m3"/>
    <n v="3643"/>
  </r>
  <r>
    <x v="4"/>
    <x v="0"/>
    <s v="Frosta"/>
    <x v="4"/>
    <x v="4"/>
    <s v="m3"/>
    <n v="969"/>
  </r>
  <r>
    <x v="5"/>
    <x v="0"/>
    <s v="Frosta"/>
    <x v="4"/>
    <x v="4"/>
    <s v="m3"/>
    <n v="6105"/>
  </r>
  <r>
    <x v="6"/>
    <x v="0"/>
    <s v="Frosta"/>
    <x v="4"/>
    <x v="4"/>
    <s v="m3"/>
    <n v="7082"/>
  </r>
  <r>
    <x v="7"/>
    <x v="0"/>
    <s v="Frosta"/>
    <x v="4"/>
    <x v="4"/>
    <s v="m3"/>
    <n v="8066"/>
  </r>
  <r>
    <x v="8"/>
    <x v="0"/>
    <s v="Frosta"/>
    <x v="4"/>
    <x v="4"/>
    <s v="m3"/>
    <n v="4930"/>
  </r>
  <r>
    <x v="9"/>
    <x v="0"/>
    <s v="Frosta"/>
    <x v="4"/>
    <x v="4"/>
    <s v="m3"/>
    <n v="1697"/>
  </r>
  <r>
    <x v="10"/>
    <x v="0"/>
    <s v="Frosta"/>
    <x v="4"/>
    <x v="4"/>
    <s v="m3"/>
    <n v="3086"/>
  </r>
  <r>
    <x v="11"/>
    <x v="0"/>
    <s v="Frosta"/>
    <x v="4"/>
    <x v="4"/>
    <s v="m3"/>
    <n v="11192"/>
  </r>
  <r>
    <x v="12"/>
    <x v="0"/>
    <s v="Frosta"/>
    <x v="4"/>
    <x v="4"/>
    <s v="m3"/>
    <n v="11459"/>
  </r>
  <r>
    <x v="13"/>
    <x v="0"/>
    <s v="Frosta"/>
    <x v="4"/>
    <x v="4"/>
    <s v="m3"/>
    <n v="6986"/>
  </r>
  <r>
    <x v="14"/>
    <x v="0"/>
    <s v="Frosta"/>
    <x v="4"/>
    <x v="4"/>
    <s v="m3"/>
    <n v="4164"/>
  </r>
  <r>
    <x v="15"/>
    <x v="0"/>
    <s v="Frosta"/>
    <x v="4"/>
    <x v="4"/>
    <s v="m3"/>
    <n v="10254"/>
  </r>
  <r>
    <x v="16"/>
    <x v="0"/>
    <s v="Frosta"/>
    <x v="4"/>
    <x v="4"/>
    <s v="m3"/>
    <n v="4386"/>
  </r>
  <r>
    <x v="0"/>
    <x v="0"/>
    <s v="Levanger"/>
    <x v="5"/>
    <x v="4"/>
    <s v="m3"/>
    <n v="43298"/>
  </r>
  <r>
    <x v="1"/>
    <x v="0"/>
    <s v="Levanger"/>
    <x v="5"/>
    <x v="4"/>
    <s v="m3"/>
    <n v="40799"/>
  </r>
  <r>
    <x v="2"/>
    <x v="0"/>
    <s v="Levanger"/>
    <x v="5"/>
    <x v="4"/>
    <s v="m3"/>
    <n v="29735"/>
  </r>
  <r>
    <x v="3"/>
    <x v="0"/>
    <s v="Levanger"/>
    <x v="5"/>
    <x v="4"/>
    <s v="m3"/>
    <n v="25809"/>
  </r>
  <r>
    <x v="4"/>
    <x v="0"/>
    <s v="Levanger"/>
    <x v="5"/>
    <x v="4"/>
    <s v="m3"/>
    <n v="24387"/>
  </r>
  <r>
    <x v="5"/>
    <x v="0"/>
    <s v="Levanger"/>
    <x v="5"/>
    <x v="4"/>
    <s v="m3"/>
    <n v="23936"/>
  </r>
  <r>
    <x v="6"/>
    <x v="0"/>
    <s v="Levanger"/>
    <x v="5"/>
    <x v="4"/>
    <s v="m3"/>
    <n v="29589"/>
  </r>
  <r>
    <x v="7"/>
    <x v="0"/>
    <s v="Levanger"/>
    <x v="5"/>
    <x v="4"/>
    <s v="m3"/>
    <n v="35704"/>
  </r>
  <r>
    <x v="8"/>
    <x v="0"/>
    <s v="Levanger"/>
    <x v="5"/>
    <x v="4"/>
    <s v="m3"/>
    <n v="39403"/>
  </r>
  <r>
    <x v="9"/>
    <x v="0"/>
    <s v="Levanger"/>
    <x v="5"/>
    <x v="4"/>
    <s v="m3"/>
    <n v="23751"/>
  </r>
  <r>
    <x v="10"/>
    <x v="0"/>
    <s v="Levanger"/>
    <x v="5"/>
    <x v="4"/>
    <s v="m3"/>
    <n v="27436"/>
  </r>
  <r>
    <x v="11"/>
    <x v="0"/>
    <s v="Levanger"/>
    <x v="5"/>
    <x v="4"/>
    <s v="m3"/>
    <n v="20584"/>
  </r>
  <r>
    <x v="12"/>
    <x v="0"/>
    <s v="Levanger"/>
    <x v="5"/>
    <x v="4"/>
    <s v="m3"/>
    <n v="43255"/>
  </r>
  <r>
    <x v="13"/>
    <x v="0"/>
    <s v="Levanger"/>
    <x v="5"/>
    <x v="4"/>
    <s v="m3"/>
    <n v="46781"/>
  </r>
  <r>
    <x v="14"/>
    <x v="0"/>
    <s v="Levanger"/>
    <x v="5"/>
    <x v="4"/>
    <s v="m3"/>
    <n v="44819"/>
  </r>
  <r>
    <x v="15"/>
    <x v="0"/>
    <s v="Levanger"/>
    <x v="5"/>
    <x v="4"/>
    <s v="m3"/>
    <n v="54446"/>
  </r>
  <r>
    <x v="16"/>
    <x v="0"/>
    <s v="Levanger"/>
    <x v="5"/>
    <x v="4"/>
    <s v="m3"/>
    <n v="36292"/>
  </r>
  <r>
    <x v="0"/>
    <x v="0"/>
    <s v="Verdal"/>
    <x v="6"/>
    <x v="4"/>
    <s v="m3"/>
    <n v="31388"/>
  </r>
  <r>
    <x v="1"/>
    <x v="0"/>
    <s v="Verdal"/>
    <x v="6"/>
    <x v="4"/>
    <s v="m3"/>
    <n v="34078"/>
  </r>
  <r>
    <x v="2"/>
    <x v="0"/>
    <s v="Verdal"/>
    <x v="6"/>
    <x v="4"/>
    <s v="m3"/>
    <n v="29645"/>
  </r>
  <r>
    <x v="3"/>
    <x v="0"/>
    <s v="Verdal"/>
    <x v="6"/>
    <x v="4"/>
    <s v="m3"/>
    <n v="31299"/>
  </r>
  <r>
    <x v="4"/>
    <x v="0"/>
    <s v="Verdal"/>
    <x v="6"/>
    <x v="4"/>
    <s v="m3"/>
    <n v="18992"/>
  </r>
  <r>
    <x v="5"/>
    <x v="0"/>
    <s v="Verdal"/>
    <x v="6"/>
    <x v="4"/>
    <s v="m3"/>
    <n v="21305"/>
  </r>
  <r>
    <x v="6"/>
    <x v="0"/>
    <s v="Verdal"/>
    <x v="6"/>
    <x v="4"/>
    <s v="m3"/>
    <n v="31814"/>
  </r>
  <r>
    <x v="7"/>
    <x v="0"/>
    <s v="Verdal"/>
    <x v="6"/>
    <x v="4"/>
    <s v="m3"/>
    <n v="18300"/>
  </r>
  <r>
    <x v="8"/>
    <x v="0"/>
    <s v="Verdal"/>
    <x v="6"/>
    <x v="4"/>
    <s v="m3"/>
    <n v="33633"/>
  </r>
  <r>
    <x v="9"/>
    <x v="0"/>
    <s v="Verdal"/>
    <x v="6"/>
    <x v="4"/>
    <s v="m3"/>
    <n v="24605"/>
  </r>
  <r>
    <x v="10"/>
    <x v="0"/>
    <s v="Verdal"/>
    <x v="6"/>
    <x v="4"/>
    <s v="m3"/>
    <n v="34963"/>
  </r>
  <r>
    <x v="11"/>
    <x v="0"/>
    <s v="Verdal"/>
    <x v="6"/>
    <x v="4"/>
    <s v="m3"/>
    <n v="31111"/>
  </r>
  <r>
    <x v="12"/>
    <x v="0"/>
    <s v="Verdal"/>
    <x v="6"/>
    <x v="4"/>
    <s v="m3"/>
    <n v="19581"/>
  </r>
  <r>
    <x v="13"/>
    <x v="0"/>
    <s v="Verdal"/>
    <x v="6"/>
    <x v="4"/>
    <s v="m3"/>
    <n v="27680"/>
  </r>
  <r>
    <x v="14"/>
    <x v="0"/>
    <s v="Verdal"/>
    <x v="6"/>
    <x v="4"/>
    <s v="m3"/>
    <n v="36705"/>
  </r>
  <r>
    <x v="15"/>
    <x v="0"/>
    <s v="Verdal"/>
    <x v="6"/>
    <x v="4"/>
    <s v="m3"/>
    <n v="38509"/>
  </r>
  <r>
    <x v="16"/>
    <x v="0"/>
    <s v="Verdal"/>
    <x v="6"/>
    <x v="4"/>
    <s v="m3"/>
    <n v="47847"/>
  </r>
  <r>
    <x v="0"/>
    <x v="1"/>
    <s v="Namsos"/>
    <x v="1"/>
    <x v="4"/>
    <s v="m3"/>
    <n v="17435"/>
  </r>
  <r>
    <x v="1"/>
    <x v="1"/>
    <s v="Namsos"/>
    <x v="1"/>
    <x v="4"/>
    <s v="m3"/>
    <n v="14187"/>
  </r>
  <r>
    <x v="2"/>
    <x v="1"/>
    <s v="Namsos"/>
    <x v="1"/>
    <x v="4"/>
    <s v="m3"/>
    <n v="16487"/>
  </r>
  <r>
    <x v="3"/>
    <x v="1"/>
    <s v="Namsos"/>
    <x v="1"/>
    <x v="4"/>
    <s v="m3"/>
    <n v="16164"/>
  </r>
  <r>
    <x v="4"/>
    <x v="1"/>
    <s v="Namsos"/>
    <x v="1"/>
    <x v="4"/>
    <s v="m3"/>
    <n v="10790"/>
  </r>
  <r>
    <x v="5"/>
    <x v="1"/>
    <s v="Namsos"/>
    <x v="1"/>
    <x v="4"/>
    <s v="m3"/>
    <n v="14474"/>
  </r>
  <r>
    <x v="6"/>
    <x v="1"/>
    <s v="Namsos"/>
    <x v="1"/>
    <x v="4"/>
    <s v="m3"/>
    <n v="14053"/>
  </r>
  <r>
    <x v="7"/>
    <x v="1"/>
    <s v="Namsos"/>
    <x v="1"/>
    <x v="4"/>
    <s v="m3"/>
    <n v="23215"/>
  </r>
  <r>
    <x v="8"/>
    <x v="1"/>
    <s v="Namsos"/>
    <x v="1"/>
    <x v="4"/>
    <s v="m3"/>
    <n v="20287"/>
  </r>
  <r>
    <x v="9"/>
    <x v="1"/>
    <s v="Namsos"/>
    <x v="1"/>
    <x v="4"/>
    <s v="m3"/>
    <n v="16600"/>
  </r>
  <r>
    <x v="10"/>
    <x v="1"/>
    <s v="Namsos"/>
    <x v="1"/>
    <x v="4"/>
    <s v="m3"/>
    <n v="12646"/>
  </r>
  <r>
    <x v="11"/>
    <x v="1"/>
    <s v="Namsos"/>
    <x v="1"/>
    <x v="4"/>
    <s v="m3"/>
    <n v="16577"/>
  </r>
  <r>
    <x v="12"/>
    <x v="1"/>
    <s v="Namsos"/>
    <x v="1"/>
    <x v="4"/>
    <s v="m3"/>
    <n v="27941"/>
  </r>
  <r>
    <x v="13"/>
    <x v="1"/>
    <s v="Namsos"/>
    <x v="1"/>
    <x v="4"/>
    <s v="m3"/>
    <n v="24105"/>
  </r>
  <r>
    <x v="14"/>
    <x v="1"/>
    <s v="Namsos"/>
    <x v="1"/>
    <x v="4"/>
    <s v="m3"/>
    <n v="16754"/>
  </r>
  <r>
    <x v="15"/>
    <x v="1"/>
    <s v="Namsos"/>
    <x v="1"/>
    <x v="4"/>
    <s v="m3"/>
    <n v="20889"/>
  </r>
  <r>
    <x v="16"/>
    <x v="1"/>
    <s v="Namsos"/>
    <x v="1"/>
    <x v="4"/>
    <s v="m3"/>
    <n v="28825"/>
  </r>
  <r>
    <x v="0"/>
    <x v="0"/>
    <s v="Snåsa"/>
    <x v="7"/>
    <x v="4"/>
    <s v="m3"/>
    <n v="34598"/>
  </r>
  <r>
    <x v="1"/>
    <x v="0"/>
    <s v="Snåsa"/>
    <x v="7"/>
    <x v="4"/>
    <s v="m3"/>
    <n v="40251"/>
  </r>
  <r>
    <x v="2"/>
    <x v="0"/>
    <s v="Snåsa"/>
    <x v="7"/>
    <x v="4"/>
    <s v="m3"/>
    <n v="38497"/>
  </r>
  <r>
    <x v="3"/>
    <x v="0"/>
    <s v="Snåsa"/>
    <x v="7"/>
    <x v="4"/>
    <s v="m3"/>
    <n v="36841"/>
  </r>
  <r>
    <x v="4"/>
    <x v="0"/>
    <s v="Snåsa"/>
    <x v="7"/>
    <x v="4"/>
    <s v="m3"/>
    <n v="35784"/>
  </r>
  <r>
    <x v="5"/>
    <x v="0"/>
    <s v="Snåsa"/>
    <x v="7"/>
    <x v="4"/>
    <s v="m3"/>
    <n v="33821"/>
  </r>
  <r>
    <x v="6"/>
    <x v="0"/>
    <s v="Snåsa"/>
    <x v="7"/>
    <x v="4"/>
    <s v="m3"/>
    <n v="57807"/>
  </r>
  <r>
    <x v="7"/>
    <x v="0"/>
    <s v="Snåsa"/>
    <x v="7"/>
    <x v="4"/>
    <s v="m3"/>
    <n v="52415"/>
  </r>
  <r>
    <x v="8"/>
    <x v="0"/>
    <s v="Snåsa"/>
    <x v="7"/>
    <x v="4"/>
    <s v="m3"/>
    <n v="55990"/>
  </r>
  <r>
    <x v="9"/>
    <x v="0"/>
    <s v="Snåsa"/>
    <x v="7"/>
    <x v="4"/>
    <s v="m3"/>
    <n v="31258"/>
  </r>
  <r>
    <x v="10"/>
    <x v="0"/>
    <s v="Snåsa"/>
    <x v="7"/>
    <x v="4"/>
    <s v="m3"/>
    <n v="28539"/>
  </r>
  <r>
    <x v="11"/>
    <x v="0"/>
    <s v="Snåsa"/>
    <x v="7"/>
    <x v="4"/>
    <s v="m3"/>
    <n v="47756"/>
  </r>
  <r>
    <x v="12"/>
    <x v="0"/>
    <s v="Snåsa"/>
    <x v="7"/>
    <x v="4"/>
    <s v="m3"/>
    <n v="33932"/>
  </r>
  <r>
    <x v="13"/>
    <x v="0"/>
    <s v="Snåsa"/>
    <x v="7"/>
    <x v="4"/>
    <s v="m3"/>
    <n v="46196"/>
  </r>
  <r>
    <x v="14"/>
    <x v="0"/>
    <s v="Snåsa"/>
    <x v="7"/>
    <x v="4"/>
    <s v="m3"/>
    <n v="47511"/>
  </r>
  <r>
    <x v="15"/>
    <x v="0"/>
    <s v="Snåsa"/>
    <x v="7"/>
    <x v="4"/>
    <s v="m3"/>
    <n v="30514"/>
  </r>
  <r>
    <x v="16"/>
    <x v="0"/>
    <s v="Snåsa"/>
    <x v="7"/>
    <x v="4"/>
    <s v="m3"/>
    <n v="39563"/>
  </r>
  <r>
    <x v="0"/>
    <x v="1"/>
    <s v="Lierne"/>
    <x v="8"/>
    <x v="4"/>
    <s v="m3"/>
    <n v="45108"/>
  </r>
  <r>
    <x v="1"/>
    <x v="1"/>
    <s v="Lierne"/>
    <x v="8"/>
    <x v="4"/>
    <s v="m3"/>
    <n v="46899"/>
  </r>
  <r>
    <x v="2"/>
    <x v="1"/>
    <s v="Lierne"/>
    <x v="8"/>
    <x v="4"/>
    <s v="m3"/>
    <n v="51979"/>
  </r>
  <r>
    <x v="3"/>
    <x v="1"/>
    <s v="Lierne"/>
    <x v="8"/>
    <x v="4"/>
    <s v="m3"/>
    <n v="60439"/>
  </r>
  <r>
    <x v="4"/>
    <x v="1"/>
    <s v="Lierne"/>
    <x v="8"/>
    <x v="4"/>
    <s v="m3"/>
    <n v="48276"/>
  </r>
  <r>
    <x v="5"/>
    <x v="1"/>
    <s v="Lierne"/>
    <x v="8"/>
    <x v="4"/>
    <s v="m3"/>
    <n v="64231"/>
  </r>
  <r>
    <x v="6"/>
    <x v="1"/>
    <s v="Lierne"/>
    <x v="8"/>
    <x v="4"/>
    <s v="m3"/>
    <n v="43700"/>
  </r>
  <r>
    <x v="7"/>
    <x v="1"/>
    <s v="Lierne"/>
    <x v="8"/>
    <x v="4"/>
    <s v="m3"/>
    <n v="37612"/>
  </r>
  <r>
    <x v="8"/>
    <x v="1"/>
    <s v="Lierne"/>
    <x v="8"/>
    <x v="4"/>
    <s v="m3"/>
    <n v="39371"/>
  </r>
  <r>
    <x v="9"/>
    <x v="1"/>
    <s v="Lierne"/>
    <x v="8"/>
    <x v="4"/>
    <s v="m3"/>
    <n v="32935"/>
  </r>
  <r>
    <x v="10"/>
    <x v="1"/>
    <s v="Lierne"/>
    <x v="8"/>
    <x v="4"/>
    <s v="m3"/>
    <n v="33695"/>
  </r>
  <r>
    <x v="11"/>
    <x v="1"/>
    <s v="Lierne"/>
    <x v="8"/>
    <x v="4"/>
    <s v="m3"/>
    <n v="31371"/>
  </r>
  <r>
    <x v="12"/>
    <x v="1"/>
    <s v="Lierne"/>
    <x v="8"/>
    <x v="4"/>
    <s v="m3"/>
    <n v="38704"/>
  </r>
  <r>
    <x v="13"/>
    <x v="1"/>
    <s v="Lierne"/>
    <x v="8"/>
    <x v="4"/>
    <s v="m3"/>
    <n v="28440"/>
  </r>
  <r>
    <x v="14"/>
    <x v="1"/>
    <s v="Lierne"/>
    <x v="8"/>
    <x v="4"/>
    <s v="m3"/>
    <n v="60313"/>
  </r>
  <r>
    <x v="15"/>
    <x v="1"/>
    <s v="Lierne"/>
    <x v="8"/>
    <x v="4"/>
    <s v="m3"/>
    <n v="51677"/>
  </r>
  <r>
    <x v="16"/>
    <x v="1"/>
    <s v="Lierne"/>
    <x v="8"/>
    <x v="4"/>
    <s v="m3"/>
    <n v="29162"/>
  </r>
  <r>
    <x v="0"/>
    <x v="1"/>
    <s v="Røyrvik"/>
    <x v="9"/>
    <x v="4"/>
    <s v="m3"/>
    <n v="3152"/>
  </r>
  <r>
    <x v="1"/>
    <x v="1"/>
    <s v="Røyrvik"/>
    <x v="9"/>
    <x v="4"/>
    <s v="m3"/>
    <n v="3628"/>
  </r>
  <r>
    <x v="2"/>
    <x v="1"/>
    <s v="Røyrvik"/>
    <x v="9"/>
    <x v="4"/>
    <s v="m3"/>
    <n v="2052"/>
  </r>
  <r>
    <x v="3"/>
    <x v="1"/>
    <s v="Røyrvik"/>
    <x v="9"/>
    <x v="4"/>
    <s v="m3"/>
    <n v="2842"/>
  </r>
  <r>
    <x v="4"/>
    <x v="1"/>
    <s v="Røyrvik"/>
    <x v="9"/>
    <x v="4"/>
    <s v="m3"/>
    <n v="1569"/>
  </r>
  <r>
    <x v="5"/>
    <x v="1"/>
    <s v="Røyrvik"/>
    <x v="9"/>
    <x v="4"/>
    <s v="m3"/>
    <n v="5767"/>
  </r>
  <r>
    <x v="6"/>
    <x v="1"/>
    <s v="Røyrvik"/>
    <x v="9"/>
    <x v="4"/>
    <s v="m3"/>
    <n v="3920"/>
  </r>
  <r>
    <x v="7"/>
    <x v="1"/>
    <s v="Røyrvik"/>
    <x v="9"/>
    <x v="4"/>
    <s v="m3"/>
    <n v="10615"/>
  </r>
  <r>
    <x v="8"/>
    <x v="1"/>
    <s v="Røyrvik"/>
    <x v="9"/>
    <x v="4"/>
    <s v="m3"/>
    <n v="5854"/>
  </r>
  <r>
    <x v="9"/>
    <x v="1"/>
    <s v="Røyrvik"/>
    <x v="9"/>
    <x v="4"/>
    <s v="m3"/>
    <n v="3609"/>
  </r>
  <r>
    <x v="10"/>
    <x v="1"/>
    <s v="Røyrvik"/>
    <x v="9"/>
    <x v="4"/>
    <s v="m3"/>
    <n v="3454"/>
  </r>
  <r>
    <x v="11"/>
    <x v="1"/>
    <s v="Røyrvik"/>
    <x v="9"/>
    <x v="4"/>
    <s v="m3"/>
    <n v="3838"/>
  </r>
  <r>
    <x v="12"/>
    <x v="1"/>
    <s v="Røyrvik"/>
    <x v="9"/>
    <x v="4"/>
    <s v="m3"/>
    <n v="2713"/>
  </r>
  <r>
    <x v="13"/>
    <x v="1"/>
    <s v="Røyrvik"/>
    <x v="9"/>
    <x v="4"/>
    <s v="m3"/>
    <n v="2412"/>
  </r>
  <r>
    <x v="14"/>
    <x v="1"/>
    <s v="Røyrvik"/>
    <x v="9"/>
    <x v="4"/>
    <s v="m3"/>
    <n v="2370"/>
  </r>
  <r>
    <x v="15"/>
    <x v="1"/>
    <s v="Røyrvik"/>
    <x v="9"/>
    <x v="4"/>
    <s v="m3"/>
    <n v="6555"/>
  </r>
  <r>
    <x v="16"/>
    <x v="1"/>
    <s v="Røyrvik"/>
    <x v="9"/>
    <x v="4"/>
    <s v="m3"/>
    <n v="1014"/>
  </r>
  <r>
    <x v="0"/>
    <x v="1"/>
    <s v="Namsskogan"/>
    <x v="10"/>
    <x v="4"/>
    <s v="m3"/>
    <n v="7365"/>
  </r>
  <r>
    <x v="1"/>
    <x v="1"/>
    <s v="Namsskogan"/>
    <x v="10"/>
    <x v="4"/>
    <s v="m3"/>
    <n v="10347"/>
  </r>
  <r>
    <x v="2"/>
    <x v="1"/>
    <s v="Namsskogan"/>
    <x v="10"/>
    <x v="4"/>
    <s v="m3"/>
    <n v="7929"/>
  </r>
  <r>
    <x v="3"/>
    <x v="1"/>
    <s v="Namsskogan"/>
    <x v="10"/>
    <x v="4"/>
    <s v="m3"/>
    <n v="9553"/>
  </r>
  <r>
    <x v="4"/>
    <x v="1"/>
    <s v="Namsskogan"/>
    <x v="10"/>
    <x v="4"/>
    <s v="m3"/>
    <n v="5574"/>
  </r>
  <r>
    <x v="5"/>
    <x v="1"/>
    <s v="Namsskogan"/>
    <x v="10"/>
    <x v="4"/>
    <s v="m3"/>
    <n v="22167"/>
  </r>
  <r>
    <x v="6"/>
    <x v="1"/>
    <s v="Namsskogan"/>
    <x v="10"/>
    <x v="4"/>
    <s v="m3"/>
    <n v="7567"/>
  </r>
  <r>
    <x v="7"/>
    <x v="1"/>
    <s v="Namsskogan"/>
    <x v="10"/>
    <x v="4"/>
    <s v="m3"/>
    <n v="13259"/>
  </r>
  <r>
    <x v="8"/>
    <x v="1"/>
    <s v="Namsskogan"/>
    <x v="10"/>
    <x v="4"/>
    <s v="m3"/>
    <n v="13703"/>
  </r>
  <r>
    <x v="9"/>
    <x v="1"/>
    <s v="Namsskogan"/>
    <x v="10"/>
    <x v="4"/>
    <s v="m3"/>
    <n v="3051"/>
  </r>
  <r>
    <x v="10"/>
    <x v="1"/>
    <s v="Namsskogan"/>
    <x v="10"/>
    <x v="4"/>
    <s v="m3"/>
    <n v="6690"/>
  </r>
  <r>
    <x v="11"/>
    <x v="1"/>
    <s v="Namsskogan"/>
    <x v="10"/>
    <x v="4"/>
    <s v="m3"/>
    <n v="7081"/>
  </r>
  <r>
    <x v="12"/>
    <x v="1"/>
    <s v="Namsskogan"/>
    <x v="10"/>
    <x v="4"/>
    <s v="m3"/>
    <n v="4103"/>
  </r>
  <r>
    <x v="13"/>
    <x v="1"/>
    <s v="Namsskogan"/>
    <x v="10"/>
    <x v="4"/>
    <s v="m3"/>
    <n v="7788"/>
  </r>
  <r>
    <x v="14"/>
    <x v="1"/>
    <s v="Namsskogan"/>
    <x v="10"/>
    <x v="4"/>
    <s v="m3"/>
    <n v="44930"/>
  </r>
  <r>
    <x v="15"/>
    <x v="1"/>
    <s v="Namsskogan"/>
    <x v="10"/>
    <x v="4"/>
    <s v="m3"/>
    <n v="15667"/>
  </r>
  <r>
    <x v="16"/>
    <x v="1"/>
    <s v="Namsskogan"/>
    <x v="10"/>
    <x v="4"/>
    <s v="m3"/>
    <n v="5284"/>
  </r>
  <r>
    <x v="0"/>
    <x v="1"/>
    <s v="Grong"/>
    <x v="11"/>
    <x v="4"/>
    <s v="m3"/>
    <n v="29578"/>
  </r>
  <r>
    <x v="1"/>
    <x v="1"/>
    <s v="Grong"/>
    <x v="11"/>
    <x v="4"/>
    <s v="m3"/>
    <n v="28263"/>
  </r>
  <r>
    <x v="2"/>
    <x v="1"/>
    <s v="Grong"/>
    <x v="11"/>
    <x v="4"/>
    <s v="m3"/>
    <n v="25697"/>
  </r>
  <r>
    <x v="3"/>
    <x v="1"/>
    <s v="Grong"/>
    <x v="11"/>
    <x v="4"/>
    <s v="m3"/>
    <n v="27468"/>
  </r>
  <r>
    <x v="4"/>
    <x v="1"/>
    <s v="Grong"/>
    <x v="11"/>
    <x v="4"/>
    <s v="m3"/>
    <n v="28540"/>
  </r>
  <r>
    <x v="5"/>
    <x v="1"/>
    <s v="Grong"/>
    <x v="11"/>
    <x v="4"/>
    <s v="m3"/>
    <n v="23284"/>
  </r>
  <r>
    <x v="6"/>
    <x v="1"/>
    <s v="Grong"/>
    <x v="11"/>
    <x v="4"/>
    <s v="m3"/>
    <n v="27280"/>
  </r>
  <r>
    <x v="7"/>
    <x v="1"/>
    <s v="Grong"/>
    <x v="11"/>
    <x v="4"/>
    <s v="m3"/>
    <n v="28637"/>
  </r>
  <r>
    <x v="8"/>
    <x v="1"/>
    <s v="Grong"/>
    <x v="11"/>
    <x v="4"/>
    <s v="m3"/>
    <n v="21039"/>
  </r>
  <r>
    <x v="9"/>
    <x v="1"/>
    <s v="Grong"/>
    <x v="11"/>
    <x v="4"/>
    <s v="m3"/>
    <n v="31729"/>
  </r>
  <r>
    <x v="10"/>
    <x v="1"/>
    <s v="Grong"/>
    <x v="11"/>
    <x v="4"/>
    <s v="m3"/>
    <n v="26258"/>
  </r>
  <r>
    <x v="11"/>
    <x v="1"/>
    <s v="Grong"/>
    <x v="11"/>
    <x v="4"/>
    <s v="m3"/>
    <n v="21379"/>
  </r>
  <r>
    <x v="12"/>
    <x v="1"/>
    <s v="Grong"/>
    <x v="11"/>
    <x v="4"/>
    <s v="m3"/>
    <n v="15906"/>
  </r>
  <r>
    <x v="13"/>
    <x v="1"/>
    <s v="Grong"/>
    <x v="11"/>
    <x v="4"/>
    <s v="m3"/>
    <n v="28620"/>
  </r>
  <r>
    <x v="14"/>
    <x v="1"/>
    <s v="Grong"/>
    <x v="11"/>
    <x v="4"/>
    <s v="m3"/>
    <n v="24121"/>
  </r>
  <r>
    <x v="15"/>
    <x v="1"/>
    <s v="Grong"/>
    <x v="11"/>
    <x v="4"/>
    <s v="m3"/>
    <n v="21040"/>
  </r>
  <r>
    <x v="16"/>
    <x v="1"/>
    <s v="Grong"/>
    <x v="11"/>
    <x v="4"/>
    <s v="m3"/>
    <n v="16797"/>
  </r>
  <r>
    <x v="0"/>
    <x v="1"/>
    <s v="Høylandet"/>
    <x v="12"/>
    <x v="4"/>
    <s v="m3"/>
    <n v="23543"/>
  </r>
  <r>
    <x v="1"/>
    <x v="1"/>
    <s v="Høylandet"/>
    <x v="12"/>
    <x v="4"/>
    <s v="m3"/>
    <n v="35204"/>
  </r>
  <r>
    <x v="2"/>
    <x v="1"/>
    <s v="Høylandet"/>
    <x v="12"/>
    <x v="4"/>
    <s v="m3"/>
    <n v="23471"/>
  </r>
  <r>
    <x v="3"/>
    <x v="1"/>
    <s v="Høylandet"/>
    <x v="12"/>
    <x v="4"/>
    <s v="m3"/>
    <n v="12483"/>
  </r>
  <r>
    <x v="4"/>
    <x v="1"/>
    <s v="Høylandet"/>
    <x v="12"/>
    <x v="4"/>
    <s v="m3"/>
    <n v="13323"/>
  </r>
  <r>
    <x v="5"/>
    <x v="1"/>
    <s v="Høylandet"/>
    <x v="12"/>
    <x v="4"/>
    <s v="m3"/>
    <n v="17924"/>
  </r>
  <r>
    <x v="6"/>
    <x v="1"/>
    <s v="Høylandet"/>
    <x v="12"/>
    <x v="4"/>
    <s v="m3"/>
    <n v="21936"/>
  </r>
  <r>
    <x v="7"/>
    <x v="1"/>
    <s v="Høylandet"/>
    <x v="12"/>
    <x v="4"/>
    <s v="m3"/>
    <n v="20505"/>
  </r>
  <r>
    <x v="8"/>
    <x v="1"/>
    <s v="Høylandet"/>
    <x v="12"/>
    <x v="4"/>
    <s v="m3"/>
    <n v="25103"/>
  </r>
  <r>
    <x v="9"/>
    <x v="1"/>
    <s v="Høylandet"/>
    <x v="12"/>
    <x v="4"/>
    <s v="m3"/>
    <n v="13032"/>
  </r>
  <r>
    <x v="10"/>
    <x v="1"/>
    <s v="Høylandet"/>
    <x v="12"/>
    <x v="4"/>
    <s v="m3"/>
    <n v="23780"/>
  </r>
  <r>
    <x v="11"/>
    <x v="1"/>
    <s v="Høylandet"/>
    <x v="12"/>
    <x v="4"/>
    <s v="m3"/>
    <n v="18010"/>
  </r>
  <r>
    <x v="12"/>
    <x v="1"/>
    <s v="Høylandet"/>
    <x v="12"/>
    <x v="4"/>
    <s v="m3"/>
    <n v="15513"/>
  </r>
  <r>
    <x v="13"/>
    <x v="1"/>
    <s v="Høylandet"/>
    <x v="12"/>
    <x v="4"/>
    <s v="m3"/>
    <n v="19320"/>
  </r>
  <r>
    <x v="14"/>
    <x v="1"/>
    <s v="Høylandet"/>
    <x v="12"/>
    <x v="4"/>
    <s v="m3"/>
    <n v="23484"/>
  </r>
  <r>
    <x v="15"/>
    <x v="1"/>
    <s v="Høylandet"/>
    <x v="12"/>
    <x v="4"/>
    <s v="m3"/>
    <n v="20301"/>
  </r>
  <r>
    <x v="16"/>
    <x v="1"/>
    <s v="Høylandet"/>
    <x v="12"/>
    <x v="4"/>
    <s v="m3"/>
    <n v="22956"/>
  </r>
  <r>
    <x v="0"/>
    <x v="1"/>
    <s v="Overhalla"/>
    <x v="13"/>
    <x v="4"/>
    <s v="m3"/>
    <n v="14797"/>
  </r>
  <r>
    <x v="1"/>
    <x v="1"/>
    <s v="Overhalla"/>
    <x v="13"/>
    <x v="4"/>
    <s v="m3"/>
    <n v="22015"/>
  </r>
  <r>
    <x v="2"/>
    <x v="1"/>
    <s v="Overhalla"/>
    <x v="13"/>
    <x v="4"/>
    <s v="m3"/>
    <n v="21085"/>
  </r>
  <r>
    <x v="3"/>
    <x v="1"/>
    <s v="Overhalla"/>
    <x v="13"/>
    <x v="4"/>
    <s v="m3"/>
    <n v="19413"/>
  </r>
  <r>
    <x v="4"/>
    <x v="1"/>
    <s v="Overhalla"/>
    <x v="13"/>
    <x v="4"/>
    <s v="m3"/>
    <n v="12611"/>
  </r>
  <r>
    <x v="5"/>
    <x v="1"/>
    <s v="Overhalla"/>
    <x v="13"/>
    <x v="4"/>
    <s v="m3"/>
    <n v="14633"/>
  </r>
  <r>
    <x v="6"/>
    <x v="1"/>
    <s v="Overhalla"/>
    <x v="13"/>
    <x v="4"/>
    <s v="m3"/>
    <n v="16839"/>
  </r>
  <r>
    <x v="7"/>
    <x v="1"/>
    <s v="Overhalla"/>
    <x v="13"/>
    <x v="4"/>
    <s v="m3"/>
    <n v="13953"/>
  </r>
  <r>
    <x v="8"/>
    <x v="1"/>
    <s v="Overhalla"/>
    <x v="13"/>
    <x v="4"/>
    <s v="m3"/>
    <n v="22467"/>
  </r>
  <r>
    <x v="9"/>
    <x v="1"/>
    <s v="Overhalla"/>
    <x v="13"/>
    <x v="4"/>
    <s v="m3"/>
    <n v="26673"/>
  </r>
  <r>
    <x v="10"/>
    <x v="1"/>
    <s v="Overhalla"/>
    <x v="13"/>
    <x v="4"/>
    <s v="m3"/>
    <n v="18243"/>
  </r>
  <r>
    <x v="11"/>
    <x v="1"/>
    <s v="Overhalla"/>
    <x v="13"/>
    <x v="4"/>
    <s v="m3"/>
    <n v="25905"/>
  </r>
  <r>
    <x v="12"/>
    <x v="1"/>
    <s v="Overhalla"/>
    <x v="13"/>
    <x v="4"/>
    <s v="m3"/>
    <n v="7430"/>
  </r>
  <r>
    <x v="13"/>
    <x v="1"/>
    <s v="Overhalla"/>
    <x v="13"/>
    <x v="4"/>
    <s v="m3"/>
    <n v="24544"/>
  </r>
  <r>
    <x v="14"/>
    <x v="1"/>
    <s v="Overhalla"/>
    <x v="13"/>
    <x v="4"/>
    <s v="m3"/>
    <n v="46278"/>
  </r>
  <r>
    <x v="15"/>
    <x v="1"/>
    <s v="Overhalla"/>
    <x v="13"/>
    <x v="4"/>
    <s v="m3"/>
    <n v="16689"/>
  </r>
  <r>
    <x v="16"/>
    <x v="1"/>
    <s v="Overhalla"/>
    <x v="13"/>
    <x v="4"/>
    <s v="m3"/>
    <n v="21129"/>
  </r>
  <r>
    <x v="0"/>
    <x v="1"/>
    <s v="Namsos"/>
    <x v="1"/>
    <x v="4"/>
    <s v="m3"/>
    <n v="83"/>
  </r>
  <r>
    <x v="1"/>
    <x v="1"/>
    <s v="Namsos"/>
    <x v="1"/>
    <x v="4"/>
    <s v="m3"/>
    <n v="879"/>
  </r>
  <r>
    <x v="2"/>
    <x v="1"/>
    <s v="Namsos"/>
    <x v="1"/>
    <x v="4"/>
    <s v="m3"/>
    <n v="1986"/>
  </r>
  <r>
    <x v="3"/>
    <x v="1"/>
    <s v="Namsos"/>
    <x v="1"/>
    <x v="4"/>
    <s v="m3"/>
    <n v="1320"/>
  </r>
  <r>
    <x v="4"/>
    <x v="1"/>
    <s v="Namsos"/>
    <x v="1"/>
    <x v="4"/>
    <s v="m3"/>
    <n v="10"/>
  </r>
  <r>
    <x v="5"/>
    <x v="1"/>
    <s v="Namsos"/>
    <x v="1"/>
    <x v="4"/>
    <s v="m3"/>
    <n v="49"/>
  </r>
  <r>
    <x v="6"/>
    <x v="1"/>
    <s v="Namsos"/>
    <x v="1"/>
    <x v="4"/>
    <s v="m3"/>
    <n v="466"/>
  </r>
  <r>
    <x v="7"/>
    <x v="1"/>
    <s v="Namsos"/>
    <x v="1"/>
    <x v="4"/>
    <s v="m3"/>
    <n v="1815"/>
  </r>
  <r>
    <x v="8"/>
    <x v="1"/>
    <s v="Namsos"/>
    <x v="1"/>
    <x v="4"/>
    <s v="m3"/>
    <n v="112"/>
  </r>
  <r>
    <x v="9"/>
    <x v="1"/>
    <s v="Namsos"/>
    <x v="1"/>
    <x v="4"/>
    <s v="m3"/>
    <n v="102"/>
  </r>
  <r>
    <x v="10"/>
    <x v="1"/>
    <s v="Namsos"/>
    <x v="1"/>
    <x v="4"/>
    <s v="m3"/>
    <n v="2159"/>
  </r>
  <r>
    <x v="11"/>
    <x v="1"/>
    <s v="Namsos"/>
    <x v="1"/>
    <x v="4"/>
    <s v="m3"/>
    <n v="1189"/>
  </r>
  <r>
    <x v="12"/>
    <x v="1"/>
    <s v="Namsos"/>
    <x v="1"/>
    <x v="4"/>
    <s v="m3"/>
    <n v="1990"/>
  </r>
  <r>
    <x v="13"/>
    <x v="1"/>
    <s v="Namsos"/>
    <x v="1"/>
    <x v="4"/>
    <s v="m3"/>
    <n v="6183"/>
  </r>
  <r>
    <x v="14"/>
    <x v="1"/>
    <s v="Namsos"/>
    <x v="1"/>
    <x v="4"/>
    <s v="m3"/>
    <n v="0"/>
  </r>
  <r>
    <x v="15"/>
    <x v="1"/>
    <s v="Namsos"/>
    <x v="1"/>
    <x v="4"/>
    <s v="m3"/>
    <n v="2474"/>
  </r>
  <r>
    <x v="16"/>
    <x v="1"/>
    <s v="Namsos"/>
    <x v="1"/>
    <x v="4"/>
    <s v="m3"/>
    <n v="2452"/>
  </r>
  <r>
    <x v="0"/>
    <x v="1"/>
    <s v="Flatanger"/>
    <x v="14"/>
    <x v="4"/>
    <s v="m3"/>
    <n v="382"/>
  </r>
  <r>
    <x v="1"/>
    <x v="1"/>
    <s v="Flatanger"/>
    <x v="14"/>
    <x v="4"/>
    <s v="m3"/>
    <n v="369"/>
  </r>
  <r>
    <x v="2"/>
    <x v="1"/>
    <s v="Flatanger"/>
    <x v="14"/>
    <x v="4"/>
    <s v="m3"/>
    <n v="135"/>
  </r>
  <r>
    <x v="3"/>
    <x v="1"/>
    <s v="Flatanger"/>
    <x v="14"/>
    <x v="4"/>
    <s v="m3"/>
    <n v="147"/>
  </r>
  <r>
    <x v="4"/>
    <x v="1"/>
    <s v="Flatanger"/>
    <x v="14"/>
    <x v="4"/>
    <s v="m3"/>
    <n v="56"/>
  </r>
  <r>
    <x v="5"/>
    <x v="1"/>
    <s v="Flatanger"/>
    <x v="14"/>
    <x v="4"/>
    <s v="m3"/>
    <n v="102"/>
  </r>
  <r>
    <x v="6"/>
    <x v="1"/>
    <s v="Flatanger"/>
    <x v="14"/>
    <x v="4"/>
    <s v="m3"/>
    <n v="483"/>
  </r>
  <r>
    <x v="7"/>
    <x v="1"/>
    <s v="Flatanger"/>
    <x v="14"/>
    <x v="4"/>
    <s v="m3"/>
    <n v="2420"/>
  </r>
  <r>
    <x v="8"/>
    <x v="1"/>
    <s v="Flatanger"/>
    <x v="14"/>
    <x v="4"/>
    <s v="m3"/>
    <n v="464"/>
  </r>
  <r>
    <x v="9"/>
    <x v="1"/>
    <s v="Flatanger"/>
    <x v="14"/>
    <x v="4"/>
    <s v="m3"/>
    <n v="240"/>
  </r>
  <r>
    <x v="10"/>
    <x v="1"/>
    <s v="Flatanger"/>
    <x v="14"/>
    <x v="4"/>
    <s v="m3"/>
    <n v="211"/>
  </r>
  <r>
    <x v="11"/>
    <x v="1"/>
    <s v="Flatanger"/>
    <x v="14"/>
    <x v="4"/>
    <s v="m3"/>
    <n v="314"/>
  </r>
  <r>
    <x v="12"/>
    <x v="1"/>
    <s v="Flatanger"/>
    <x v="14"/>
    <x v="4"/>
    <s v="m3"/>
    <n v="2632"/>
  </r>
  <r>
    <x v="13"/>
    <x v="1"/>
    <s v="Flatanger"/>
    <x v="14"/>
    <x v="4"/>
    <s v="m3"/>
    <n v="3441"/>
  </r>
  <r>
    <x v="14"/>
    <x v="1"/>
    <s v="Flatanger"/>
    <x v="14"/>
    <x v="4"/>
    <s v="m3"/>
    <n v="2195"/>
  </r>
  <r>
    <x v="15"/>
    <x v="1"/>
    <s v="Flatanger"/>
    <x v="14"/>
    <x v="4"/>
    <s v="m3"/>
    <n v="1926"/>
  </r>
  <r>
    <x v="16"/>
    <x v="1"/>
    <s v="Flatanger"/>
    <x v="14"/>
    <x v="4"/>
    <s v="m3"/>
    <n v="553"/>
  </r>
  <r>
    <x v="0"/>
    <x v="1"/>
    <s v="Nærøysund"/>
    <x v="15"/>
    <x v="4"/>
    <s v="m3"/>
    <n v="11"/>
  </r>
  <r>
    <x v="1"/>
    <x v="1"/>
    <s v="Nærøysund"/>
    <x v="15"/>
    <x v="4"/>
    <s v="m3"/>
    <n v="0"/>
  </r>
  <r>
    <x v="2"/>
    <x v="1"/>
    <s v="Nærøysund"/>
    <x v="15"/>
    <x v="4"/>
    <s v="m3"/>
    <n v="0"/>
  </r>
  <r>
    <x v="3"/>
    <x v="1"/>
    <s v="Nærøysund"/>
    <x v="15"/>
    <x v="4"/>
    <s v="m3"/>
    <n v="312"/>
  </r>
  <r>
    <x v="4"/>
    <x v="1"/>
    <s v="Nærøysund"/>
    <x v="15"/>
    <x v="4"/>
    <s v="m3"/>
    <n v="0"/>
  </r>
  <r>
    <x v="5"/>
    <x v="1"/>
    <s v="Nærøysund"/>
    <x v="15"/>
    <x v="4"/>
    <s v="m3"/>
    <n v="99"/>
  </r>
  <r>
    <x v="6"/>
    <x v="1"/>
    <s v="Nærøysund"/>
    <x v="15"/>
    <x v="4"/>
    <s v="m3"/>
    <n v="375"/>
  </r>
  <r>
    <x v="7"/>
    <x v="1"/>
    <s v="Nærøysund"/>
    <x v="15"/>
    <x v="4"/>
    <s v="m3"/>
    <n v="0"/>
  </r>
  <r>
    <x v="8"/>
    <x v="1"/>
    <s v="Nærøysund"/>
    <x v="15"/>
    <x v="4"/>
    <s v="m3"/>
    <n v="0"/>
  </r>
  <r>
    <x v="9"/>
    <x v="1"/>
    <s v="Nærøysund"/>
    <x v="15"/>
    <x v="4"/>
    <s v="m3"/>
    <n v="0"/>
  </r>
  <r>
    <x v="10"/>
    <x v="1"/>
    <s v="Nærøysund"/>
    <x v="15"/>
    <x v="4"/>
    <s v="m3"/>
    <n v="864"/>
  </r>
  <r>
    <x v="11"/>
    <x v="1"/>
    <s v="Nærøysund"/>
    <x v="15"/>
    <x v="4"/>
    <s v="m3"/>
    <n v="1197"/>
  </r>
  <r>
    <x v="12"/>
    <x v="1"/>
    <s v="Nærøysund"/>
    <x v="15"/>
    <x v="4"/>
    <s v="m3"/>
    <n v="31"/>
  </r>
  <r>
    <x v="13"/>
    <x v="1"/>
    <s v="Nærøysund"/>
    <x v="15"/>
    <x v="4"/>
    <s v="m3"/>
    <n v="0"/>
  </r>
  <r>
    <x v="14"/>
    <x v="1"/>
    <s v="Nærøysund"/>
    <x v="15"/>
    <x v="4"/>
    <s v="m3"/>
    <n v="17"/>
  </r>
  <r>
    <x v="15"/>
    <x v="1"/>
    <s v="Nærøysund"/>
    <x v="15"/>
    <x v="4"/>
    <s v="m3"/>
    <n v="3843"/>
  </r>
  <r>
    <x v="16"/>
    <x v="1"/>
    <s v="Nærøysund"/>
    <x v="15"/>
    <x v="4"/>
    <s v="m3"/>
    <n v="0"/>
  </r>
  <r>
    <x v="0"/>
    <x v="1"/>
    <s v="Leka"/>
    <x v="16"/>
    <x v="4"/>
    <s v="m3"/>
    <n v="60"/>
  </r>
  <r>
    <x v="1"/>
    <x v="1"/>
    <s v="Leka"/>
    <x v="16"/>
    <x v="4"/>
    <s v="m3"/>
    <n v="0"/>
  </r>
  <r>
    <x v="2"/>
    <x v="1"/>
    <s v="Leka"/>
    <x v="16"/>
    <x v="4"/>
    <s v="m3"/>
    <n v="727"/>
  </r>
  <r>
    <x v="3"/>
    <x v="1"/>
    <s v="Leka"/>
    <x v="16"/>
    <x v="4"/>
    <s v="m3"/>
    <n v="0"/>
  </r>
  <r>
    <x v="4"/>
    <x v="1"/>
    <s v="Leka"/>
    <x v="16"/>
    <x v="4"/>
    <s v="m3"/>
    <n v="0"/>
  </r>
  <r>
    <x v="5"/>
    <x v="1"/>
    <s v="Leka"/>
    <x v="16"/>
    <x v="4"/>
    <s v="m3"/>
    <n v="0"/>
  </r>
  <r>
    <x v="6"/>
    <x v="1"/>
    <s v="Leka"/>
    <x v="16"/>
    <x v="4"/>
    <s v="m3"/>
    <n v="466"/>
  </r>
  <r>
    <x v="7"/>
    <x v="1"/>
    <s v="Leka"/>
    <x v="16"/>
    <x v="4"/>
    <s v="m3"/>
    <n v="0"/>
  </r>
  <r>
    <x v="8"/>
    <x v="1"/>
    <s v="Leka"/>
    <x v="16"/>
    <x v="4"/>
    <s v="m3"/>
    <n v="0"/>
  </r>
  <r>
    <x v="9"/>
    <x v="1"/>
    <s v="Leka"/>
    <x v="16"/>
    <x v="4"/>
    <s v="m3"/>
    <n v="0"/>
  </r>
  <r>
    <x v="10"/>
    <x v="1"/>
    <s v="Leka"/>
    <x v="16"/>
    <x v="4"/>
    <s v="m3"/>
    <n v="0"/>
  </r>
  <r>
    <x v="11"/>
    <x v="1"/>
    <s v="Leka"/>
    <x v="16"/>
    <x v="4"/>
    <s v="m3"/>
    <n v="0"/>
  </r>
  <r>
    <x v="12"/>
    <x v="1"/>
    <s v="Leka"/>
    <x v="16"/>
    <x v="4"/>
    <s v="m3"/>
    <n v="0"/>
  </r>
  <r>
    <x v="13"/>
    <x v="1"/>
    <s v="Leka"/>
    <x v="16"/>
    <x v="4"/>
    <s v="m3"/>
    <n v="0"/>
  </r>
  <r>
    <x v="14"/>
    <x v="1"/>
    <s v="Leka"/>
    <x v="16"/>
    <x v="4"/>
    <s v="m3"/>
    <n v="0"/>
  </r>
  <r>
    <x v="15"/>
    <x v="1"/>
    <s v="Leka"/>
    <x v="16"/>
    <x v="4"/>
    <s v="m3"/>
    <n v="0"/>
  </r>
  <r>
    <x v="16"/>
    <x v="1"/>
    <s v="Leka"/>
    <x v="16"/>
    <x v="4"/>
    <s v="m3"/>
    <n v="0"/>
  </r>
  <r>
    <x v="0"/>
    <x v="0"/>
    <s v="Inderøy"/>
    <x v="17"/>
    <x v="4"/>
    <s v="m3"/>
    <n v="28398"/>
  </r>
  <r>
    <x v="1"/>
    <x v="0"/>
    <s v="Inderøy"/>
    <x v="17"/>
    <x v="4"/>
    <s v="m3"/>
    <n v="27393"/>
  </r>
  <r>
    <x v="2"/>
    <x v="0"/>
    <s v="Inderøy"/>
    <x v="17"/>
    <x v="4"/>
    <s v="m3"/>
    <n v="34314"/>
  </r>
  <r>
    <x v="3"/>
    <x v="0"/>
    <s v="Inderøy"/>
    <x v="17"/>
    <x v="4"/>
    <s v="m3"/>
    <n v="29287"/>
  </r>
  <r>
    <x v="4"/>
    <x v="0"/>
    <s v="Inderøy"/>
    <x v="17"/>
    <x v="4"/>
    <s v="m3"/>
    <n v="27387"/>
  </r>
  <r>
    <x v="5"/>
    <x v="0"/>
    <s v="Inderøy"/>
    <x v="17"/>
    <x v="4"/>
    <s v="m3"/>
    <n v="26579"/>
  </r>
  <r>
    <x v="6"/>
    <x v="0"/>
    <s v="Inderøy"/>
    <x v="17"/>
    <x v="4"/>
    <s v="m3"/>
    <n v="42427"/>
  </r>
  <r>
    <x v="7"/>
    <x v="0"/>
    <s v="Inderøy"/>
    <x v="17"/>
    <x v="4"/>
    <s v="m3"/>
    <n v="36412"/>
  </r>
  <r>
    <x v="8"/>
    <x v="0"/>
    <s v="Inderøy"/>
    <x v="17"/>
    <x v="4"/>
    <s v="m3"/>
    <n v="40665"/>
  </r>
  <r>
    <x v="9"/>
    <x v="0"/>
    <s v="Inderøy"/>
    <x v="17"/>
    <x v="4"/>
    <s v="m3"/>
    <n v="27147"/>
  </r>
  <r>
    <x v="10"/>
    <x v="0"/>
    <s v="Inderøy"/>
    <x v="17"/>
    <x v="4"/>
    <s v="m3"/>
    <n v="32240"/>
  </r>
  <r>
    <x v="11"/>
    <x v="0"/>
    <s v="Inderøy"/>
    <x v="17"/>
    <x v="4"/>
    <s v="m3"/>
    <n v="25501"/>
  </r>
  <r>
    <x v="12"/>
    <x v="0"/>
    <s v="Inderøy"/>
    <x v="17"/>
    <x v="4"/>
    <s v="m3"/>
    <n v="26892"/>
  </r>
  <r>
    <x v="13"/>
    <x v="0"/>
    <s v="Inderøy"/>
    <x v="17"/>
    <x v="4"/>
    <s v="m3"/>
    <n v="29212"/>
  </r>
  <r>
    <x v="14"/>
    <x v="0"/>
    <s v="Inderøy"/>
    <x v="17"/>
    <x v="4"/>
    <s v="m3"/>
    <n v="18424"/>
  </r>
  <r>
    <x v="15"/>
    <x v="0"/>
    <s v="Inderøy"/>
    <x v="17"/>
    <x v="4"/>
    <s v="m3"/>
    <n v="21539"/>
  </r>
  <r>
    <x v="16"/>
    <x v="0"/>
    <s v="Inderøy"/>
    <x v="17"/>
    <x v="4"/>
    <s v="m3"/>
    <n v="26358"/>
  </r>
  <r>
    <x v="0"/>
    <x v="3"/>
    <s v="Indre Fosen"/>
    <x v="18"/>
    <x v="4"/>
    <s v="m3"/>
    <n v="18920"/>
  </r>
  <r>
    <x v="1"/>
    <x v="3"/>
    <s v="Indre Fosen"/>
    <x v="18"/>
    <x v="4"/>
    <s v="m3"/>
    <n v="28222"/>
  </r>
  <r>
    <x v="2"/>
    <x v="3"/>
    <s v="Indre Fosen"/>
    <x v="18"/>
    <x v="4"/>
    <s v="m3"/>
    <n v="19632"/>
  </r>
  <r>
    <x v="3"/>
    <x v="3"/>
    <s v="Indre Fosen"/>
    <x v="18"/>
    <x v="4"/>
    <s v="m3"/>
    <n v="15204"/>
  </r>
  <r>
    <x v="4"/>
    <x v="3"/>
    <s v="Indre Fosen"/>
    <x v="18"/>
    <x v="4"/>
    <s v="m3"/>
    <n v="9414"/>
  </r>
  <r>
    <x v="5"/>
    <x v="3"/>
    <s v="Indre Fosen"/>
    <x v="18"/>
    <x v="4"/>
    <s v="m3"/>
    <n v="18367"/>
  </r>
  <r>
    <x v="6"/>
    <x v="3"/>
    <s v="Indre Fosen"/>
    <x v="18"/>
    <x v="4"/>
    <s v="m3"/>
    <n v="15560"/>
  </r>
  <r>
    <x v="7"/>
    <x v="3"/>
    <s v="Indre Fosen"/>
    <x v="18"/>
    <x v="4"/>
    <s v="m3"/>
    <n v="14577"/>
  </r>
  <r>
    <x v="8"/>
    <x v="3"/>
    <s v="Indre Fosen"/>
    <x v="18"/>
    <x v="4"/>
    <s v="m3"/>
    <n v="15138"/>
  </r>
  <r>
    <x v="9"/>
    <x v="3"/>
    <s v="Indre Fosen"/>
    <x v="18"/>
    <x v="4"/>
    <s v="m3"/>
    <n v="17059"/>
  </r>
  <r>
    <x v="10"/>
    <x v="3"/>
    <s v="Indre Fosen"/>
    <x v="18"/>
    <x v="4"/>
    <s v="m3"/>
    <n v="11349"/>
  </r>
  <r>
    <x v="11"/>
    <x v="3"/>
    <s v="Indre Fosen"/>
    <x v="18"/>
    <x v="4"/>
    <s v="m3"/>
    <n v="12079"/>
  </r>
  <r>
    <x v="12"/>
    <x v="3"/>
    <s v="Indre Fosen"/>
    <x v="18"/>
    <x v="4"/>
    <s v="m3"/>
    <n v="8281"/>
  </r>
  <r>
    <x v="13"/>
    <x v="3"/>
    <s v="Indre Fosen"/>
    <x v="18"/>
    <x v="4"/>
    <s v="m3"/>
    <n v="15960"/>
  </r>
  <r>
    <x v="14"/>
    <x v="3"/>
    <s v="Indre Fosen"/>
    <x v="18"/>
    <x v="4"/>
    <s v="m3"/>
    <n v="15812"/>
  </r>
  <r>
    <x v="15"/>
    <x v="3"/>
    <s v="Indre Fosen"/>
    <x v="18"/>
    <x v="4"/>
    <s v="m3"/>
    <n v="26251"/>
  </r>
  <r>
    <x v="16"/>
    <x v="3"/>
    <s v="Indre Fosen"/>
    <x v="18"/>
    <x v="4"/>
    <s v="m3"/>
    <n v="18232"/>
  </r>
  <r>
    <x v="0"/>
    <x v="3"/>
    <s v="Indre Fosen"/>
    <x v="18"/>
    <x v="4"/>
    <s v="m3"/>
    <n v="5662"/>
  </r>
  <r>
    <x v="1"/>
    <x v="3"/>
    <s v="Indre Fosen"/>
    <x v="18"/>
    <x v="4"/>
    <s v="m3"/>
    <n v="8102"/>
  </r>
  <r>
    <x v="2"/>
    <x v="3"/>
    <s v="Indre Fosen"/>
    <x v="18"/>
    <x v="4"/>
    <s v="m3"/>
    <n v="5762"/>
  </r>
  <r>
    <x v="3"/>
    <x v="3"/>
    <s v="Indre Fosen"/>
    <x v="18"/>
    <x v="4"/>
    <s v="m3"/>
    <n v="8650"/>
  </r>
  <r>
    <x v="4"/>
    <x v="3"/>
    <s v="Indre Fosen"/>
    <x v="18"/>
    <x v="4"/>
    <s v="m3"/>
    <n v="6395"/>
  </r>
  <r>
    <x v="5"/>
    <x v="3"/>
    <s v="Indre Fosen"/>
    <x v="18"/>
    <x v="4"/>
    <s v="m3"/>
    <n v="6488"/>
  </r>
  <r>
    <x v="6"/>
    <x v="3"/>
    <s v="Indre Fosen"/>
    <x v="18"/>
    <x v="4"/>
    <s v="m3"/>
    <n v="8060"/>
  </r>
  <r>
    <x v="7"/>
    <x v="3"/>
    <s v="Indre Fosen"/>
    <x v="18"/>
    <x v="4"/>
    <s v="m3"/>
    <n v="9247"/>
  </r>
  <r>
    <x v="8"/>
    <x v="3"/>
    <s v="Indre Fosen"/>
    <x v="18"/>
    <x v="4"/>
    <s v="m3"/>
    <n v="9272"/>
  </r>
  <r>
    <x v="9"/>
    <x v="3"/>
    <s v="Indre Fosen"/>
    <x v="18"/>
    <x v="4"/>
    <s v="m3"/>
    <n v="7093"/>
  </r>
  <r>
    <x v="10"/>
    <x v="3"/>
    <s v="Indre Fosen"/>
    <x v="18"/>
    <x v="4"/>
    <s v="m3"/>
    <n v="12454"/>
  </r>
  <r>
    <x v="11"/>
    <x v="3"/>
    <s v="Indre Fosen"/>
    <x v="18"/>
    <x v="4"/>
    <s v="m3"/>
    <n v="7340"/>
  </r>
  <r>
    <x v="12"/>
    <x v="3"/>
    <s v="Indre Fosen"/>
    <x v="18"/>
    <x v="4"/>
    <s v="m3"/>
    <n v="5341"/>
  </r>
  <r>
    <x v="13"/>
    <x v="3"/>
    <s v="Indre Fosen"/>
    <x v="18"/>
    <x v="4"/>
    <s v="m3"/>
    <n v="10578"/>
  </r>
  <r>
    <x v="14"/>
    <x v="3"/>
    <s v="Indre Fosen"/>
    <x v="18"/>
    <x v="4"/>
    <s v="m3"/>
    <n v="13420"/>
  </r>
  <r>
    <x v="15"/>
    <x v="3"/>
    <s v="Indre Fosen"/>
    <x v="18"/>
    <x v="4"/>
    <s v="m3"/>
    <n v="8258"/>
  </r>
  <r>
    <x v="16"/>
    <x v="3"/>
    <s v="Indre Fosen"/>
    <x v="18"/>
    <x v="4"/>
    <s v="m3"/>
    <n v="10990"/>
  </r>
  <r>
    <x v="0"/>
    <x v="0"/>
    <s v="Steinkjer"/>
    <x v="0"/>
    <x v="5"/>
    <s v="stk"/>
    <n v="15500"/>
  </r>
  <r>
    <x v="1"/>
    <x v="0"/>
    <s v="Steinkjer"/>
    <x v="0"/>
    <x v="5"/>
    <s v="stk"/>
    <n v="16470"/>
  </r>
  <r>
    <x v="2"/>
    <x v="0"/>
    <s v="Steinkjer"/>
    <x v="0"/>
    <x v="5"/>
    <s v="stk"/>
    <n v="5155"/>
  </r>
  <r>
    <x v="3"/>
    <x v="0"/>
    <s v="Steinkjer"/>
    <x v="0"/>
    <x v="5"/>
    <s v="stk"/>
    <n v="4500"/>
  </r>
  <r>
    <x v="4"/>
    <x v="0"/>
    <s v="Steinkjer"/>
    <x v="0"/>
    <x v="5"/>
    <s v="stk"/>
    <n v="6300"/>
  </r>
  <r>
    <x v="5"/>
    <x v="0"/>
    <s v="Steinkjer"/>
    <x v="0"/>
    <x v="5"/>
    <s v="stk"/>
    <n v="3400"/>
  </r>
  <r>
    <x v="6"/>
    <x v="0"/>
    <s v="Steinkjer"/>
    <x v="0"/>
    <x v="5"/>
    <s v="stk"/>
    <n v="2450"/>
  </r>
  <r>
    <x v="7"/>
    <x v="0"/>
    <s v="Steinkjer"/>
    <x v="0"/>
    <x v="5"/>
    <s v="stk"/>
    <n v="6750"/>
  </r>
  <r>
    <x v="8"/>
    <x v="0"/>
    <s v="Steinkjer"/>
    <x v="0"/>
    <x v="5"/>
    <s v="stk"/>
    <n v="26725"/>
  </r>
  <r>
    <x v="9"/>
    <x v="0"/>
    <s v="Steinkjer"/>
    <x v="0"/>
    <x v="5"/>
    <s v="stk"/>
    <n v="10550"/>
  </r>
  <r>
    <x v="10"/>
    <x v="0"/>
    <s v="Steinkjer"/>
    <x v="0"/>
    <x v="5"/>
    <s v="stk"/>
    <n v="3410"/>
  </r>
  <r>
    <x v="11"/>
    <x v="0"/>
    <s v="Steinkjer"/>
    <x v="0"/>
    <x v="5"/>
    <s v="stk"/>
    <m/>
  </r>
  <r>
    <x v="12"/>
    <x v="0"/>
    <s v="Steinkjer"/>
    <x v="0"/>
    <x v="5"/>
    <s v="stk"/>
    <n v="5050"/>
  </r>
  <r>
    <x v="13"/>
    <x v="0"/>
    <s v="Steinkjer"/>
    <x v="0"/>
    <x v="5"/>
    <s v="stk"/>
    <n v="3150"/>
  </r>
  <r>
    <x v="14"/>
    <x v="0"/>
    <s v="Steinkjer"/>
    <x v="0"/>
    <x v="5"/>
    <s v="stk"/>
    <n v="12125"/>
  </r>
  <r>
    <x v="15"/>
    <x v="0"/>
    <s v="Steinkjer"/>
    <x v="0"/>
    <x v="5"/>
    <s v="stk"/>
    <n v="4700"/>
  </r>
  <r>
    <x v="16"/>
    <x v="0"/>
    <s v="Steinkjer"/>
    <x v="0"/>
    <x v="5"/>
    <s v="stk"/>
    <n v="7900"/>
  </r>
  <r>
    <x v="0"/>
    <x v="1"/>
    <s v="Namsos"/>
    <x v="1"/>
    <x v="5"/>
    <s v="stk"/>
    <n v="1900"/>
  </r>
  <r>
    <x v="1"/>
    <x v="1"/>
    <s v="Namsos"/>
    <x v="1"/>
    <x v="5"/>
    <s v="stk"/>
    <n v="5550"/>
  </r>
  <r>
    <x v="2"/>
    <x v="1"/>
    <s v="Namsos"/>
    <x v="1"/>
    <x v="5"/>
    <s v="stk"/>
    <n v="4000"/>
  </r>
  <r>
    <x v="3"/>
    <x v="1"/>
    <s v="Namsos"/>
    <x v="1"/>
    <x v="5"/>
    <s v="stk"/>
    <n v="1470"/>
  </r>
  <r>
    <x v="4"/>
    <x v="1"/>
    <s v="Namsos"/>
    <x v="1"/>
    <x v="5"/>
    <s v="stk"/>
    <n v="1880"/>
  </r>
  <r>
    <x v="5"/>
    <x v="1"/>
    <s v="Namsos"/>
    <x v="1"/>
    <x v="5"/>
    <s v="stk"/>
    <n v="450"/>
  </r>
  <r>
    <x v="6"/>
    <x v="1"/>
    <s v="Namsos"/>
    <x v="1"/>
    <x v="5"/>
    <s v="stk"/>
    <n v="1050"/>
  </r>
  <r>
    <x v="7"/>
    <x v="1"/>
    <s v="Namsos"/>
    <x v="1"/>
    <x v="5"/>
    <s v="stk"/>
    <m/>
  </r>
  <r>
    <x v="8"/>
    <x v="1"/>
    <s v="Namsos"/>
    <x v="1"/>
    <x v="5"/>
    <s v="stk"/>
    <n v="3850"/>
  </r>
  <r>
    <x v="9"/>
    <x v="1"/>
    <s v="Namsos"/>
    <x v="1"/>
    <x v="5"/>
    <s v="stk"/>
    <n v="4300"/>
  </r>
  <r>
    <x v="10"/>
    <x v="1"/>
    <s v="Namsos"/>
    <x v="1"/>
    <x v="5"/>
    <s v="stk"/>
    <n v="1600"/>
  </r>
  <r>
    <x v="11"/>
    <x v="1"/>
    <s v="Namsos"/>
    <x v="1"/>
    <x v="5"/>
    <s v="stk"/>
    <n v="9150"/>
  </r>
  <r>
    <x v="12"/>
    <x v="1"/>
    <s v="Namsos"/>
    <x v="1"/>
    <x v="5"/>
    <s v="stk"/>
    <n v="2000"/>
  </r>
  <r>
    <x v="13"/>
    <x v="1"/>
    <s v="Namsos"/>
    <x v="1"/>
    <x v="5"/>
    <s v="stk"/>
    <n v="350"/>
  </r>
  <r>
    <x v="14"/>
    <x v="1"/>
    <s v="Namsos"/>
    <x v="1"/>
    <x v="5"/>
    <s v="stk"/>
    <n v="24450"/>
  </r>
  <r>
    <x v="15"/>
    <x v="1"/>
    <s v="Namsos"/>
    <x v="1"/>
    <x v="5"/>
    <s v="stk"/>
    <n v="9500"/>
  </r>
  <r>
    <x v="16"/>
    <x v="1"/>
    <s v="Namsos"/>
    <x v="1"/>
    <x v="5"/>
    <s v="stk"/>
    <n v="3850"/>
  </r>
  <r>
    <x v="0"/>
    <x v="2"/>
    <s v="Meråker"/>
    <x v="2"/>
    <x v="5"/>
    <s v="stk"/>
    <m/>
  </r>
  <r>
    <x v="1"/>
    <x v="2"/>
    <s v="Meråker"/>
    <x v="2"/>
    <x v="5"/>
    <s v="stk"/>
    <n v="11500"/>
  </r>
  <r>
    <x v="2"/>
    <x v="2"/>
    <s v="Meråker"/>
    <x v="2"/>
    <x v="5"/>
    <s v="stk"/>
    <n v="680"/>
  </r>
  <r>
    <x v="3"/>
    <x v="2"/>
    <s v="Meråker"/>
    <x v="2"/>
    <x v="5"/>
    <s v="stk"/>
    <m/>
  </r>
  <r>
    <x v="4"/>
    <x v="2"/>
    <s v="Meråker"/>
    <x v="2"/>
    <x v="5"/>
    <s v="stk"/>
    <n v="500"/>
  </r>
  <r>
    <x v="5"/>
    <x v="2"/>
    <s v="Meråker"/>
    <x v="2"/>
    <x v="5"/>
    <s v="stk"/>
    <m/>
  </r>
  <r>
    <x v="6"/>
    <x v="2"/>
    <s v="Meråker"/>
    <x v="2"/>
    <x v="5"/>
    <s v="stk"/>
    <m/>
  </r>
  <r>
    <x v="7"/>
    <x v="2"/>
    <s v="Meråker"/>
    <x v="2"/>
    <x v="5"/>
    <s v="stk"/>
    <m/>
  </r>
  <r>
    <x v="8"/>
    <x v="2"/>
    <s v="Meråker"/>
    <x v="2"/>
    <x v="5"/>
    <s v="stk"/>
    <m/>
  </r>
  <r>
    <x v="9"/>
    <x v="2"/>
    <s v="Meråker"/>
    <x v="2"/>
    <x v="5"/>
    <s v="stk"/>
    <n v="3900"/>
  </r>
  <r>
    <x v="10"/>
    <x v="2"/>
    <s v="Meråker"/>
    <x v="2"/>
    <x v="5"/>
    <s v="stk"/>
    <n v="7250"/>
  </r>
  <r>
    <x v="11"/>
    <x v="2"/>
    <s v="Meråker"/>
    <x v="2"/>
    <x v="5"/>
    <s v="stk"/>
    <n v="8500"/>
  </r>
  <r>
    <x v="12"/>
    <x v="2"/>
    <s v="Meråker"/>
    <x v="2"/>
    <x v="5"/>
    <s v="stk"/>
    <n v="4150"/>
  </r>
  <r>
    <x v="13"/>
    <x v="2"/>
    <s v="Meråker"/>
    <x v="2"/>
    <x v="5"/>
    <s v="stk"/>
    <n v="1920"/>
  </r>
  <r>
    <x v="14"/>
    <x v="2"/>
    <s v="Meråker"/>
    <x v="2"/>
    <x v="5"/>
    <s v="stk"/>
    <n v="4610"/>
  </r>
  <r>
    <x v="15"/>
    <x v="2"/>
    <s v="Meråker"/>
    <x v="2"/>
    <x v="5"/>
    <s v="stk"/>
    <n v="2600"/>
  </r>
  <r>
    <x v="16"/>
    <x v="2"/>
    <s v="Meråker"/>
    <x v="2"/>
    <x v="5"/>
    <s v="stk"/>
    <n v="3000"/>
  </r>
  <r>
    <x v="0"/>
    <x v="2"/>
    <s v="Stjørdal"/>
    <x v="3"/>
    <x v="5"/>
    <s v="stk"/>
    <n v="19240"/>
  </r>
  <r>
    <x v="1"/>
    <x v="2"/>
    <s v="Stjørdal"/>
    <x v="3"/>
    <x v="5"/>
    <s v="stk"/>
    <n v="24920"/>
  </r>
  <r>
    <x v="2"/>
    <x v="2"/>
    <s v="Stjørdal"/>
    <x v="3"/>
    <x v="5"/>
    <s v="stk"/>
    <n v="13135"/>
  </r>
  <r>
    <x v="3"/>
    <x v="2"/>
    <s v="Stjørdal"/>
    <x v="3"/>
    <x v="5"/>
    <s v="stk"/>
    <n v="5070"/>
  </r>
  <r>
    <x v="4"/>
    <x v="2"/>
    <s v="Stjørdal"/>
    <x v="3"/>
    <x v="5"/>
    <s v="stk"/>
    <n v="3905"/>
  </r>
  <r>
    <x v="5"/>
    <x v="2"/>
    <s v="Stjørdal"/>
    <x v="3"/>
    <x v="5"/>
    <s v="stk"/>
    <n v="3625"/>
  </r>
  <r>
    <x v="6"/>
    <x v="2"/>
    <s v="Stjørdal"/>
    <x v="3"/>
    <x v="5"/>
    <s v="stk"/>
    <n v="4600"/>
  </r>
  <r>
    <x v="7"/>
    <x v="2"/>
    <s v="Stjørdal"/>
    <x v="3"/>
    <x v="5"/>
    <s v="stk"/>
    <n v="3900"/>
  </r>
  <r>
    <x v="8"/>
    <x v="2"/>
    <s v="Stjørdal"/>
    <x v="3"/>
    <x v="5"/>
    <s v="stk"/>
    <n v="3675"/>
  </r>
  <r>
    <x v="9"/>
    <x v="2"/>
    <s v="Stjørdal"/>
    <x v="3"/>
    <x v="5"/>
    <s v="stk"/>
    <n v="7200"/>
  </r>
  <r>
    <x v="10"/>
    <x v="2"/>
    <s v="Stjørdal"/>
    <x v="3"/>
    <x v="5"/>
    <s v="stk"/>
    <n v="2250"/>
  </r>
  <r>
    <x v="11"/>
    <x v="2"/>
    <s v="Stjørdal"/>
    <x v="3"/>
    <x v="5"/>
    <s v="stk"/>
    <n v="2000"/>
  </r>
  <r>
    <x v="12"/>
    <x v="2"/>
    <s v="Stjørdal"/>
    <x v="3"/>
    <x v="5"/>
    <s v="stk"/>
    <n v="3400"/>
  </r>
  <r>
    <x v="13"/>
    <x v="2"/>
    <s v="Stjørdal"/>
    <x v="3"/>
    <x v="5"/>
    <s v="stk"/>
    <n v="3450"/>
  </r>
  <r>
    <x v="14"/>
    <x v="2"/>
    <s v="Stjørdal"/>
    <x v="3"/>
    <x v="5"/>
    <s v="stk"/>
    <n v="6070"/>
  </r>
  <r>
    <x v="15"/>
    <x v="2"/>
    <s v="Stjørdal"/>
    <x v="3"/>
    <x v="5"/>
    <s v="stk"/>
    <n v="3150"/>
  </r>
  <r>
    <x v="16"/>
    <x v="2"/>
    <s v="Stjørdal"/>
    <x v="3"/>
    <x v="5"/>
    <s v="stk"/>
    <n v="7850"/>
  </r>
  <r>
    <x v="0"/>
    <x v="0"/>
    <s v="Frosta"/>
    <x v="4"/>
    <x v="5"/>
    <s v="stk"/>
    <n v="600"/>
  </r>
  <r>
    <x v="1"/>
    <x v="0"/>
    <s v="Frosta"/>
    <x v="4"/>
    <x v="5"/>
    <s v="stk"/>
    <n v="3200"/>
  </r>
  <r>
    <x v="2"/>
    <x v="0"/>
    <s v="Frosta"/>
    <x v="4"/>
    <x v="5"/>
    <s v="stk"/>
    <m/>
  </r>
  <r>
    <x v="3"/>
    <x v="0"/>
    <s v="Frosta"/>
    <x v="4"/>
    <x v="5"/>
    <s v="stk"/>
    <m/>
  </r>
  <r>
    <x v="4"/>
    <x v="0"/>
    <s v="Frosta"/>
    <x v="4"/>
    <x v="5"/>
    <s v="stk"/>
    <n v="300"/>
  </r>
  <r>
    <x v="5"/>
    <x v="0"/>
    <s v="Frosta"/>
    <x v="4"/>
    <x v="5"/>
    <s v="stk"/>
    <m/>
  </r>
  <r>
    <x v="6"/>
    <x v="0"/>
    <s v="Frosta"/>
    <x v="4"/>
    <x v="5"/>
    <s v="stk"/>
    <m/>
  </r>
  <r>
    <x v="7"/>
    <x v="0"/>
    <s v="Frosta"/>
    <x v="4"/>
    <x v="5"/>
    <s v="stk"/>
    <m/>
  </r>
  <r>
    <x v="8"/>
    <x v="0"/>
    <s v="Frosta"/>
    <x v="4"/>
    <x v="5"/>
    <s v="stk"/>
    <m/>
  </r>
  <r>
    <x v="9"/>
    <x v="0"/>
    <s v="Frosta"/>
    <x v="4"/>
    <x v="5"/>
    <s v="stk"/>
    <m/>
  </r>
  <r>
    <x v="10"/>
    <x v="0"/>
    <s v="Frosta"/>
    <x v="4"/>
    <x v="5"/>
    <s v="stk"/>
    <m/>
  </r>
  <r>
    <x v="11"/>
    <x v="0"/>
    <s v="Frosta"/>
    <x v="4"/>
    <x v="5"/>
    <s v="stk"/>
    <m/>
  </r>
  <r>
    <x v="12"/>
    <x v="0"/>
    <s v="Frosta"/>
    <x v="4"/>
    <x v="5"/>
    <s v="stk"/>
    <m/>
  </r>
  <r>
    <x v="13"/>
    <x v="0"/>
    <s v="Frosta"/>
    <x v="4"/>
    <x v="5"/>
    <s v="stk"/>
    <n v="1650"/>
  </r>
  <r>
    <x v="14"/>
    <x v="0"/>
    <s v="Frosta"/>
    <x v="4"/>
    <x v="5"/>
    <s v="stk"/>
    <n v="2175"/>
  </r>
  <r>
    <x v="15"/>
    <x v="0"/>
    <s v="Frosta"/>
    <x v="4"/>
    <x v="5"/>
    <s v="stk"/>
    <n v="690"/>
  </r>
  <r>
    <x v="16"/>
    <x v="0"/>
    <s v="Frosta"/>
    <x v="4"/>
    <x v="5"/>
    <s v="stk"/>
    <m/>
  </r>
  <r>
    <x v="0"/>
    <x v="0"/>
    <s v="Levanger"/>
    <x v="5"/>
    <x v="5"/>
    <s v="stk"/>
    <n v="13215"/>
  </r>
  <r>
    <x v="1"/>
    <x v="0"/>
    <s v="Levanger"/>
    <x v="5"/>
    <x v="5"/>
    <s v="stk"/>
    <n v="6950"/>
  </r>
  <r>
    <x v="2"/>
    <x v="0"/>
    <s v="Levanger"/>
    <x v="5"/>
    <x v="5"/>
    <s v="stk"/>
    <n v="7745"/>
  </r>
  <r>
    <x v="3"/>
    <x v="0"/>
    <s v="Levanger"/>
    <x v="5"/>
    <x v="5"/>
    <s v="stk"/>
    <n v="2840"/>
  </r>
  <r>
    <x v="4"/>
    <x v="0"/>
    <s v="Levanger"/>
    <x v="5"/>
    <x v="5"/>
    <s v="stk"/>
    <n v="5290"/>
  </r>
  <r>
    <x v="5"/>
    <x v="0"/>
    <s v="Levanger"/>
    <x v="5"/>
    <x v="5"/>
    <s v="stk"/>
    <n v="5275"/>
  </r>
  <r>
    <x v="6"/>
    <x v="0"/>
    <s v="Levanger"/>
    <x v="5"/>
    <x v="5"/>
    <s v="stk"/>
    <n v="12060"/>
  </r>
  <r>
    <x v="7"/>
    <x v="0"/>
    <s v="Levanger"/>
    <x v="5"/>
    <x v="5"/>
    <s v="stk"/>
    <n v="3570"/>
  </r>
  <r>
    <x v="8"/>
    <x v="0"/>
    <s v="Levanger"/>
    <x v="5"/>
    <x v="5"/>
    <s v="stk"/>
    <n v="3250"/>
  </r>
  <r>
    <x v="9"/>
    <x v="0"/>
    <s v="Levanger"/>
    <x v="5"/>
    <x v="5"/>
    <s v="stk"/>
    <n v="2070"/>
  </r>
  <r>
    <x v="10"/>
    <x v="0"/>
    <s v="Levanger"/>
    <x v="5"/>
    <x v="5"/>
    <s v="stk"/>
    <n v="5533"/>
  </r>
  <r>
    <x v="11"/>
    <x v="0"/>
    <s v="Levanger"/>
    <x v="5"/>
    <x v="5"/>
    <s v="stk"/>
    <n v="3900"/>
  </r>
  <r>
    <x v="12"/>
    <x v="0"/>
    <s v="Levanger"/>
    <x v="5"/>
    <x v="5"/>
    <s v="stk"/>
    <n v="2100"/>
  </r>
  <r>
    <x v="13"/>
    <x v="0"/>
    <s v="Levanger"/>
    <x v="5"/>
    <x v="5"/>
    <s v="stk"/>
    <n v="2800"/>
  </r>
  <r>
    <x v="14"/>
    <x v="0"/>
    <s v="Levanger"/>
    <x v="5"/>
    <x v="5"/>
    <s v="stk"/>
    <n v="7690"/>
  </r>
  <r>
    <x v="15"/>
    <x v="0"/>
    <s v="Levanger"/>
    <x v="5"/>
    <x v="5"/>
    <s v="stk"/>
    <n v="9450"/>
  </r>
  <r>
    <x v="16"/>
    <x v="0"/>
    <s v="Levanger"/>
    <x v="5"/>
    <x v="5"/>
    <s v="stk"/>
    <n v="1950"/>
  </r>
  <r>
    <x v="0"/>
    <x v="0"/>
    <s v="Verdal"/>
    <x v="6"/>
    <x v="5"/>
    <s v="stk"/>
    <n v="13855"/>
  </r>
  <r>
    <x v="1"/>
    <x v="0"/>
    <s v="Verdal"/>
    <x v="6"/>
    <x v="5"/>
    <s v="stk"/>
    <n v="11175"/>
  </r>
  <r>
    <x v="2"/>
    <x v="0"/>
    <s v="Verdal"/>
    <x v="6"/>
    <x v="5"/>
    <s v="stk"/>
    <n v="5855"/>
  </r>
  <r>
    <x v="3"/>
    <x v="0"/>
    <s v="Verdal"/>
    <x v="6"/>
    <x v="5"/>
    <s v="stk"/>
    <n v="1750"/>
  </r>
  <r>
    <x v="4"/>
    <x v="0"/>
    <s v="Verdal"/>
    <x v="6"/>
    <x v="5"/>
    <s v="stk"/>
    <n v="1210"/>
  </r>
  <r>
    <x v="5"/>
    <x v="0"/>
    <s v="Verdal"/>
    <x v="6"/>
    <x v="5"/>
    <s v="stk"/>
    <n v="2575"/>
  </r>
  <r>
    <x v="6"/>
    <x v="0"/>
    <s v="Verdal"/>
    <x v="6"/>
    <x v="5"/>
    <s v="stk"/>
    <n v="500"/>
  </r>
  <r>
    <x v="7"/>
    <x v="0"/>
    <s v="Verdal"/>
    <x v="6"/>
    <x v="5"/>
    <s v="stk"/>
    <n v="300"/>
  </r>
  <r>
    <x v="8"/>
    <x v="0"/>
    <s v="Verdal"/>
    <x v="6"/>
    <x v="5"/>
    <s v="stk"/>
    <n v="1590"/>
  </r>
  <r>
    <x v="9"/>
    <x v="0"/>
    <s v="Verdal"/>
    <x v="6"/>
    <x v="5"/>
    <s v="stk"/>
    <n v="4000"/>
  </r>
  <r>
    <x v="10"/>
    <x v="0"/>
    <s v="Verdal"/>
    <x v="6"/>
    <x v="5"/>
    <s v="stk"/>
    <n v="3300"/>
  </r>
  <r>
    <x v="11"/>
    <x v="0"/>
    <s v="Verdal"/>
    <x v="6"/>
    <x v="5"/>
    <s v="stk"/>
    <n v="3200"/>
  </r>
  <r>
    <x v="12"/>
    <x v="0"/>
    <s v="Verdal"/>
    <x v="6"/>
    <x v="5"/>
    <s v="stk"/>
    <n v="700"/>
  </r>
  <r>
    <x v="13"/>
    <x v="0"/>
    <s v="Verdal"/>
    <x v="6"/>
    <x v="5"/>
    <s v="stk"/>
    <n v="1000"/>
  </r>
  <r>
    <x v="14"/>
    <x v="0"/>
    <s v="Verdal"/>
    <x v="6"/>
    <x v="5"/>
    <s v="stk"/>
    <n v="4900"/>
  </r>
  <r>
    <x v="15"/>
    <x v="0"/>
    <s v="Verdal"/>
    <x v="6"/>
    <x v="5"/>
    <s v="stk"/>
    <n v="6435"/>
  </r>
  <r>
    <x v="16"/>
    <x v="0"/>
    <s v="Verdal"/>
    <x v="6"/>
    <x v="5"/>
    <s v="stk"/>
    <n v="4140"/>
  </r>
  <r>
    <x v="0"/>
    <x v="1"/>
    <s v="Namsos"/>
    <x v="1"/>
    <x v="5"/>
    <s v="stk"/>
    <n v="11350"/>
  </r>
  <r>
    <x v="1"/>
    <x v="1"/>
    <s v="Namsos"/>
    <x v="1"/>
    <x v="5"/>
    <s v="stk"/>
    <n v="4140"/>
  </r>
  <r>
    <x v="2"/>
    <x v="1"/>
    <s v="Namsos"/>
    <x v="1"/>
    <x v="5"/>
    <s v="stk"/>
    <n v="5720"/>
  </r>
  <r>
    <x v="3"/>
    <x v="1"/>
    <s v="Namsos"/>
    <x v="1"/>
    <x v="5"/>
    <s v="stk"/>
    <n v="800"/>
  </r>
  <r>
    <x v="4"/>
    <x v="1"/>
    <s v="Namsos"/>
    <x v="1"/>
    <x v="5"/>
    <s v="stk"/>
    <n v="1500"/>
  </r>
  <r>
    <x v="5"/>
    <x v="1"/>
    <s v="Namsos"/>
    <x v="1"/>
    <x v="5"/>
    <s v="stk"/>
    <n v="750"/>
  </r>
  <r>
    <x v="6"/>
    <x v="1"/>
    <s v="Namsos"/>
    <x v="1"/>
    <x v="5"/>
    <s v="stk"/>
    <m/>
  </r>
  <r>
    <x v="7"/>
    <x v="1"/>
    <s v="Namsos"/>
    <x v="1"/>
    <x v="5"/>
    <s v="stk"/>
    <n v="300"/>
  </r>
  <r>
    <x v="8"/>
    <x v="1"/>
    <s v="Namsos"/>
    <x v="1"/>
    <x v="5"/>
    <s v="stk"/>
    <n v="800"/>
  </r>
  <r>
    <x v="9"/>
    <x v="1"/>
    <s v="Namsos"/>
    <x v="1"/>
    <x v="5"/>
    <s v="stk"/>
    <n v="200"/>
  </r>
  <r>
    <x v="10"/>
    <x v="1"/>
    <s v="Namsos"/>
    <x v="1"/>
    <x v="5"/>
    <s v="stk"/>
    <n v="2500"/>
  </r>
  <r>
    <x v="11"/>
    <x v="1"/>
    <s v="Namsos"/>
    <x v="1"/>
    <x v="5"/>
    <s v="stk"/>
    <n v="200"/>
  </r>
  <r>
    <x v="12"/>
    <x v="1"/>
    <s v="Namsos"/>
    <x v="1"/>
    <x v="5"/>
    <s v="stk"/>
    <n v="6700"/>
  </r>
  <r>
    <x v="13"/>
    <x v="1"/>
    <s v="Namsos"/>
    <x v="1"/>
    <x v="5"/>
    <s v="stk"/>
    <m/>
  </r>
  <r>
    <x v="14"/>
    <x v="1"/>
    <s v="Namsos"/>
    <x v="1"/>
    <x v="5"/>
    <s v="stk"/>
    <m/>
  </r>
  <r>
    <x v="15"/>
    <x v="1"/>
    <s v="Namsos"/>
    <x v="1"/>
    <x v="5"/>
    <s v="stk"/>
    <n v="20550"/>
  </r>
  <r>
    <x v="16"/>
    <x v="1"/>
    <s v="Namsos"/>
    <x v="1"/>
    <x v="5"/>
    <s v="stk"/>
    <n v="500"/>
  </r>
  <r>
    <x v="0"/>
    <x v="0"/>
    <s v="Snåsa"/>
    <x v="7"/>
    <x v="5"/>
    <s v="stk"/>
    <n v="13385"/>
  </r>
  <r>
    <x v="1"/>
    <x v="0"/>
    <s v="Snåsa"/>
    <x v="7"/>
    <x v="5"/>
    <s v="stk"/>
    <n v="9900"/>
  </r>
  <r>
    <x v="2"/>
    <x v="0"/>
    <s v="Snåsa"/>
    <x v="7"/>
    <x v="5"/>
    <s v="stk"/>
    <n v="5660"/>
  </r>
  <r>
    <x v="3"/>
    <x v="0"/>
    <s v="Snåsa"/>
    <x v="7"/>
    <x v="5"/>
    <s v="stk"/>
    <n v="5225"/>
  </r>
  <r>
    <x v="4"/>
    <x v="0"/>
    <s v="Snåsa"/>
    <x v="7"/>
    <x v="5"/>
    <s v="stk"/>
    <n v="6730"/>
  </r>
  <r>
    <x v="5"/>
    <x v="0"/>
    <s v="Snåsa"/>
    <x v="7"/>
    <x v="5"/>
    <s v="stk"/>
    <n v="5790"/>
  </r>
  <r>
    <x v="6"/>
    <x v="0"/>
    <s v="Snåsa"/>
    <x v="7"/>
    <x v="5"/>
    <s v="stk"/>
    <n v="14260"/>
  </r>
  <r>
    <x v="7"/>
    <x v="0"/>
    <s v="Snåsa"/>
    <x v="7"/>
    <x v="5"/>
    <s v="stk"/>
    <n v="4870"/>
  </r>
  <r>
    <x v="8"/>
    <x v="0"/>
    <s v="Snåsa"/>
    <x v="7"/>
    <x v="5"/>
    <s v="stk"/>
    <n v="29575"/>
  </r>
  <r>
    <x v="9"/>
    <x v="0"/>
    <s v="Snåsa"/>
    <x v="7"/>
    <x v="5"/>
    <s v="stk"/>
    <n v="3050"/>
  </r>
  <r>
    <x v="10"/>
    <x v="0"/>
    <s v="Snåsa"/>
    <x v="7"/>
    <x v="5"/>
    <s v="stk"/>
    <n v="3125"/>
  </r>
  <r>
    <x v="11"/>
    <x v="0"/>
    <s v="Snåsa"/>
    <x v="7"/>
    <x v="5"/>
    <s v="stk"/>
    <n v="9530"/>
  </r>
  <r>
    <x v="12"/>
    <x v="0"/>
    <s v="Snåsa"/>
    <x v="7"/>
    <x v="5"/>
    <s v="stk"/>
    <n v="14400"/>
  </r>
  <r>
    <x v="13"/>
    <x v="0"/>
    <s v="Snåsa"/>
    <x v="7"/>
    <x v="5"/>
    <s v="stk"/>
    <n v="6700"/>
  </r>
  <r>
    <x v="14"/>
    <x v="0"/>
    <s v="Snåsa"/>
    <x v="7"/>
    <x v="5"/>
    <s v="stk"/>
    <n v="3170"/>
  </r>
  <r>
    <x v="15"/>
    <x v="0"/>
    <s v="Snåsa"/>
    <x v="7"/>
    <x v="5"/>
    <s v="stk"/>
    <n v="10900"/>
  </r>
  <r>
    <x v="16"/>
    <x v="0"/>
    <s v="Snåsa"/>
    <x v="7"/>
    <x v="5"/>
    <s v="stk"/>
    <n v="4725"/>
  </r>
  <r>
    <x v="0"/>
    <x v="1"/>
    <s v="Lierne"/>
    <x v="8"/>
    <x v="5"/>
    <s v="stk"/>
    <n v="15800"/>
  </r>
  <r>
    <x v="1"/>
    <x v="1"/>
    <s v="Lierne"/>
    <x v="8"/>
    <x v="5"/>
    <s v="stk"/>
    <n v="6000"/>
  </r>
  <r>
    <x v="2"/>
    <x v="1"/>
    <s v="Lierne"/>
    <x v="8"/>
    <x v="5"/>
    <s v="stk"/>
    <n v="31050"/>
  </r>
  <r>
    <x v="3"/>
    <x v="1"/>
    <s v="Lierne"/>
    <x v="8"/>
    <x v="5"/>
    <s v="stk"/>
    <n v="8500"/>
  </r>
  <r>
    <x v="4"/>
    <x v="1"/>
    <s v="Lierne"/>
    <x v="8"/>
    <x v="5"/>
    <s v="stk"/>
    <n v="2525"/>
  </r>
  <r>
    <x v="5"/>
    <x v="1"/>
    <s v="Lierne"/>
    <x v="8"/>
    <x v="5"/>
    <s v="stk"/>
    <n v="2650"/>
  </r>
  <r>
    <x v="6"/>
    <x v="1"/>
    <s v="Lierne"/>
    <x v="8"/>
    <x v="5"/>
    <s v="stk"/>
    <n v="1525"/>
  </r>
  <r>
    <x v="7"/>
    <x v="1"/>
    <s v="Lierne"/>
    <x v="8"/>
    <x v="5"/>
    <s v="stk"/>
    <n v="6550"/>
  </r>
  <r>
    <x v="8"/>
    <x v="1"/>
    <s v="Lierne"/>
    <x v="8"/>
    <x v="5"/>
    <s v="stk"/>
    <n v="11900"/>
  </r>
  <r>
    <x v="9"/>
    <x v="1"/>
    <s v="Lierne"/>
    <x v="8"/>
    <x v="5"/>
    <s v="stk"/>
    <n v="11200"/>
  </r>
  <r>
    <x v="10"/>
    <x v="1"/>
    <s v="Lierne"/>
    <x v="8"/>
    <x v="5"/>
    <s v="stk"/>
    <n v="2463"/>
  </r>
  <r>
    <x v="11"/>
    <x v="1"/>
    <s v="Lierne"/>
    <x v="8"/>
    <x v="5"/>
    <s v="stk"/>
    <n v="8850"/>
  </r>
  <r>
    <x v="12"/>
    <x v="1"/>
    <s v="Lierne"/>
    <x v="8"/>
    <x v="5"/>
    <s v="stk"/>
    <n v="36000"/>
  </r>
  <r>
    <x v="13"/>
    <x v="1"/>
    <s v="Lierne"/>
    <x v="8"/>
    <x v="5"/>
    <s v="stk"/>
    <n v="16850"/>
  </r>
  <r>
    <x v="14"/>
    <x v="1"/>
    <s v="Lierne"/>
    <x v="8"/>
    <x v="5"/>
    <s v="stk"/>
    <n v="19125"/>
  </r>
  <r>
    <x v="15"/>
    <x v="1"/>
    <s v="Lierne"/>
    <x v="8"/>
    <x v="5"/>
    <s v="stk"/>
    <n v="19200"/>
  </r>
  <r>
    <x v="16"/>
    <x v="1"/>
    <s v="Lierne"/>
    <x v="8"/>
    <x v="5"/>
    <s v="stk"/>
    <n v="3500"/>
  </r>
  <r>
    <x v="0"/>
    <x v="1"/>
    <s v="Røyrvik"/>
    <x v="9"/>
    <x v="5"/>
    <s v="stk"/>
    <n v="5150"/>
  </r>
  <r>
    <x v="1"/>
    <x v="1"/>
    <s v="Røyrvik"/>
    <x v="9"/>
    <x v="5"/>
    <s v="stk"/>
    <n v="1660"/>
  </r>
  <r>
    <x v="2"/>
    <x v="1"/>
    <s v="Røyrvik"/>
    <x v="9"/>
    <x v="5"/>
    <s v="stk"/>
    <n v="2600"/>
  </r>
  <r>
    <x v="3"/>
    <x v="1"/>
    <s v="Røyrvik"/>
    <x v="9"/>
    <x v="5"/>
    <s v="stk"/>
    <n v="160"/>
  </r>
  <r>
    <x v="4"/>
    <x v="1"/>
    <s v="Røyrvik"/>
    <x v="9"/>
    <x v="5"/>
    <s v="stk"/>
    <n v="1000"/>
  </r>
  <r>
    <x v="5"/>
    <x v="1"/>
    <s v="Røyrvik"/>
    <x v="9"/>
    <x v="5"/>
    <s v="stk"/>
    <n v="800"/>
  </r>
  <r>
    <x v="6"/>
    <x v="1"/>
    <s v="Røyrvik"/>
    <x v="9"/>
    <x v="5"/>
    <s v="stk"/>
    <n v="1750"/>
  </r>
  <r>
    <x v="7"/>
    <x v="1"/>
    <s v="Røyrvik"/>
    <x v="9"/>
    <x v="5"/>
    <s v="stk"/>
    <n v="1500"/>
  </r>
  <r>
    <x v="8"/>
    <x v="1"/>
    <s v="Røyrvik"/>
    <x v="9"/>
    <x v="5"/>
    <s v="stk"/>
    <n v="1000"/>
  </r>
  <r>
    <x v="9"/>
    <x v="1"/>
    <s v="Røyrvik"/>
    <x v="9"/>
    <x v="5"/>
    <s v="stk"/>
    <m/>
  </r>
  <r>
    <x v="10"/>
    <x v="1"/>
    <s v="Røyrvik"/>
    <x v="9"/>
    <x v="5"/>
    <s v="stk"/>
    <n v="1500"/>
  </r>
  <r>
    <x v="11"/>
    <x v="1"/>
    <s v="Røyrvik"/>
    <x v="9"/>
    <x v="5"/>
    <s v="stk"/>
    <n v="4200"/>
  </r>
  <r>
    <x v="12"/>
    <x v="1"/>
    <s v="Røyrvik"/>
    <x v="9"/>
    <x v="5"/>
    <s v="stk"/>
    <n v="1000"/>
  </r>
  <r>
    <x v="13"/>
    <x v="1"/>
    <s v="Røyrvik"/>
    <x v="9"/>
    <x v="5"/>
    <s v="stk"/>
    <m/>
  </r>
  <r>
    <x v="14"/>
    <x v="1"/>
    <s v="Røyrvik"/>
    <x v="9"/>
    <x v="5"/>
    <s v="stk"/>
    <m/>
  </r>
  <r>
    <x v="15"/>
    <x v="1"/>
    <s v="Røyrvik"/>
    <x v="9"/>
    <x v="5"/>
    <s v="stk"/>
    <n v="500"/>
  </r>
  <r>
    <x v="16"/>
    <x v="1"/>
    <s v="Røyrvik"/>
    <x v="9"/>
    <x v="5"/>
    <s v="stk"/>
    <m/>
  </r>
  <r>
    <x v="0"/>
    <x v="1"/>
    <s v="Namsskogan"/>
    <x v="10"/>
    <x v="5"/>
    <s v="stk"/>
    <n v="4900"/>
  </r>
  <r>
    <x v="1"/>
    <x v="1"/>
    <s v="Namsskogan"/>
    <x v="10"/>
    <x v="5"/>
    <s v="stk"/>
    <n v="5900"/>
  </r>
  <r>
    <x v="2"/>
    <x v="1"/>
    <s v="Namsskogan"/>
    <x v="10"/>
    <x v="5"/>
    <s v="stk"/>
    <n v="4600"/>
  </r>
  <r>
    <x v="3"/>
    <x v="1"/>
    <s v="Namsskogan"/>
    <x v="10"/>
    <x v="5"/>
    <s v="stk"/>
    <n v="2100"/>
  </r>
  <r>
    <x v="4"/>
    <x v="1"/>
    <s v="Namsskogan"/>
    <x v="10"/>
    <x v="5"/>
    <s v="stk"/>
    <n v="600"/>
  </r>
  <r>
    <x v="5"/>
    <x v="1"/>
    <s v="Namsskogan"/>
    <x v="10"/>
    <x v="5"/>
    <s v="stk"/>
    <n v="400"/>
  </r>
  <r>
    <x v="6"/>
    <x v="1"/>
    <s v="Namsskogan"/>
    <x v="10"/>
    <x v="5"/>
    <s v="stk"/>
    <n v="2300"/>
  </r>
  <r>
    <x v="7"/>
    <x v="1"/>
    <s v="Namsskogan"/>
    <x v="10"/>
    <x v="5"/>
    <s v="stk"/>
    <n v="1100"/>
  </r>
  <r>
    <x v="8"/>
    <x v="1"/>
    <s v="Namsskogan"/>
    <x v="10"/>
    <x v="5"/>
    <s v="stk"/>
    <n v="825"/>
  </r>
  <r>
    <x v="9"/>
    <x v="1"/>
    <s v="Namsskogan"/>
    <x v="10"/>
    <x v="5"/>
    <s v="stk"/>
    <m/>
  </r>
  <r>
    <x v="10"/>
    <x v="1"/>
    <s v="Namsskogan"/>
    <x v="10"/>
    <x v="5"/>
    <s v="stk"/>
    <n v="8525"/>
  </r>
  <r>
    <x v="11"/>
    <x v="1"/>
    <s v="Namsskogan"/>
    <x v="10"/>
    <x v="5"/>
    <s v="stk"/>
    <n v="2000"/>
  </r>
  <r>
    <x v="12"/>
    <x v="1"/>
    <s v="Namsskogan"/>
    <x v="10"/>
    <x v="5"/>
    <s v="stk"/>
    <n v="200"/>
  </r>
  <r>
    <x v="13"/>
    <x v="1"/>
    <s v="Namsskogan"/>
    <x v="10"/>
    <x v="5"/>
    <s v="stk"/>
    <m/>
  </r>
  <r>
    <x v="14"/>
    <x v="1"/>
    <s v="Namsskogan"/>
    <x v="10"/>
    <x v="5"/>
    <s v="stk"/>
    <n v="1000"/>
  </r>
  <r>
    <x v="15"/>
    <x v="1"/>
    <s v="Namsskogan"/>
    <x v="10"/>
    <x v="5"/>
    <s v="stk"/>
    <n v="1000"/>
  </r>
  <r>
    <x v="16"/>
    <x v="1"/>
    <s v="Namsskogan"/>
    <x v="10"/>
    <x v="5"/>
    <s v="stk"/>
    <m/>
  </r>
  <r>
    <x v="0"/>
    <x v="1"/>
    <s v="Grong"/>
    <x v="11"/>
    <x v="5"/>
    <s v="stk"/>
    <n v="11550"/>
  </r>
  <r>
    <x v="1"/>
    <x v="1"/>
    <s v="Grong"/>
    <x v="11"/>
    <x v="5"/>
    <s v="stk"/>
    <n v="17500"/>
  </r>
  <r>
    <x v="2"/>
    <x v="1"/>
    <s v="Grong"/>
    <x v="11"/>
    <x v="5"/>
    <s v="stk"/>
    <n v="2750"/>
  </r>
  <r>
    <x v="3"/>
    <x v="1"/>
    <s v="Grong"/>
    <x v="11"/>
    <x v="5"/>
    <s v="stk"/>
    <n v="750"/>
  </r>
  <r>
    <x v="4"/>
    <x v="1"/>
    <s v="Grong"/>
    <x v="11"/>
    <x v="5"/>
    <s v="stk"/>
    <n v="1350"/>
  </r>
  <r>
    <x v="5"/>
    <x v="1"/>
    <s v="Grong"/>
    <x v="11"/>
    <x v="5"/>
    <s v="stk"/>
    <n v="15745"/>
  </r>
  <r>
    <x v="6"/>
    <x v="1"/>
    <s v="Grong"/>
    <x v="11"/>
    <x v="5"/>
    <s v="stk"/>
    <n v="7300"/>
  </r>
  <r>
    <x v="7"/>
    <x v="1"/>
    <s v="Grong"/>
    <x v="11"/>
    <x v="5"/>
    <s v="stk"/>
    <n v="4900"/>
  </r>
  <r>
    <x v="8"/>
    <x v="1"/>
    <s v="Grong"/>
    <x v="11"/>
    <x v="5"/>
    <s v="stk"/>
    <n v="27875"/>
  </r>
  <r>
    <x v="9"/>
    <x v="1"/>
    <s v="Grong"/>
    <x v="11"/>
    <x v="5"/>
    <s v="stk"/>
    <n v="4500"/>
  </r>
  <r>
    <x v="10"/>
    <x v="1"/>
    <s v="Grong"/>
    <x v="11"/>
    <x v="5"/>
    <s v="stk"/>
    <n v="30670"/>
  </r>
  <r>
    <x v="11"/>
    <x v="1"/>
    <s v="Grong"/>
    <x v="11"/>
    <x v="5"/>
    <s v="stk"/>
    <n v="8000"/>
  </r>
  <r>
    <x v="12"/>
    <x v="1"/>
    <s v="Grong"/>
    <x v="11"/>
    <x v="5"/>
    <s v="stk"/>
    <n v="25850"/>
  </r>
  <r>
    <x v="13"/>
    <x v="1"/>
    <s v="Grong"/>
    <x v="11"/>
    <x v="5"/>
    <s v="stk"/>
    <n v="3100"/>
  </r>
  <r>
    <x v="14"/>
    <x v="1"/>
    <s v="Grong"/>
    <x v="11"/>
    <x v="5"/>
    <s v="stk"/>
    <n v="3400"/>
  </r>
  <r>
    <x v="15"/>
    <x v="1"/>
    <s v="Grong"/>
    <x v="11"/>
    <x v="5"/>
    <s v="stk"/>
    <n v="2700"/>
  </r>
  <r>
    <x v="16"/>
    <x v="1"/>
    <s v="Grong"/>
    <x v="11"/>
    <x v="5"/>
    <s v="stk"/>
    <n v="9750"/>
  </r>
  <r>
    <x v="0"/>
    <x v="1"/>
    <s v="Høylandet"/>
    <x v="12"/>
    <x v="5"/>
    <s v="stk"/>
    <n v="6600"/>
  </r>
  <r>
    <x v="1"/>
    <x v="1"/>
    <s v="Høylandet"/>
    <x v="12"/>
    <x v="5"/>
    <s v="stk"/>
    <n v="4385"/>
  </r>
  <r>
    <x v="2"/>
    <x v="1"/>
    <s v="Høylandet"/>
    <x v="12"/>
    <x v="5"/>
    <s v="stk"/>
    <n v="4900"/>
  </r>
  <r>
    <x v="3"/>
    <x v="1"/>
    <s v="Høylandet"/>
    <x v="12"/>
    <x v="5"/>
    <s v="stk"/>
    <n v="1250"/>
  </r>
  <r>
    <x v="4"/>
    <x v="1"/>
    <s v="Høylandet"/>
    <x v="12"/>
    <x v="5"/>
    <s v="stk"/>
    <n v="3200"/>
  </r>
  <r>
    <x v="5"/>
    <x v="1"/>
    <s v="Høylandet"/>
    <x v="12"/>
    <x v="5"/>
    <s v="stk"/>
    <n v="1400"/>
  </r>
  <r>
    <x v="6"/>
    <x v="1"/>
    <s v="Høylandet"/>
    <x v="12"/>
    <x v="5"/>
    <s v="stk"/>
    <n v="5200"/>
  </r>
  <r>
    <x v="7"/>
    <x v="1"/>
    <s v="Høylandet"/>
    <x v="12"/>
    <x v="5"/>
    <s v="stk"/>
    <n v="1900"/>
  </r>
  <r>
    <x v="8"/>
    <x v="1"/>
    <s v="Høylandet"/>
    <x v="12"/>
    <x v="5"/>
    <s v="stk"/>
    <n v="5500"/>
  </r>
  <r>
    <x v="9"/>
    <x v="1"/>
    <s v="Høylandet"/>
    <x v="12"/>
    <x v="5"/>
    <s v="stk"/>
    <n v="18150"/>
  </r>
  <r>
    <x v="10"/>
    <x v="1"/>
    <s v="Høylandet"/>
    <x v="12"/>
    <x v="5"/>
    <s v="stk"/>
    <n v="3400"/>
  </r>
  <r>
    <x v="11"/>
    <x v="1"/>
    <s v="Høylandet"/>
    <x v="12"/>
    <x v="5"/>
    <s v="stk"/>
    <n v="4485"/>
  </r>
  <r>
    <x v="12"/>
    <x v="1"/>
    <s v="Høylandet"/>
    <x v="12"/>
    <x v="5"/>
    <s v="stk"/>
    <n v="5450"/>
  </r>
  <r>
    <x v="13"/>
    <x v="1"/>
    <s v="Høylandet"/>
    <x v="12"/>
    <x v="5"/>
    <s v="stk"/>
    <n v="4900"/>
  </r>
  <r>
    <x v="14"/>
    <x v="1"/>
    <s v="Høylandet"/>
    <x v="12"/>
    <x v="5"/>
    <s v="stk"/>
    <n v="5000"/>
  </r>
  <r>
    <x v="15"/>
    <x v="1"/>
    <s v="Høylandet"/>
    <x v="12"/>
    <x v="5"/>
    <s v="stk"/>
    <n v="4100"/>
  </r>
  <r>
    <x v="16"/>
    <x v="1"/>
    <s v="Høylandet"/>
    <x v="12"/>
    <x v="5"/>
    <s v="stk"/>
    <n v="2090"/>
  </r>
  <r>
    <x v="0"/>
    <x v="1"/>
    <s v="Overhalla"/>
    <x v="13"/>
    <x v="5"/>
    <s v="stk"/>
    <n v="5750"/>
  </r>
  <r>
    <x v="1"/>
    <x v="1"/>
    <s v="Overhalla"/>
    <x v="13"/>
    <x v="5"/>
    <s v="stk"/>
    <n v="6025"/>
  </r>
  <r>
    <x v="2"/>
    <x v="1"/>
    <s v="Overhalla"/>
    <x v="13"/>
    <x v="5"/>
    <s v="stk"/>
    <n v="4200"/>
  </r>
  <r>
    <x v="3"/>
    <x v="1"/>
    <s v="Overhalla"/>
    <x v="13"/>
    <x v="5"/>
    <s v="stk"/>
    <n v="250"/>
  </r>
  <r>
    <x v="4"/>
    <x v="1"/>
    <s v="Overhalla"/>
    <x v="13"/>
    <x v="5"/>
    <s v="stk"/>
    <n v="3875"/>
  </r>
  <r>
    <x v="5"/>
    <x v="1"/>
    <s v="Overhalla"/>
    <x v="13"/>
    <x v="5"/>
    <s v="stk"/>
    <n v="4500"/>
  </r>
  <r>
    <x v="6"/>
    <x v="1"/>
    <s v="Overhalla"/>
    <x v="13"/>
    <x v="5"/>
    <s v="stk"/>
    <n v="16400"/>
  </r>
  <r>
    <x v="7"/>
    <x v="1"/>
    <s v="Overhalla"/>
    <x v="13"/>
    <x v="5"/>
    <s v="stk"/>
    <m/>
  </r>
  <r>
    <x v="8"/>
    <x v="1"/>
    <s v="Overhalla"/>
    <x v="13"/>
    <x v="5"/>
    <s v="stk"/>
    <n v="600"/>
  </r>
  <r>
    <x v="9"/>
    <x v="1"/>
    <s v="Overhalla"/>
    <x v="13"/>
    <x v="5"/>
    <s v="stk"/>
    <n v="20400"/>
  </r>
  <r>
    <x v="10"/>
    <x v="1"/>
    <s v="Overhalla"/>
    <x v="13"/>
    <x v="5"/>
    <s v="stk"/>
    <n v="6500"/>
  </r>
  <r>
    <x v="11"/>
    <x v="1"/>
    <s v="Overhalla"/>
    <x v="13"/>
    <x v="5"/>
    <s v="stk"/>
    <m/>
  </r>
  <r>
    <x v="12"/>
    <x v="1"/>
    <s v="Overhalla"/>
    <x v="13"/>
    <x v="5"/>
    <s v="stk"/>
    <n v="5450"/>
  </r>
  <r>
    <x v="13"/>
    <x v="1"/>
    <s v="Overhalla"/>
    <x v="13"/>
    <x v="5"/>
    <s v="stk"/>
    <n v="500"/>
  </r>
  <r>
    <x v="14"/>
    <x v="1"/>
    <s v="Overhalla"/>
    <x v="13"/>
    <x v="5"/>
    <s v="stk"/>
    <n v="4950"/>
  </r>
  <r>
    <x v="15"/>
    <x v="1"/>
    <s v="Overhalla"/>
    <x v="13"/>
    <x v="5"/>
    <s v="stk"/>
    <n v="8890"/>
  </r>
  <r>
    <x v="16"/>
    <x v="1"/>
    <s v="Overhalla"/>
    <x v="13"/>
    <x v="5"/>
    <s v="stk"/>
    <n v="50"/>
  </r>
  <r>
    <x v="0"/>
    <x v="1"/>
    <s v="Namsos"/>
    <x v="1"/>
    <x v="5"/>
    <s v="stk"/>
    <n v="1450"/>
  </r>
  <r>
    <x v="1"/>
    <x v="1"/>
    <s v="Namsos"/>
    <x v="1"/>
    <x v="5"/>
    <s v="stk"/>
    <n v="14750"/>
  </r>
  <r>
    <x v="2"/>
    <x v="1"/>
    <s v="Namsos"/>
    <x v="1"/>
    <x v="5"/>
    <s v="stk"/>
    <m/>
  </r>
  <r>
    <x v="3"/>
    <x v="1"/>
    <s v="Namsos"/>
    <x v="1"/>
    <x v="5"/>
    <s v="stk"/>
    <m/>
  </r>
  <r>
    <x v="4"/>
    <x v="1"/>
    <s v="Namsos"/>
    <x v="1"/>
    <x v="5"/>
    <s v="stk"/>
    <m/>
  </r>
  <r>
    <x v="5"/>
    <x v="1"/>
    <s v="Namsos"/>
    <x v="1"/>
    <x v="5"/>
    <s v="stk"/>
    <m/>
  </r>
  <r>
    <x v="6"/>
    <x v="1"/>
    <s v="Namsos"/>
    <x v="1"/>
    <x v="5"/>
    <s v="stk"/>
    <m/>
  </r>
  <r>
    <x v="7"/>
    <x v="1"/>
    <s v="Namsos"/>
    <x v="1"/>
    <x v="5"/>
    <s v="stk"/>
    <m/>
  </r>
  <r>
    <x v="8"/>
    <x v="1"/>
    <s v="Namsos"/>
    <x v="1"/>
    <x v="5"/>
    <s v="stk"/>
    <n v="500"/>
  </r>
  <r>
    <x v="9"/>
    <x v="1"/>
    <s v="Namsos"/>
    <x v="1"/>
    <x v="5"/>
    <s v="stk"/>
    <n v="300"/>
  </r>
  <r>
    <x v="10"/>
    <x v="1"/>
    <s v="Namsos"/>
    <x v="1"/>
    <x v="5"/>
    <s v="stk"/>
    <m/>
  </r>
  <r>
    <x v="11"/>
    <x v="1"/>
    <s v="Namsos"/>
    <x v="1"/>
    <x v="5"/>
    <s v="stk"/>
    <m/>
  </r>
  <r>
    <x v="12"/>
    <x v="1"/>
    <s v="Namsos"/>
    <x v="1"/>
    <x v="5"/>
    <s v="stk"/>
    <m/>
  </r>
  <r>
    <x v="13"/>
    <x v="1"/>
    <s v="Namsos"/>
    <x v="1"/>
    <x v="5"/>
    <s v="stk"/>
    <m/>
  </r>
  <r>
    <x v="14"/>
    <x v="1"/>
    <s v="Namsos"/>
    <x v="1"/>
    <x v="5"/>
    <s v="stk"/>
    <m/>
  </r>
  <r>
    <x v="15"/>
    <x v="1"/>
    <s v="Namsos"/>
    <x v="1"/>
    <x v="5"/>
    <s v="stk"/>
    <n v="300"/>
  </r>
  <r>
    <x v="16"/>
    <x v="1"/>
    <s v="Namsos"/>
    <x v="1"/>
    <x v="5"/>
    <s v="stk"/>
    <m/>
  </r>
  <r>
    <x v="0"/>
    <x v="1"/>
    <s v="Flatanger"/>
    <x v="14"/>
    <x v="5"/>
    <s v="stk"/>
    <n v="600"/>
  </r>
  <r>
    <x v="1"/>
    <x v="1"/>
    <s v="Flatanger"/>
    <x v="14"/>
    <x v="5"/>
    <s v="stk"/>
    <n v="500"/>
  </r>
  <r>
    <x v="2"/>
    <x v="1"/>
    <s v="Flatanger"/>
    <x v="14"/>
    <x v="5"/>
    <s v="stk"/>
    <n v="450"/>
  </r>
  <r>
    <x v="3"/>
    <x v="1"/>
    <s v="Flatanger"/>
    <x v="14"/>
    <x v="5"/>
    <s v="stk"/>
    <m/>
  </r>
  <r>
    <x v="4"/>
    <x v="1"/>
    <s v="Flatanger"/>
    <x v="14"/>
    <x v="5"/>
    <s v="stk"/>
    <m/>
  </r>
  <r>
    <x v="5"/>
    <x v="1"/>
    <s v="Flatanger"/>
    <x v="14"/>
    <x v="5"/>
    <s v="stk"/>
    <m/>
  </r>
  <r>
    <x v="6"/>
    <x v="1"/>
    <s v="Flatanger"/>
    <x v="14"/>
    <x v="5"/>
    <s v="stk"/>
    <m/>
  </r>
  <r>
    <x v="7"/>
    <x v="1"/>
    <s v="Flatanger"/>
    <x v="14"/>
    <x v="5"/>
    <s v="stk"/>
    <m/>
  </r>
  <r>
    <x v="8"/>
    <x v="1"/>
    <s v="Flatanger"/>
    <x v="14"/>
    <x v="5"/>
    <s v="stk"/>
    <m/>
  </r>
  <r>
    <x v="9"/>
    <x v="1"/>
    <s v="Flatanger"/>
    <x v="14"/>
    <x v="5"/>
    <s v="stk"/>
    <m/>
  </r>
  <r>
    <x v="10"/>
    <x v="1"/>
    <s v="Flatanger"/>
    <x v="14"/>
    <x v="5"/>
    <s v="stk"/>
    <m/>
  </r>
  <r>
    <x v="11"/>
    <x v="1"/>
    <s v="Flatanger"/>
    <x v="14"/>
    <x v="5"/>
    <s v="stk"/>
    <m/>
  </r>
  <r>
    <x v="12"/>
    <x v="1"/>
    <s v="Flatanger"/>
    <x v="14"/>
    <x v="5"/>
    <s v="stk"/>
    <m/>
  </r>
  <r>
    <x v="13"/>
    <x v="1"/>
    <s v="Flatanger"/>
    <x v="14"/>
    <x v="5"/>
    <s v="stk"/>
    <m/>
  </r>
  <r>
    <x v="14"/>
    <x v="1"/>
    <s v="Flatanger"/>
    <x v="14"/>
    <x v="5"/>
    <s v="stk"/>
    <m/>
  </r>
  <r>
    <x v="15"/>
    <x v="1"/>
    <s v="Flatanger"/>
    <x v="14"/>
    <x v="5"/>
    <s v="stk"/>
    <m/>
  </r>
  <r>
    <x v="16"/>
    <x v="1"/>
    <s v="Flatanger"/>
    <x v="14"/>
    <x v="5"/>
    <s v="stk"/>
    <n v="50"/>
  </r>
  <r>
    <x v="0"/>
    <x v="1"/>
    <s v="Nærøysund"/>
    <x v="15"/>
    <x v="5"/>
    <s v="stk"/>
    <m/>
  </r>
  <r>
    <x v="1"/>
    <x v="1"/>
    <s v="Nærøysund"/>
    <x v="15"/>
    <x v="5"/>
    <s v="stk"/>
    <n v="430"/>
  </r>
  <r>
    <x v="2"/>
    <x v="1"/>
    <s v="Nærøysund"/>
    <x v="15"/>
    <x v="5"/>
    <s v="stk"/>
    <m/>
  </r>
  <r>
    <x v="3"/>
    <x v="1"/>
    <s v="Nærøysund"/>
    <x v="15"/>
    <x v="5"/>
    <s v="stk"/>
    <n v="500"/>
  </r>
  <r>
    <x v="4"/>
    <x v="1"/>
    <s v="Nærøysund"/>
    <x v="15"/>
    <x v="5"/>
    <s v="stk"/>
    <m/>
  </r>
  <r>
    <x v="5"/>
    <x v="1"/>
    <s v="Nærøysund"/>
    <x v="15"/>
    <x v="5"/>
    <s v="stk"/>
    <n v="500"/>
  </r>
  <r>
    <x v="6"/>
    <x v="1"/>
    <s v="Nærøysund"/>
    <x v="15"/>
    <x v="5"/>
    <s v="stk"/>
    <m/>
  </r>
  <r>
    <x v="7"/>
    <x v="1"/>
    <s v="Nærøysund"/>
    <x v="15"/>
    <x v="5"/>
    <s v="stk"/>
    <m/>
  </r>
  <r>
    <x v="8"/>
    <x v="1"/>
    <s v="Nærøysund"/>
    <x v="15"/>
    <x v="5"/>
    <s v="stk"/>
    <n v="450"/>
  </r>
  <r>
    <x v="9"/>
    <x v="1"/>
    <s v="Nærøysund"/>
    <x v="15"/>
    <x v="5"/>
    <s v="stk"/>
    <m/>
  </r>
  <r>
    <x v="10"/>
    <x v="1"/>
    <s v="Nærøysund"/>
    <x v="15"/>
    <x v="5"/>
    <s v="stk"/>
    <m/>
  </r>
  <r>
    <x v="11"/>
    <x v="1"/>
    <s v="Nærøysund"/>
    <x v="15"/>
    <x v="5"/>
    <s v="stk"/>
    <m/>
  </r>
  <r>
    <x v="12"/>
    <x v="1"/>
    <s v="Nærøysund"/>
    <x v="15"/>
    <x v="5"/>
    <s v="stk"/>
    <m/>
  </r>
  <r>
    <x v="13"/>
    <x v="1"/>
    <s v="Nærøysund"/>
    <x v="15"/>
    <x v="5"/>
    <s v="stk"/>
    <m/>
  </r>
  <r>
    <x v="14"/>
    <x v="1"/>
    <s v="Nærøysund"/>
    <x v="15"/>
    <x v="5"/>
    <s v="stk"/>
    <m/>
  </r>
  <r>
    <x v="15"/>
    <x v="1"/>
    <s v="Nærøysund"/>
    <x v="15"/>
    <x v="5"/>
    <s v="stk"/>
    <m/>
  </r>
  <r>
    <x v="16"/>
    <x v="1"/>
    <s v="Nærøysund"/>
    <x v="15"/>
    <x v="5"/>
    <s v="stk"/>
    <m/>
  </r>
  <r>
    <x v="0"/>
    <x v="1"/>
    <s v="Leka"/>
    <x v="16"/>
    <x v="5"/>
    <s v="stk"/>
    <m/>
  </r>
  <r>
    <x v="1"/>
    <x v="1"/>
    <s v="Leka"/>
    <x v="16"/>
    <x v="5"/>
    <s v="stk"/>
    <n v="1030"/>
  </r>
  <r>
    <x v="2"/>
    <x v="1"/>
    <s v="Leka"/>
    <x v="16"/>
    <x v="5"/>
    <s v="stk"/>
    <n v="300"/>
  </r>
  <r>
    <x v="3"/>
    <x v="1"/>
    <s v="Leka"/>
    <x v="16"/>
    <x v="5"/>
    <s v="stk"/>
    <m/>
  </r>
  <r>
    <x v="4"/>
    <x v="1"/>
    <s v="Leka"/>
    <x v="16"/>
    <x v="5"/>
    <s v="stk"/>
    <m/>
  </r>
  <r>
    <x v="5"/>
    <x v="1"/>
    <s v="Leka"/>
    <x v="16"/>
    <x v="5"/>
    <s v="stk"/>
    <m/>
  </r>
  <r>
    <x v="6"/>
    <x v="1"/>
    <s v="Leka"/>
    <x v="16"/>
    <x v="5"/>
    <s v="stk"/>
    <m/>
  </r>
  <r>
    <x v="7"/>
    <x v="1"/>
    <s v="Leka"/>
    <x v="16"/>
    <x v="5"/>
    <s v="stk"/>
    <m/>
  </r>
  <r>
    <x v="8"/>
    <x v="1"/>
    <s v="Leka"/>
    <x v="16"/>
    <x v="5"/>
    <s v="stk"/>
    <m/>
  </r>
  <r>
    <x v="9"/>
    <x v="1"/>
    <s v="Leka"/>
    <x v="16"/>
    <x v="5"/>
    <s v="stk"/>
    <m/>
  </r>
  <r>
    <x v="10"/>
    <x v="1"/>
    <s v="Leka"/>
    <x v="16"/>
    <x v="5"/>
    <s v="stk"/>
    <m/>
  </r>
  <r>
    <x v="11"/>
    <x v="1"/>
    <s v="Leka"/>
    <x v="16"/>
    <x v="5"/>
    <s v="stk"/>
    <m/>
  </r>
  <r>
    <x v="12"/>
    <x v="1"/>
    <s v="Leka"/>
    <x v="16"/>
    <x v="5"/>
    <s v="stk"/>
    <m/>
  </r>
  <r>
    <x v="13"/>
    <x v="1"/>
    <s v="Leka"/>
    <x v="16"/>
    <x v="5"/>
    <s v="stk"/>
    <m/>
  </r>
  <r>
    <x v="14"/>
    <x v="1"/>
    <s v="Leka"/>
    <x v="16"/>
    <x v="5"/>
    <s v="stk"/>
    <m/>
  </r>
  <r>
    <x v="15"/>
    <x v="1"/>
    <s v="Leka"/>
    <x v="16"/>
    <x v="5"/>
    <s v="stk"/>
    <m/>
  </r>
  <r>
    <x v="16"/>
    <x v="1"/>
    <s v="Leka"/>
    <x v="16"/>
    <x v="5"/>
    <s v="stk"/>
    <m/>
  </r>
  <r>
    <x v="0"/>
    <x v="0"/>
    <s v="Inderøy"/>
    <x v="17"/>
    <x v="5"/>
    <s v="stk"/>
    <n v="15465"/>
  </r>
  <r>
    <x v="1"/>
    <x v="0"/>
    <s v="Inderøy"/>
    <x v="17"/>
    <x v="5"/>
    <s v="stk"/>
    <n v="24075"/>
  </r>
  <r>
    <x v="2"/>
    <x v="0"/>
    <s v="Inderøy"/>
    <x v="17"/>
    <x v="5"/>
    <s v="stk"/>
    <n v="25250"/>
  </r>
  <r>
    <x v="3"/>
    <x v="0"/>
    <s v="Inderøy"/>
    <x v="17"/>
    <x v="5"/>
    <s v="stk"/>
    <n v="2700"/>
  </r>
  <r>
    <x v="4"/>
    <x v="0"/>
    <s v="Inderøy"/>
    <x v="17"/>
    <x v="5"/>
    <s v="stk"/>
    <n v="3000"/>
  </r>
  <r>
    <x v="5"/>
    <x v="0"/>
    <s v="Inderøy"/>
    <x v="17"/>
    <x v="5"/>
    <s v="stk"/>
    <n v="3300"/>
  </r>
  <r>
    <x v="6"/>
    <x v="0"/>
    <s v="Inderøy"/>
    <x v="17"/>
    <x v="5"/>
    <s v="stk"/>
    <n v="500"/>
  </r>
  <r>
    <x v="7"/>
    <x v="0"/>
    <s v="Inderøy"/>
    <x v="17"/>
    <x v="5"/>
    <s v="stk"/>
    <n v="300"/>
  </r>
  <r>
    <x v="8"/>
    <x v="0"/>
    <s v="Inderøy"/>
    <x v="17"/>
    <x v="5"/>
    <s v="stk"/>
    <m/>
  </r>
  <r>
    <x v="9"/>
    <x v="0"/>
    <s v="Inderøy"/>
    <x v="17"/>
    <x v="5"/>
    <s v="stk"/>
    <n v="10500"/>
  </r>
  <r>
    <x v="10"/>
    <x v="0"/>
    <s v="Inderøy"/>
    <x v="17"/>
    <x v="5"/>
    <s v="stk"/>
    <n v="850"/>
  </r>
  <r>
    <x v="11"/>
    <x v="0"/>
    <s v="Inderøy"/>
    <x v="17"/>
    <x v="5"/>
    <s v="stk"/>
    <n v="150"/>
  </r>
  <r>
    <x v="12"/>
    <x v="0"/>
    <s v="Inderøy"/>
    <x v="17"/>
    <x v="5"/>
    <s v="stk"/>
    <n v="500"/>
  </r>
  <r>
    <x v="13"/>
    <x v="0"/>
    <s v="Inderøy"/>
    <x v="17"/>
    <x v="5"/>
    <s v="stk"/>
    <n v="300"/>
  </r>
  <r>
    <x v="14"/>
    <x v="0"/>
    <s v="Inderøy"/>
    <x v="17"/>
    <x v="5"/>
    <s v="stk"/>
    <n v="800"/>
  </r>
  <r>
    <x v="15"/>
    <x v="0"/>
    <s v="Inderøy"/>
    <x v="17"/>
    <x v="5"/>
    <s v="stk"/>
    <n v="3300"/>
  </r>
  <r>
    <x v="16"/>
    <x v="0"/>
    <s v="Inderøy"/>
    <x v="17"/>
    <x v="5"/>
    <s v="stk"/>
    <n v="300"/>
  </r>
  <r>
    <x v="0"/>
    <x v="3"/>
    <s v="Indre Fosen"/>
    <x v="18"/>
    <x v="5"/>
    <s v="stk"/>
    <n v="5075"/>
  </r>
  <r>
    <x v="1"/>
    <x v="3"/>
    <s v="Indre Fosen"/>
    <x v="18"/>
    <x v="5"/>
    <s v="stk"/>
    <n v="7650"/>
  </r>
  <r>
    <x v="2"/>
    <x v="3"/>
    <s v="Indre Fosen"/>
    <x v="18"/>
    <x v="5"/>
    <s v="stk"/>
    <n v="6500"/>
  </r>
  <r>
    <x v="3"/>
    <x v="3"/>
    <s v="Indre Fosen"/>
    <x v="18"/>
    <x v="5"/>
    <s v="stk"/>
    <n v="1800"/>
  </r>
  <r>
    <x v="4"/>
    <x v="3"/>
    <s v="Indre Fosen"/>
    <x v="18"/>
    <x v="5"/>
    <s v="stk"/>
    <m/>
  </r>
  <r>
    <x v="5"/>
    <x v="3"/>
    <s v="Indre Fosen"/>
    <x v="18"/>
    <x v="5"/>
    <s v="stk"/>
    <n v="1500"/>
  </r>
  <r>
    <x v="6"/>
    <x v="3"/>
    <s v="Indre Fosen"/>
    <x v="18"/>
    <x v="5"/>
    <s v="stk"/>
    <n v="200"/>
  </r>
  <r>
    <x v="7"/>
    <x v="3"/>
    <s v="Indre Fosen"/>
    <x v="18"/>
    <x v="5"/>
    <s v="stk"/>
    <n v="1500"/>
  </r>
  <r>
    <x v="8"/>
    <x v="3"/>
    <s v="Indre Fosen"/>
    <x v="18"/>
    <x v="5"/>
    <s v="stk"/>
    <n v="400"/>
  </r>
  <r>
    <x v="9"/>
    <x v="3"/>
    <s v="Indre Fosen"/>
    <x v="18"/>
    <x v="5"/>
    <s v="stk"/>
    <n v="5475"/>
  </r>
  <r>
    <x v="10"/>
    <x v="3"/>
    <s v="Indre Fosen"/>
    <x v="18"/>
    <x v="5"/>
    <s v="stk"/>
    <n v="1483"/>
  </r>
  <r>
    <x v="11"/>
    <x v="3"/>
    <s v="Indre Fosen"/>
    <x v="18"/>
    <x v="5"/>
    <s v="stk"/>
    <m/>
  </r>
  <r>
    <x v="12"/>
    <x v="3"/>
    <s v="Indre Fosen"/>
    <x v="18"/>
    <x v="5"/>
    <s v="stk"/>
    <m/>
  </r>
  <r>
    <x v="13"/>
    <x v="3"/>
    <s v="Indre Fosen"/>
    <x v="18"/>
    <x v="5"/>
    <s v="stk"/>
    <m/>
  </r>
  <r>
    <x v="14"/>
    <x v="3"/>
    <s v="Indre Fosen"/>
    <x v="18"/>
    <x v="5"/>
    <s v="stk"/>
    <m/>
  </r>
  <r>
    <x v="15"/>
    <x v="3"/>
    <s v="Indre Fosen"/>
    <x v="18"/>
    <x v="5"/>
    <s v="stk"/>
    <m/>
  </r>
  <r>
    <x v="16"/>
    <x v="3"/>
    <s v="Indre Fosen"/>
    <x v="18"/>
    <x v="5"/>
    <s v="stk"/>
    <n v="300"/>
  </r>
  <r>
    <x v="0"/>
    <x v="2"/>
    <s v="Trondheim"/>
    <x v="19"/>
    <x v="5"/>
    <s v="stk"/>
    <n v="16480"/>
  </r>
  <r>
    <x v="1"/>
    <x v="2"/>
    <s v="Trondheim"/>
    <x v="19"/>
    <x v="5"/>
    <s v="stk"/>
    <n v="13975"/>
  </r>
  <r>
    <x v="2"/>
    <x v="2"/>
    <s v="Trondheim"/>
    <x v="19"/>
    <x v="5"/>
    <s v="stk"/>
    <n v="1750"/>
  </r>
  <r>
    <x v="3"/>
    <x v="2"/>
    <s v="Trondheim"/>
    <x v="19"/>
    <x v="5"/>
    <s v="stk"/>
    <n v="1100"/>
  </r>
  <r>
    <x v="4"/>
    <x v="2"/>
    <s v="Trondheim"/>
    <x v="19"/>
    <x v="5"/>
    <s v="stk"/>
    <n v="250"/>
  </r>
  <r>
    <x v="5"/>
    <x v="2"/>
    <s v="Trondheim"/>
    <x v="19"/>
    <x v="5"/>
    <s v="stk"/>
    <n v="200"/>
  </r>
  <r>
    <x v="6"/>
    <x v="2"/>
    <s v="Trondheim"/>
    <x v="19"/>
    <x v="5"/>
    <s v="stk"/>
    <n v="2450"/>
  </r>
  <r>
    <x v="7"/>
    <x v="2"/>
    <s v="Trondheim"/>
    <x v="19"/>
    <x v="5"/>
    <s v="stk"/>
    <n v="500"/>
  </r>
  <r>
    <x v="8"/>
    <x v="2"/>
    <s v="Trondheim"/>
    <x v="19"/>
    <x v="5"/>
    <s v="stk"/>
    <n v="1350"/>
  </r>
  <r>
    <x v="9"/>
    <x v="2"/>
    <s v="Trondheim"/>
    <x v="19"/>
    <x v="5"/>
    <s v="stk"/>
    <n v="600"/>
  </r>
  <r>
    <x v="10"/>
    <x v="2"/>
    <s v="Trondheim"/>
    <x v="19"/>
    <x v="5"/>
    <s v="stk"/>
    <n v="875"/>
  </r>
  <r>
    <x v="11"/>
    <x v="2"/>
    <s v="Trondheim"/>
    <x v="19"/>
    <x v="5"/>
    <s v="stk"/>
    <m/>
  </r>
  <r>
    <x v="12"/>
    <x v="2"/>
    <s v="Trondheim"/>
    <x v="19"/>
    <x v="5"/>
    <s v="stk"/>
    <n v="200"/>
  </r>
  <r>
    <x v="13"/>
    <x v="2"/>
    <s v="Trondheim"/>
    <x v="19"/>
    <x v="5"/>
    <s v="stk"/>
    <m/>
  </r>
  <r>
    <x v="14"/>
    <x v="2"/>
    <s v="Trondheim"/>
    <x v="19"/>
    <x v="5"/>
    <s v="stk"/>
    <n v="500"/>
  </r>
  <r>
    <x v="15"/>
    <x v="2"/>
    <s v="Trondheim"/>
    <x v="19"/>
    <x v="5"/>
    <s v="stk"/>
    <n v="12350"/>
  </r>
  <r>
    <x v="16"/>
    <x v="2"/>
    <s v="Trondheim"/>
    <x v="19"/>
    <x v="5"/>
    <s v="stk"/>
    <n v="26310"/>
  </r>
  <r>
    <x v="0"/>
    <x v="4"/>
    <s v="Heim"/>
    <x v="20"/>
    <x v="5"/>
    <s v="stk"/>
    <n v="3690"/>
  </r>
  <r>
    <x v="1"/>
    <x v="4"/>
    <s v="Heim"/>
    <x v="20"/>
    <x v="5"/>
    <s v="stk"/>
    <n v="1600"/>
  </r>
  <r>
    <x v="2"/>
    <x v="4"/>
    <s v="Heim"/>
    <x v="20"/>
    <x v="5"/>
    <s v="stk"/>
    <n v="2750"/>
  </r>
  <r>
    <x v="3"/>
    <x v="4"/>
    <s v="Heim"/>
    <x v="20"/>
    <x v="5"/>
    <s v="stk"/>
    <n v="100"/>
  </r>
  <r>
    <x v="4"/>
    <x v="4"/>
    <s v="Heim"/>
    <x v="20"/>
    <x v="5"/>
    <s v="stk"/>
    <n v="300"/>
  </r>
  <r>
    <x v="5"/>
    <x v="4"/>
    <s v="Heim"/>
    <x v="20"/>
    <x v="5"/>
    <s v="stk"/>
    <m/>
  </r>
  <r>
    <x v="6"/>
    <x v="4"/>
    <s v="Heim"/>
    <x v="20"/>
    <x v="5"/>
    <s v="stk"/>
    <m/>
  </r>
  <r>
    <x v="7"/>
    <x v="4"/>
    <s v="Heim"/>
    <x v="20"/>
    <x v="5"/>
    <s v="stk"/>
    <n v="5425"/>
  </r>
  <r>
    <x v="8"/>
    <x v="4"/>
    <s v="Heim"/>
    <x v="20"/>
    <x v="5"/>
    <s v="stk"/>
    <n v="2500"/>
  </r>
  <r>
    <x v="9"/>
    <x v="4"/>
    <s v="Heim"/>
    <x v="20"/>
    <x v="5"/>
    <s v="stk"/>
    <n v="850"/>
  </r>
  <r>
    <x v="10"/>
    <x v="4"/>
    <s v="Heim"/>
    <x v="20"/>
    <x v="5"/>
    <s v="stk"/>
    <n v="900"/>
  </r>
  <r>
    <x v="11"/>
    <x v="4"/>
    <s v="Heim"/>
    <x v="20"/>
    <x v="5"/>
    <s v="stk"/>
    <n v="350"/>
  </r>
  <r>
    <x v="12"/>
    <x v="4"/>
    <s v="Heim"/>
    <x v="20"/>
    <x v="5"/>
    <s v="stk"/>
    <n v="1600"/>
  </r>
  <r>
    <x v="13"/>
    <x v="4"/>
    <s v="Heim"/>
    <x v="20"/>
    <x v="5"/>
    <s v="stk"/>
    <n v="400"/>
  </r>
  <r>
    <x v="14"/>
    <x v="4"/>
    <s v="Heim"/>
    <x v="20"/>
    <x v="5"/>
    <s v="stk"/>
    <n v="10250"/>
  </r>
  <r>
    <x v="15"/>
    <x v="4"/>
    <s v="Heim"/>
    <x v="20"/>
    <x v="5"/>
    <s v="stk"/>
    <n v="5265"/>
  </r>
  <r>
    <x v="16"/>
    <x v="4"/>
    <s v="Heim"/>
    <x v="20"/>
    <x v="5"/>
    <s v="stk"/>
    <n v="900"/>
  </r>
  <r>
    <x v="0"/>
    <x v="4"/>
    <s v="Hitra"/>
    <x v="35"/>
    <x v="5"/>
    <s v="stk"/>
    <n v="60"/>
  </r>
  <r>
    <x v="1"/>
    <x v="4"/>
    <s v="Hitra"/>
    <x v="35"/>
    <x v="5"/>
    <s v="stk"/>
    <m/>
  </r>
  <r>
    <x v="2"/>
    <x v="4"/>
    <s v="Hitra"/>
    <x v="35"/>
    <x v="5"/>
    <s v="stk"/>
    <n v="1140"/>
  </r>
  <r>
    <x v="3"/>
    <x v="4"/>
    <s v="Hitra"/>
    <x v="35"/>
    <x v="5"/>
    <s v="stk"/>
    <n v="500"/>
  </r>
  <r>
    <x v="4"/>
    <x v="4"/>
    <s v="Hitra"/>
    <x v="35"/>
    <x v="5"/>
    <s v="stk"/>
    <m/>
  </r>
  <r>
    <x v="5"/>
    <x v="4"/>
    <s v="Hitra"/>
    <x v="35"/>
    <x v="5"/>
    <s v="stk"/>
    <m/>
  </r>
  <r>
    <x v="6"/>
    <x v="4"/>
    <s v="Hitra"/>
    <x v="35"/>
    <x v="5"/>
    <s v="stk"/>
    <m/>
  </r>
  <r>
    <x v="7"/>
    <x v="4"/>
    <s v="Hitra"/>
    <x v="35"/>
    <x v="5"/>
    <s v="stk"/>
    <m/>
  </r>
  <r>
    <x v="8"/>
    <x v="4"/>
    <s v="Hitra"/>
    <x v="35"/>
    <x v="5"/>
    <s v="stk"/>
    <m/>
  </r>
  <r>
    <x v="9"/>
    <x v="4"/>
    <s v="Hitra"/>
    <x v="35"/>
    <x v="5"/>
    <s v="stk"/>
    <n v="200"/>
  </r>
  <r>
    <x v="10"/>
    <x v="4"/>
    <s v="Hitra"/>
    <x v="35"/>
    <x v="5"/>
    <s v="stk"/>
    <m/>
  </r>
  <r>
    <x v="11"/>
    <x v="4"/>
    <s v="Hitra"/>
    <x v="35"/>
    <x v="5"/>
    <s v="stk"/>
    <m/>
  </r>
  <r>
    <x v="12"/>
    <x v="4"/>
    <s v="Hitra"/>
    <x v="35"/>
    <x v="5"/>
    <s v="stk"/>
    <n v="500"/>
  </r>
  <r>
    <x v="13"/>
    <x v="4"/>
    <s v="Hitra"/>
    <x v="35"/>
    <x v="5"/>
    <s v="stk"/>
    <n v="100"/>
  </r>
  <r>
    <x v="14"/>
    <x v="4"/>
    <s v="Hitra"/>
    <x v="35"/>
    <x v="5"/>
    <s v="stk"/>
    <m/>
  </r>
  <r>
    <x v="15"/>
    <x v="4"/>
    <s v="Hitra"/>
    <x v="35"/>
    <x v="5"/>
    <s v="stk"/>
    <m/>
  </r>
  <r>
    <x v="16"/>
    <x v="4"/>
    <s v="Hitra"/>
    <x v="35"/>
    <x v="5"/>
    <s v="stk"/>
    <m/>
  </r>
  <r>
    <x v="0"/>
    <x v="4"/>
    <s v="Orkland"/>
    <x v="22"/>
    <x v="5"/>
    <s v="stk"/>
    <n v="4775"/>
  </r>
  <r>
    <x v="1"/>
    <x v="4"/>
    <s v="Orkland"/>
    <x v="22"/>
    <x v="5"/>
    <s v="stk"/>
    <n v="11725"/>
  </r>
  <r>
    <x v="2"/>
    <x v="4"/>
    <s v="Orkland"/>
    <x v="22"/>
    <x v="5"/>
    <s v="stk"/>
    <n v="2275"/>
  </r>
  <r>
    <x v="3"/>
    <x v="4"/>
    <s v="Orkland"/>
    <x v="22"/>
    <x v="5"/>
    <s v="stk"/>
    <m/>
  </r>
  <r>
    <x v="4"/>
    <x v="4"/>
    <s v="Orkland"/>
    <x v="22"/>
    <x v="5"/>
    <s v="stk"/>
    <m/>
  </r>
  <r>
    <x v="5"/>
    <x v="4"/>
    <s v="Orkland"/>
    <x v="22"/>
    <x v="5"/>
    <s v="stk"/>
    <n v="2400"/>
  </r>
  <r>
    <x v="6"/>
    <x v="4"/>
    <s v="Orkland"/>
    <x v="22"/>
    <x v="5"/>
    <s v="stk"/>
    <n v="1250"/>
  </r>
  <r>
    <x v="7"/>
    <x v="4"/>
    <s v="Orkland"/>
    <x v="22"/>
    <x v="5"/>
    <s v="stk"/>
    <n v="300"/>
  </r>
  <r>
    <x v="8"/>
    <x v="4"/>
    <s v="Orkland"/>
    <x v="22"/>
    <x v="5"/>
    <s v="stk"/>
    <n v="1270"/>
  </r>
  <r>
    <x v="9"/>
    <x v="4"/>
    <s v="Orkland"/>
    <x v="22"/>
    <x v="5"/>
    <s v="stk"/>
    <n v="500"/>
  </r>
  <r>
    <x v="10"/>
    <x v="4"/>
    <s v="Orkland"/>
    <x v="22"/>
    <x v="5"/>
    <s v="stk"/>
    <m/>
  </r>
  <r>
    <x v="11"/>
    <x v="4"/>
    <s v="Orkland"/>
    <x v="22"/>
    <x v="5"/>
    <s v="stk"/>
    <n v="1100"/>
  </r>
  <r>
    <x v="12"/>
    <x v="4"/>
    <s v="Orkland"/>
    <x v="22"/>
    <x v="5"/>
    <s v="stk"/>
    <m/>
  </r>
  <r>
    <x v="13"/>
    <x v="4"/>
    <s v="Orkland"/>
    <x v="22"/>
    <x v="5"/>
    <s v="stk"/>
    <n v="800"/>
  </r>
  <r>
    <x v="14"/>
    <x v="4"/>
    <s v="Orkland"/>
    <x v="22"/>
    <x v="5"/>
    <s v="stk"/>
    <n v="500"/>
  </r>
  <r>
    <x v="15"/>
    <x v="4"/>
    <s v="Orkland"/>
    <x v="22"/>
    <x v="5"/>
    <s v="stk"/>
    <n v="2620"/>
  </r>
  <r>
    <x v="16"/>
    <x v="4"/>
    <s v="Orkland"/>
    <x v="22"/>
    <x v="5"/>
    <s v="stk"/>
    <m/>
  </r>
  <r>
    <x v="0"/>
    <x v="3"/>
    <s v="Ørland"/>
    <x v="21"/>
    <x v="5"/>
    <s v="stk"/>
    <n v="2340"/>
  </r>
  <r>
    <x v="1"/>
    <x v="3"/>
    <s v="Ørland"/>
    <x v="21"/>
    <x v="5"/>
    <s v="stk"/>
    <n v="2970"/>
  </r>
  <r>
    <x v="2"/>
    <x v="3"/>
    <s v="Ørland"/>
    <x v="21"/>
    <x v="5"/>
    <s v="stk"/>
    <n v="1410"/>
  </r>
  <r>
    <x v="3"/>
    <x v="3"/>
    <s v="Ørland"/>
    <x v="21"/>
    <x v="5"/>
    <s v="stk"/>
    <n v="600"/>
  </r>
  <r>
    <x v="4"/>
    <x v="3"/>
    <s v="Ørland"/>
    <x v="21"/>
    <x v="5"/>
    <s v="stk"/>
    <n v="600"/>
  </r>
  <r>
    <x v="5"/>
    <x v="3"/>
    <s v="Ørland"/>
    <x v="21"/>
    <x v="5"/>
    <s v="stk"/>
    <n v="300"/>
  </r>
  <r>
    <x v="6"/>
    <x v="3"/>
    <s v="Ørland"/>
    <x v="21"/>
    <x v="5"/>
    <s v="stk"/>
    <n v="420"/>
  </r>
  <r>
    <x v="7"/>
    <x v="3"/>
    <s v="Ørland"/>
    <x v="21"/>
    <x v="5"/>
    <s v="stk"/>
    <n v="200"/>
  </r>
  <r>
    <x v="8"/>
    <x v="3"/>
    <s v="Ørland"/>
    <x v="21"/>
    <x v="5"/>
    <s v="stk"/>
    <n v="1500"/>
  </r>
  <r>
    <x v="9"/>
    <x v="3"/>
    <s v="Ørland"/>
    <x v="21"/>
    <x v="5"/>
    <s v="stk"/>
    <n v="1350"/>
  </r>
  <r>
    <x v="10"/>
    <x v="3"/>
    <s v="Ørland"/>
    <x v="21"/>
    <x v="5"/>
    <s v="stk"/>
    <n v="2000"/>
  </r>
  <r>
    <x v="11"/>
    <x v="3"/>
    <s v="Ørland"/>
    <x v="21"/>
    <x v="5"/>
    <s v="stk"/>
    <n v="330"/>
  </r>
  <r>
    <x v="12"/>
    <x v="3"/>
    <s v="Ørland"/>
    <x v="21"/>
    <x v="5"/>
    <s v="stk"/>
    <n v="880"/>
  </r>
  <r>
    <x v="13"/>
    <x v="3"/>
    <s v="Ørland"/>
    <x v="21"/>
    <x v="5"/>
    <s v="stk"/>
    <n v="900"/>
  </r>
  <r>
    <x v="14"/>
    <x v="3"/>
    <s v="Ørland"/>
    <x v="21"/>
    <x v="5"/>
    <s v="stk"/>
    <n v="350"/>
  </r>
  <r>
    <x v="15"/>
    <x v="3"/>
    <s v="Ørland"/>
    <x v="21"/>
    <x v="5"/>
    <s v="stk"/>
    <n v="1000"/>
  </r>
  <r>
    <x v="16"/>
    <x v="3"/>
    <s v="Ørland"/>
    <x v="21"/>
    <x v="5"/>
    <s v="stk"/>
    <n v="350"/>
  </r>
  <r>
    <x v="0"/>
    <x v="3"/>
    <s v="Åfjord"/>
    <x v="23"/>
    <x v="5"/>
    <s v="stk"/>
    <n v="1540"/>
  </r>
  <r>
    <x v="1"/>
    <x v="3"/>
    <s v="Åfjord"/>
    <x v="23"/>
    <x v="5"/>
    <s v="stk"/>
    <n v="1155"/>
  </r>
  <r>
    <x v="2"/>
    <x v="3"/>
    <s v="Åfjord"/>
    <x v="23"/>
    <x v="5"/>
    <s v="stk"/>
    <n v="1410"/>
  </r>
  <r>
    <x v="3"/>
    <x v="3"/>
    <s v="Åfjord"/>
    <x v="23"/>
    <x v="5"/>
    <s v="stk"/>
    <m/>
  </r>
  <r>
    <x v="4"/>
    <x v="3"/>
    <s v="Åfjord"/>
    <x v="23"/>
    <x v="5"/>
    <s v="stk"/>
    <n v="1475"/>
  </r>
  <r>
    <x v="5"/>
    <x v="3"/>
    <s v="Åfjord"/>
    <x v="23"/>
    <x v="5"/>
    <s v="stk"/>
    <n v="95"/>
  </r>
  <r>
    <x v="6"/>
    <x v="3"/>
    <s v="Åfjord"/>
    <x v="23"/>
    <x v="5"/>
    <s v="stk"/>
    <m/>
  </r>
  <r>
    <x v="7"/>
    <x v="3"/>
    <s v="Åfjord"/>
    <x v="23"/>
    <x v="5"/>
    <s v="stk"/>
    <n v="120"/>
  </r>
  <r>
    <x v="8"/>
    <x v="3"/>
    <s v="Åfjord"/>
    <x v="23"/>
    <x v="5"/>
    <s v="stk"/>
    <m/>
  </r>
  <r>
    <x v="9"/>
    <x v="3"/>
    <s v="Åfjord"/>
    <x v="23"/>
    <x v="5"/>
    <s v="stk"/>
    <n v="500"/>
  </r>
  <r>
    <x v="10"/>
    <x v="3"/>
    <s v="Åfjord"/>
    <x v="23"/>
    <x v="5"/>
    <s v="stk"/>
    <m/>
  </r>
  <r>
    <x v="11"/>
    <x v="3"/>
    <s v="Åfjord"/>
    <x v="23"/>
    <x v="5"/>
    <s v="stk"/>
    <m/>
  </r>
  <r>
    <x v="12"/>
    <x v="3"/>
    <s v="Åfjord"/>
    <x v="23"/>
    <x v="5"/>
    <s v="stk"/>
    <n v="2535"/>
  </r>
  <r>
    <x v="13"/>
    <x v="3"/>
    <s v="Åfjord"/>
    <x v="23"/>
    <x v="5"/>
    <s v="stk"/>
    <m/>
  </r>
  <r>
    <x v="14"/>
    <x v="3"/>
    <s v="Åfjord"/>
    <x v="23"/>
    <x v="5"/>
    <s v="stk"/>
    <n v="12470"/>
  </r>
  <r>
    <x v="15"/>
    <x v="3"/>
    <s v="Åfjord"/>
    <x v="23"/>
    <x v="5"/>
    <s v="stk"/>
    <n v="11950"/>
  </r>
  <r>
    <x v="16"/>
    <x v="3"/>
    <s v="Åfjord"/>
    <x v="23"/>
    <x v="5"/>
    <s v="stk"/>
    <m/>
  </r>
  <r>
    <x v="0"/>
    <x v="3"/>
    <s v="Åfjord"/>
    <x v="23"/>
    <x v="5"/>
    <s v="stk"/>
    <m/>
  </r>
  <r>
    <x v="1"/>
    <x v="3"/>
    <s v="Åfjord"/>
    <x v="23"/>
    <x v="5"/>
    <s v="stk"/>
    <n v="1080"/>
  </r>
  <r>
    <x v="2"/>
    <x v="3"/>
    <s v="Åfjord"/>
    <x v="23"/>
    <x v="5"/>
    <s v="stk"/>
    <n v="150"/>
  </r>
  <r>
    <x v="3"/>
    <x v="3"/>
    <s v="Åfjord"/>
    <x v="23"/>
    <x v="5"/>
    <s v="stk"/>
    <n v="500"/>
  </r>
  <r>
    <x v="4"/>
    <x v="3"/>
    <s v="Åfjord"/>
    <x v="23"/>
    <x v="5"/>
    <s v="stk"/>
    <m/>
  </r>
  <r>
    <x v="5"/>
    <x v="3"/>
    <s v="Åfjord"/>
    <x v="23"/>
    <x v="5"/>
    <s v="stk"/>
    <m/>
  </r>
  <r>
    <x v="6"/>
    <x v="3"/>
    <s v="Åfjord"/>
    <x v="23"/>
    <x v="5"/>
    <s v="stk"/>
    <m/>
  </r>
  <r>
    <x v="7"/>
    <x v="3"/>
    <s v="Åfjord"/>
    <x v="23"/>
    <x v="5"/>
    <s v="stk"/>
    <m/>
  </r>
  <r>
    <x v="8"/>
    <x v="3"/>
    <s v="Åfjord"/>
    <x v="23"/>
    <x v="5"/>
    <s v="stk"/>
    <m/>
  </r>
  <r>
    <x v="9"/>
    <x v="3"/>
    <s v="Åfjord"/>
    <x v="23"/>
    <x v="5"/>
    <s v="stk"/>
    <m/>
  </r>
  <r>
    <x v="10"/>
    <x v="3"/>
    <s v="Åfjord"/>
    <x v="23"/>
    <x v="5"/>
    <s v="stk"/>
    <m/>
  </r>
  <r>
    <x v="11"/>
    <x v="3"/>
    <s v="Åfjord"/>
    <x v="23"/>
    <x v="5"/>
    <s v="stk"/>
    <m/>
  </r>
  <r>
    <x v="12"/>
    <x v="3"/>
    <s v="Åfjord"/>
    <x v="23"/>
    <x v="5"/>
    <s v="stk"/>
    <m/>
  </r>
  <r>
    <x v="13"/>
    <x v="3"/>
    <s v="Åfjord"/>
    <x v="23"/>
    <x v="5"/>
    <s v="stk"/>
    <m/>
  </r>
  <r>
    <x v="14"/>
    <x v="3"/>
    <s v="Åfjord"/>
    <x v="23"/>
    <x v="5"/>
    <s v="stk"/>
    <m/>
  </r>
  <r>
    <x v="15"/>
    <x v="3"/>
    <s v="Åfjord"/>
    <x v="23"/>
    <x v="5"/>
    <s v="stk"/>
    <m/>
  </r>
  <r>
    <x v="16"/>
    <x v="3"/>
    <s v="Åfjord"/>
    <x v="23"/>
    <x v="5"/>
    <s v="stk"/>
    <m/>
  </r>
  <r>
    <x v="0"/>
    <x v="3"/>
    <s v="Osen"/>
    <x v="24"/>
    <x v="5"/>
    <s v="stk"/>
    <n v="1150"/>
  </r>
  <r>
    <x v="1"/>
    <x v="3"/>
    <s v="Osen"/>
    <x v="24"/>
    <x v="5"/>
    <s v="stk"/>
    <n v="2850"/>
  </r>
  <r>
    <x v="2"/>
    <x v="3"/>
    <s v="Osen"/>
    <x v="24"/>
    <x v="5"/>
    <s v="stk"/>
    <n v="500"/>
  </r>
  <r>
    <x v="3"/>
    <x v="3"/>
    <s v="Osen"/>
    <x v="24"/>
    <x v="5"/>
    <s v="stk"/>
    <n v="1000"/>
  </r>
  <r>
    <x v="4"/>
    <x v="3"/>
    <s v="Osen"/>
    <x v="24"/>
    <x v="5"/>
    <s v="stk"/>
    <m/>
  </r>
  <r>
    <x v="5"/>
    <x v="3"/>
    <s v="Osen"/>
    <x v="24"/>
    <x v="5"/>
    <s v="stk"/>
    <n v="750"/>
  </r>
  <r>
    <x v="6"/>
    <x v="3"/>
    <s v="Osen"/>
    <x v="24"/>
    <x v="5"/>
    <s v="stk"/>
    <m/>
  </r>
  <r>
    <x v="7"/>
    <x v="3"/>
    <s v="Osen"/>
    <x v="24"/>
    <x v="5"/>
    <s v="stk"/>
    <m/>
  </r>
  <r>
    <x v="8"/>
    <x v="3"/>
    <s v="Osen"/>
    <x v="24"/>
    <x v="5"/>
    <s v="stk"/>
    <m/>
  </r>
  <r>
    <x v="9"/>
    <x v="3"/>
    <s v="Osen"/>
    <x v="24"/>
    <x v="5"/>
    <s v="stk"/>
    <m/>
  </r>
  <r>
    <x v="10"/>
    <x v="3"/>
    <s v="Osen"/>
    <x v="24"/>
    <x v="5"/>
    <s v="stk"/>
    <n v="300"/>
  </r>
  <r>
    <x v="11"/>
    <x v="3"/>
    <s v="Osen"/>
    <x v="24"/>
    <x v="5"/>
    <s v="stk"/>
    <n v="2100"/>
  </r>
  <r>
    <x v="12"/>
    <x v="3"/>
    <s v="Osen"/>
    <x v="24"/>
    <x v="5"/>
    <s v="stk"/>
    <m/>
  </r>
  <r>
    <x v="13"/>
    <x v="3"/>
    <s v="Osen"/>
    <x v="24"/>
    <x v="5"/>
    <s v="stk"/>
    <m/>
  </r>
  <r>
    <x v="14"/>
    <x v="3"/>
    <s v="Osen"/>
    <x v="24"/>
    <x v="5"/>
    <s v="stk"/>
    <m/>
  </r>
  <r>
    <x v="15"/>
    <x v="3"/>
    <s v="Osen"/>
    <x v="24"/>
    <x v="5"/>
    <s v="stk"/>
    <n v="7900"/>
  </r>
  <r>
    <x v="16"/>
    <x v="3"/>
    <s v="Osen"/>
    <x v="24"/>
    <x v="5"/>
    <s v="stk"/>
    <n v="700"/>
  </r>
  <r>
    <x v="0"/>
    <x v="5"/>
    <s v="Oppdal"/>
    <x v="25"/>
    <x v="5"/>
    <s v="stk"/>
    <n v="300"/>
  </r>
  <r>
    <x v="1"/>
    <x v="5"/>
    <s v="Oppdal"/>
    <x v="25"/>
    <x v="5"/>
    <s v="stk"/>
    <n v="2450"/>
  </r>
  <r>
    <x v="2"/>
    <x v="5"/>
    <s v="Oppdal"/>
    <x v="25"/>
    <x v="5"/>
    <s v="stk"/>
    <n v="200"/>
  </r>
  <r>
    <x v="3"/>
    <x v="5"/>
    <s v="Oppdal"/>
    <x v="25"/>
    <x v="5"/>
    <s v="stk"/>
    <n v="1650"/>
  </r>
  <r>
    <x v="4"/>
    <x v="5"/>
    <s v="Oppdal"/>
    <x v="25"/>
    <x v="5"/>
    <s v="stk"/>
    <m/>
  </r>
  <r>
    <x v="5"/>
    <x v="5"/>
    <s v="Oppdal"/>
    <x v="25"/>
    <x v="5"/>
    <s v="stk"/>
    <m/>
  </r>
  <r>
    <x v="6"/>
    <x v="5"/>
    <s v="Oppdal"/>
    <x v="25"/>
    <x v="5"/>
    <s v="stk"/>
    <n v="650"/>
  </r>
  <r>
    <x v="7"/>
    <x v="5"/>
    <s v="Oppdal"/>
    <x v="25"/>
    <x v="5"/>
    <s v="stk"/>
    <n v="1350"/>
  </r>
  <r>
    <x v="8"/>
    <x v="5"/>
    <s v="Oppdal"/>
    <x v="25"/>
    <x v="5"/>
    <s v="stk"/>
    <n v="200"/>
  </r>
  <r>
    <x v="9"/>
    <x v="5"/>
    <s v="Oppdal"/>
    <x v="25"/>
    <x v="5"/>
    <s v="stk"/>
    <m/>
  </r>
  <r>
    <x v="10"/>
    <x v="5"/>
    <s v="Oppdal"/>
    <x v="25"/>
    <x v="5"/>
    <s v="stk"/>
    <m/>
  </r>
  <r>
    <x v="11"/>
    <x v="5"/>
    <s v="Oppdal"/>
    <x v="25"/>
    <x v="5"/>
    <s v="stk"/>
    <n v="7225"/>
  </r>
  <r>
    <x v="12"/>
    <x v="5"/>
    <s v="Oppdal"/>
    <x v="25"/>
    <x v="5"/>
    <s v="stk"/>
    <m/>
  </r>
  <r>
    <x v="13"/>
    <x v="5"/>
    <s v="Oppdal"/>
    <x v="25"/>
    <x v="5"/>
    <s v="stk"/>
    <m/>
  </r>
  <r>
    <x v="14"/>
    <x v="5"/>
    <s v="Oppdal"/>
    <x v="25"/>
    <x v="5"/>
    <s v="stk"/>
    <m/>
  </r>
  <r>
    <x v="15"/>
    <x v="5"/>
    <s v="Oppdal"/>
    <x v="25"/>
    <x v="5"/>
    <s v="stk"/>
    <m/>
  </r>
  <r>
    <x v="16"/>
    <x v="5"/>
    <s v="Oppdal"/>
    <x v="25"/>
    <x v="5"/>
    <s v="stk"/>
    <n v="300"/>
  </r>
  <r>
    <x v="0"/>
    <x v="5"/>
    <s v="Rennebu"/>
    <x v="26"/>
    <x v="5"/>
    <s v="stk"/>
    <n v="3910"/>
  </r>
  <r>
    <x v="1"/>
    <x v="5"/>
    <s v="Rennebu"/>
    <x v="26"/>
    <x v="5"/>
    <s v="stk"/>
    <n v="4690"/>
  </r>
  <r>
    <x v="2"/>
    <x v="5"/>
    <s v="Rennebu"/>
    <x v="26"/>
    <x v="5"/>
    <s v="stk"/>
    <n v="2700"/>
  </r>
  <r>
    <x v="3"/>
    <x v="5"/>
    <s v="Rennebu"/>
    <x v="26"/>
    <x v="5"/>
    <s v="stk"/>
    <n v="700"/>
  </r>
  <r>
    <x v="4"/>
    <x v="5"/>
    <s v="Rennebu"/>
    <x v="26"/>
    <x v="5"/>
    <s v="stk"/>
    <m/>
  </r>
  <r>
    <x v="5"/>
    <x v="5"/>
    <s v="Rennebu"/>
    <x v="26"/>
    <x v="5"/>
    <s v="stk"/>
    <m/>
  </r>
  <r>
    <x v="6"/>
    <x v="5"/>
    <s v="Rennebu"/>
    <x v="26"/>
    <x v="5"/>
    <s v="stk"/>
    <n v="780"/>
  </r>
  <r>
    <x v="7"/>
    <x v="5"/>
    <s v="Rennebu"/>
    <x v="26"/>
    <x v="5"/>
    <s v="stk"/>
    <n v="100"/>
  </r>
  <r>
    <x v="8"/>
    <x v="5"/>
    <s v="Rennebu"/>
    <x v="26"/>
    <x v="5"/>
    <s v="stk"/>
    <n v="80"/>
  </r>
  <r>
    <x v="9"/>
    <x v="5"/>
    <s v="Rennebu"/>
    <x v="26"/>
    <x v="5"/>
    <s v="stk"/>
    <n v="2410"/>
  </r>
  <r>
    <x v="10"/>
    <x v="5"/>
    <s v="Rennebu"/>
    <x v="26"/>
    <x v="5"/>
    <s v="stk"/>
    <n v="690"/>
  </r>
  <r>
    <x v="11"/>
    <x v="5"/>
    <s v="Rennebu"/>
    <x v="26"/>
    <x v="5"/>
    <s v="stk"/>
    <n v="6200"/>
  </r>
  <r>
    <x v="12"/>
    <x v="5"/>
    <s v="Rennebu"/>
    <x v="26"/>
    <x v="5"/>
    <s v="stk"/>
    <n v="200"/>
  </r>
  <r>
    <x v="13"/>
    <x v="5"/>
    <s v="Rennebu"/>
    <x v="26"/>
    <x v="5"/>
    <s v="stk"/>
    <m/>
  </r>
  <r>
    <x v="14"/>
    <x v="5"/>
    <s v="Rennebu"/>
    <x v="26"/>
    <x v="5"/>
    <s v="stk"/>
    <n v="1950"/>
  </r>
  <r>
    <x v="15"/>
    <x v="5"/>
    <s v="Rennebu"/>
    <x v="26"/>
    <x v="5"/>
    <s v="stk"/>
    <n v="5900"/>
  </r>
  <r>
    <x v="16"/>
    <x v="5"/>
    <s v="Rennebu"/>
    <x v="26"/>
    <x v="5"/>
    <s v="stk"/>
    <n v="2250"/>
  </r>
  <r>
    <x v="0"/>
    <x v="4"/>
    <s v="Orkland"/>
    <x v="22"/>
    <x v="5"/>
    <s v="stk"/>
    <n v="2420"/>
  </r>
  <r>
    <x v="1"/>
    <x v="4"/>
    <s v="Orkland"/>
    <x v="22"/>
    <x v="5"/>
    <s v="stk"/>
    <n v="3220"/>
  </r>
  <r>
    <x v="2"/>
    <x v="4"/>
    <s v="Orkland"/>
    <x v="22"/>
    <x v="5"/>
    <s v="stk"/>
    <n v="12335"/>
  </r>
  <r>
    <x v="3"/>
    <x v="4"/>
    <s v="Orkland"/>
    <x v="22"/>
    <x v="5"/>
    <s v="stk"/>
    <n v="30"/>
  </r>
  <r>
    <x v="4"/>
    <x v="4"/>
    <s v="Orkland"/>
    <x v="22"/>
    <x v="5"/>
    <s v="stk"/>
    <m/>
  </r>
  <r>
    <x v="5"/>
    <x v="4"/>
    <s v="Orkland"/>
    <x v="22"/>
    <x v="5"/>
    <s v="stk"/>
    <n v="476"/>
  </r>
  <r>
    <x v="6"/>
    <x v="4"/>
    <s v="Orkland"/>
    <x v="22"/>
    <x v="5"/>
    <s v="stk"/>
    <n v="300"/>
  </r>
  <r>
    <x v="7"/>
    <x v="4"/>
    <s v="Orkland"/>
    <x v="22"/>
    <x v="5"/>
    <s v="stk"/>
    <n v="1600"/>
  </r>
  <r>
    <x v="8"/>
    <x v="4"/>
    <s v="Orkland"/>
    <x v="22"/>
    <x v="5"/>
    <s v="stk"/>
    <n v="1850"/>
  </r>
  <r>
    <x v="9"/>
    <x v="4"/>
    <s v="Orkland"/>
    <x v="22"/>
    <x v="5"/>
    <s v="stk"/>
    <n v="2825"/>
  </r>
  <r>
    <x v="10"/>
    <x v="4"/>
    <s v="Orkland"/>
    <x v="22"/>
    <x v="5"/>
    <s v="stk"/>
    <n v="750"/>
  </r>
  <r>
    <x v="11"/>
    <x v="4"/>
    <s v="Orkland"/>
    <x v="22"/>
    <x v="5"/>
    <s v="stk"/>
    <n v="2800"/>
  </r>
  <r>
    <x v="12"/>
    <x v="4"/>
    <s v="Orkland"/>
    <x v="22"/>
    <x v="5"/>
    <s v="stk"/>
    <n v="600"/>
  </r>
  <r>
    <x v="13"/>
    <x v="4"/>
    <s v="Orkland"/>
    <x v="22"/>
    <x v="5"/>
    <s v="stk"/>
    <n v="2000"/>
  </r>
  <r>
    <x v="14"/>
    <x v="4"/>
    <s v="Orkland"/>
    <x v="22"/>
    <x v="5"/>
    <s v="stk"/>
    <n v="1000"/>
  </r>
  <r>
    <x v="15"/>
    <x v="4"/>
    <s v="Orkland"/>
    <x v="22"/>
    <x v="5"/>
    <s v="stk"/>
    <n v="600"/>
  </r>
  <r>
    <x v="16"/>
    <x v="4"/>
    <s v="Orkland"/>
    <x v="22"/>
    <x v="5"/>
    <s v="stk"/>
    <n v="5530"/>
  </r>
  <r>
    <x v="0"/>
    <x v="4"/>
    <s v="Orkland"/>
    <x v="22"/>
    <x v="5"/>
    <s v="stk"/>
    <n v="10055"/>
  </r>
  <r>
    <x v="1"/>
    <x v="4"/>
    <s v="Orkland"/>
    <x v="22"/>
    <x v="5"/>
    <s v="stk"/>
    <n v="5990"/>
  </r>
  <r>
    <x v="2"/>
    <x v="4"/>
    <s v="Orkland"/>
    <x v="22"/>
    <x v="5"/>
    <s v="stk"/>
    <n v="2065"/>
  </r>
  <r>
    <x v="3"/>
    <x v="4"/>
    <s v="Orkland"/>
    <x v="22"/>
    <x v="5"/>
    <s v="stk"/>
    <n v="800"/>
  </r>
  <r>
    <x v="4"/>
    <x v="4"/>
    <s v="Orkland"/>
    <x v="22"/>
    <x v="5"/>
    <s v="stk"/>
    <n v="1085"/>
  </r>
  <r>
    <x v="5"/>
    <x v="4"/>
    <s v="Orkland"/>
    <x v="22"/>
    <x v="5"/>
    <s v="stk"/>
    <n v="100"/>
  </r>
  <r>
    <x v="6"/>
    <x v="4"/>
    <s v="Orkland"/>
    <x v="22"/>
    <x v="5"/>
    <s v="stk"/>
    <n v="180"/>
  </r>
  <r>
    <x v="7"/>
    <x v="4"/>
    <s v="Orkland"/>
    <x v="22"/>
    <x v="5"/>
    <s v="stk"/>
    <n v="685"/>
  </r>
  <r>
    <x v="8"/>
    <x v="4"/>
    <s v="Orkland"/>
    <x v="22"/>
    <x v="5"/>
    <s v="stk"/>
    <n v="2875"/>
  </r>
  <r>
    <x v="9"/>
    <x v="4"/>
    <s v="Orkland"/>
    <x v="22"/>
    <x v="5"/>
    <s v="stk"/>
    <n v="2100"/>
  </r>
  <r>
    <x v="10"/>
    <x v="4"/>
    <s v="Orkland"/>
    <x v="22"/>
    <x v="5"/>
    <s v="stk"/>
    <n v="710"/>
  </r>
  <r>
    <x v="11"/>
    <x v="4"/>
    <s v="Orkland"/>
    <x v="22"/>
    <x v="5"/>
    <s v="stk"/>
    <n v="730"/>
  </r>
  <r>
    <x v="12"/>
    <x v="4"/>
    <s v="Orkland"/>
    <x v="22"/>
    <x v="5"/>
    <s v="stk"/>
    <m/>
  </r>
  <r>
    <x v="13"/>
    <x v="4"/>
    <s v="Orkland"/>
    <x v="22"/>
    <x v="5"/>
    <s v="stk"/>
    <n v="500"/>
  </r>
  <r>
    <x v="14"/>
    <x v="4"/>
    <s v="Orkland"/>
    <x v="22"/>
    <x v="5"/>
    <s v="stk"/>
    <n v="50"/>
  </r>
  <r>
    <x v="15"/>
    <x v="4"/>
    <s v="Orkland"/>
    <x v="22"/>
    <x v="5"/>
    <s v="stk"/>
    <n v="900"/>
  </r>
  <r>
    <x v="16"/>
    <x v="4"/>
    <s v="Orkland"/>
    <x v="22"/>
    <x v="5"/>
    <s v="stk"/>
    <n v="90"/>
  </r>
  <r>
    <x v="0"/>
    <x v="5"/>
    <s v="Røros"/>
    <x v="27"/>
    <x v="5"/>
    <s v="stk"/>
    <n v="425"/>
  </r>
  <r>
    <x v="1"/>
    <x v="5"/>
    <s v="Røros"/>
    <x v="27"/>
    <x v="5"/>
    <s v="stk"/>
    <m/>
  </r>
  <r>
    <x v="2"/>
    <x v="5"/>
    <s v="Røros"/>
    <x v="27"/>
    <x v="5"/>
    <s v="stk"/>
    <m/>
  </r>
  <r>
    <x v="3"/>
    <x v="5"/>
    <s v="Røros"/>
    <x v="27"/>
    <x v="5"/>
    <s v="stk"/>
    <m/>
  </r>
  <r>
    <x v="4"/>
    <x v="5"/>
    <s v="Røros"/>
    <x v="27"/>
    <x v="5"/>
    <s v="stk"/>
    <m/>
  </r>
  <r>
    <x v="5"/>
    <x v="5"/>
    <s v="Røros"/>
    <x v="27"/>
    <x v="5"/>
    <s v="stk"/>
    <n v="300"/>
  </r>
  <r>
    <x v="6"/>
    <x v="5"/>
    <s v="Røros"/>
    <x v="27"/>
    <x v="5"/>
    <s v="stk"/>
    <m/>
  </r>
  <r>
    <x v="7"/>
    <x v="5"/>
    <s v="Røros"/>
    <x v="27"/>
    <x v="5"/>
    <s v="stk"/>
    <m/>
  </r>
  <r>
    <x v="8"/>
    <x v="5"/>
    <s v="Røros"/>
    <x v="27"/>
    <x v="5"/>
    <s v="stk"/>
    <m/>
  </r>
  <r>
    <x v="9"/>
    <x v="5"/>
    <s v="Røros"/>
    <x v="27"/>
    <x v="5"/>
    <s v="stk"/>
    <m/>
  </r>
  <r>
    <x v="10"/>
    <x v="5"/>
    <s v="Røros"/>
    <x v="27"/>
    <x v="5"/>
    <s v="stk"/>
    <n v="1000"/>
  </r>
  <r>
    <x v="11"/>
    <x v="5"/>
    <s v="Røros"/>
    <x v="27"/>
    <x v="5"/>
    <s v="stk"/>
    <m/>
  </r>
  <r>
    <x v="12"/>
    <x v="5"/>
    <s v="Røros"/>
    <x v="27"/>
    <x v="5"/>
    <s v="stk"/>
    <m/>
  </r>
  <r>
    <x v="13"/>
    <x v="5"/>
    <s v="Røros"/>
    <x v="27"/>
    <x v="5"/>
    <s v="stk"/>
    <m/>
  </r>
  <r>
    <x v="14"/>
    <x v="5"/>
    <s v="Røros"/>
    <x v="27"/>
    <x v="5"/>
    <s v="stk"/>
    <m/>
  </r>
  <r>
    <x v="15"/>
    <x v="5"/>
    <s v="Røros"/>
    <x v="27"/>
    <x v="5"/>
    <s v="stk"/>
    <m/>
  </r>
  <r>
    <x v="16"/>
    <x v="5"/>
    <s v="Røros"/>
    <x v="27"/>
    <x v="5"/>
    <s v="stk"/>
    <m/>
  </r>
  <r>
    <x v="0"/>
    <x v="5"/>
    <s v="Holtålen"/>
    <x v="28"/>
    <x v="5"/>
    <s v="stk"/>
    <n v="60"/>
  </r>
  <r>
    <x v="1"/>
    <x v="5"/>
    <s v="Holtålen"/>
    <x v="28"/>
    <x v="5"/>
    <s v="stk"/>
    <m/>
  </r>
  <r>
    <x v="2"/>
    <x v="5"/>
    <s v="Holtålen"/>
    <x v="28"/>
    <x v="5"/>
    <s v="stk"/>
    <n v="1140"/>
  </r>
  <r>
    <x v="3"/>
    <x v="5"/>
    <s v="Holtålen"/>
    <x v="28"/>
    <x v="5"/>
    <s v="stk"/>
    <n v="500"/>
  </r>
  <r>
    <x v="4"/>
    <x v="5"/>
    <s v="Holtålen"/>
    <x v="28"/>
    <x v="5"/>
    <s v="stk"/>
    <m/>
  </r>
  <r>
    <x v="5"/>
    <x v="5"/>
    <s v="Holtålen"/>
    <x v="28"/>
    <x v="5"/>
    <s v="stk"/>
    <m/>
  </r>
  <r>
    <x v="6"/>
    <x v="5"/>
    <s v="Holtålen"/>
    <x v="28"/>
    <x v="5"/>
    <s v="stk"/>
    <m/>
  </r>
  <r>
    <x v="7"/>
    <x v="5"/>
    <s v="Holtålen"/>
    <x v="28"/>
    <x v="5"/>
    <s v="stk"/>
    <m/>
  </r>
  <r>
    <x v="8"/>
    <x v="5"/>
    <s v="Holtålen"/>
    <x v="28"/>
    <x v="5"/>
    <s v="stk"/>
    <m/>
  </r>
  <r>
    <x v="9"/>
    <x v="5"/>
    <s v="Holtålen"/>
    <x v="28"/>
    <x v="5"/>
    <s v="stk"/>
    <n v="200"/>
  </r>
  <r>
    <x v="10"/>
    <x v="5"/>
    <s v="Holtålen"/>
    <x v="28"/>
    <x v="5"/>
    <s v="stk"/>
    <m/>
  </r>
  <r>
    <x v="11"/>
    <x v="5"/>
    <s v="Holtålen"/>
    <x v="28"/>
    <x v="5"/>
    <s v="stk"/>
    <m/>
  </r>
  <r>
    <x v="12"/>
    <x v="5"/>
    <s v="Holtålen"/>
    <x v="28"/>
    <x v="5"/>
    <s v="stk"/>
    <n v="500"/>
  </r>
  <r>
    <x v="13"/>
    <x v="5"/>
    <s v="Holtålen"/>
    <x v="28"/>
    <x v="5"/>
    <s v="stk"/>
    <n v="100"/>
  </r>
  <r>
    <x v="14"/>
    <x v="5"/>
    <s v="Holtålen"/>
    <x v="28"/>
    <x v="5"/>
    <s v="stk"/>
    <m/>
  </r>
  <r>
    <x v="15"/>
    <x v="5"/>
    <s v="Holtålen"/>
    <x v="28"/>
    <x v="5"/>
    <s v="stk"/>
    <m/>
  </r>
  <r>
    <x v="16"/>
    <x v="5"/>
    <s v="Holtålen"/>
    <x v="28"/>
    <x v="5"/>
    <s v="stk"/>
    <m/>
  </r>
  <r>
    <x v="0"/>
    <x v="5"/>
    <s v="Midtre-Gauldal"/>
    <x v="29"/>
    <x v="5"/>
    <s v="stk"/>
    <n v="11125"/>
  </r>
  <r>
    <x v="1"/>
    <x v="5"/>
    <s v="Midtre-Gauldal"/>
    <x v="29"/>
    <x v="5"/>
    <s v="stk"/>
    <n v="7531"/>
  </r>
  <r>
    <x v="2"/>
    <x v="5"/>
    <s v="Midtre-Gauldal"/>
    <x v="29"/>
    <x v="5"/>
    <s v="stk"/>
    <n v="3530"/>
  </r>
  <r>
    <x v="3"/>
    <x v="5"/>
    <s v="Midtre-Gauldal"/>
    <x v="29"/>
    <x v="5"/>
    <s v="stk"/>
    <n v="500"/>
  </r>
  <r>
    <x v="4"/>
    <x v="5"/>
    <s v="Midtre-Gauldal"/>
    <x v="29"/>
    <x v="5"/>
    <s v="stk"/>
    <n v="2700"/>
  </r>
  <r>
    <x v="5"/>
    <x v="5"/>
    <s v="Midtre-Gauldal"/>
    <x v="29"/>
    <x v="5"/>
    <s v="stk"/>
    <n v="1125"/>
  </r>
  <r>
    <x v="6"/>
    <x v="5"/>
    <s v="Midtre-Gauldal"/>
    <x v="29"/>
    <x v="5"/>
    <s v="stk"/>
    <m/>
  </r>
  <r>
    <x v="7"/>
    <x v="5"/>
    <s v="Midtre-Gauldal"/>
    <x v="29"/>
    <x v="5"/>
    <s v="stk"/>
    <m/>
  </r>
  <r>
    <x v="8"/>
    <x v="5"/>
    <s v="Midtre-Gauldal"/>
    <x v="29"/>
    <x v="5"/>
    <s v="stk"/>
    <n v="12430"/>
  </r>
  <r>
    <x v="9"/>
    <x v="5"/>
    <s v="Midtre-Gauldal"/>
    <x v="29"/>
    <x v="5"/>
    <s v="stk"/>
    <n v="2000"/>
  </r>
  <r>
    <x v="10"/>
    <x v="5"/>
    <s v="Midtre-Gauldal"/>
    <x v="29"/>
    <x v="5"/>
    <s v="stk"/>
    <m/>
  </r>
  <r>
    <x v="11"/>
    <x v="5"/>
    <s v="Midtre-Gauldal"/>
    <x v="29"/>
    <x v="5"/>
    <s v="stk"/>
    <n v="2030"/>
  </r>
  <r>
    <x v="12"/>
    <x v="5"/>
    <s v="Midtre-Gauldal"/>
    <x v="29"/>
    <x v="5"/>
    <s v="stk"/>
    <n v="1000"/>
  </r>
  <r>
    <x v="13"/>
    <x v="5"/>
    <s v="Midtre-Gauldal"/>
    <x v="29"/>
    <x v="5"/>
    <s v="stk"/>
    <n v="700"/>
  </r>
  <r>
    <x v="14"/>
    <x v="5"/>
    <s v="Midtre-Gauldal"/>
    <x v="29"/>
    <x v="5"/>
    <s v="stk"/>
    <n v="5325"/>
  </r>
  <r>
    <x v="15"/>
    <x v="5"/>
    <s v="Midtre-Gauldal"/>
    <x v="29"/>
    <x v="5"/>
    <s v="stk"/>
    <n v="4550"/>
  </r>
  <r>
    <x v="16"/>
    <x v="5"/>
    <s v="Midtre-Gauldal"/>
    <x v="29"/>
    <x v="5"/>
    <s v="stk"/>
    <n v="8000"/>
  </r>
  <r>
    <x v="0"/>
    <x v="5"/>
    <s v="Melhus"/>
    <x v="30"/>
    <x v="5"/>
    <s v="stk"/>
    <n v="8295"/>
  </r>
  <r>
    <x v="1"/>
    <x v="5"/>
    <s v="Melhus"/>
    <x v="30"/>
    <x v="5"/>
    <s v="stk"/>
    <n v="9940"/>
  </r>
  <r>
    <x v="2"/>
    <x v="5"/>
    <s v="Melhus"/>
    <x v="30"/>
    <x v="5"/>
    <s v="stk"/>
    <n v="2090"/>
  </r>
  <r>
    <x v="3"/>
    <x v="5"/>
    <s v="Melhus"/>
    <x v="30"/>
    <x v="5"/>
    <s v="stk"/>
    <n v="416"/>
  </r>
  <r>
    <x v="4"/>
    <x v="5"/>
    <s v="Melhus"/>
    <x v="30"/>
    <x v="5"/>
    <s v="stk"/>
    <n v="1300"/>
  </r>
  <r>
    <x v="5"/>
    <x v="5"/>
    <s v="Melhus"/>
    <x v="30"/>
    <x v="5"/>
    <s v="stk"/>
    <n v="90"/>
  </r>
  <r>
    <x v="6"/>
    <x v="5"/>
    <s v="Melhus"/>
    <x v="30"/>
    <x v="5"/>
    <s v="stk"/>
    <n v="6120"/>
  </r>
  <r>
    <x v="7"/>
    <x v="5"/>
    <s v="Melhus"/>
    <x v="30"/>
    <x v="5"/>
    <s v="stk"/>
    <n v="1660"/>
  </r>
  <r>
    <x v="8"/>
    <x v="5"/>
    <s v="Melhus"/>
    <x v="30"/>
    <x v="5"/>
    <s v="stk"/>
    <n v="3085"/>
  </r>
  <r>
    <x v="9"/>
    <x v="5"/>
    <s v="Melhus"/>
    <x v="30"/>
    <x v="5"/>
    <s v="stk"/>
    <m/>
  </r>
  <r>
    <x v="10"/>
    <x v="5"/>
    <s v="Melhus"/>
    <x v="30"/>
    <x v="5"/>
    <s v="stk"/>
    <n v="2150"/>
  </r>
  <r>
    <x v="11"/>
    <x v="5"/>
    <s v="Melhus"/>
    <x v="30"/>
    <x v="5"/>
    <s v="stk"/>
    <n v="3515"/>
  </r>
  <r>
    <x v="12"/>
    <x v="5"/>
    <s v="Melhus"/>
    <x v="30"/>
    <x v="5"/>
    <s v="stk"/>
    <n v="1100"/>
  </r>
  <r>
    <x v="13"/>
    <x v="5"/>
    <s v="Melhus"/>
    <x v="30"/>
    <x v="5"/>
    <s v="stk"/>
    <n v="7650"/>
  </r>
  <r>
    <x v="14"/>
    <x v="5"/>
    <s v="Melhus"/>
    <x v="30"/>
    <x v="5"/>
    <s v="stk"/>
    <n v="2000"/>
  </r>
  <r>
    <x v="15"/>
    <x v="5"/>
    <s v="Melhus"/>
    <x v="30"/>
    <x v="5"/>
    <s v="stk"/>
    <n v="9000"/>
  </r>
  <r>
    <x v="16"/>
    <x v="5"/>
    <s v="Melhus"/>
    <x v="30"/>
    <x v="5"/>
    <s v="stk"/>
    <n v="800"/>
  </r>
  <r>
    <x v="0"/>
    <x v="4"/>
    <s v="Skaun"/>
    <x v="31"/>
    <x v="5"/>
    <s v="stk"/>
    <n v="800"/>
  </r>
  <r>
    <x v="1"/>
    <x v="4"/>
    <s v="Skaun"/>
    <x v="31"/>
    <x v="5"/>
    <s v="stk"/>
    <n v="1570"/>
  </r>
  <r>
    <x v="2"/>
    <x v="4"/>
    <s v="Skaun"/>
    <x v="31"/>
    <x v="5"/>
    <s v="stk"/>
    <n v="5075"/>
  </r>
  <r>
    <x v="3"/>
    <x v="4"/>
    <s v="Skaun"/>
    <x v="31"/>
    <x v="5"/>
    <s v="stk"/>
    <m/>
  </r>
  <r>
    <x v="4"/>
    <x v="4"/>
    <s v="Skaun"/>
    <x v="31"/>
    <x v="5"/>
    <s v="stk"/>
    <m/>
  </r>
  <r>
    <x v="5"/>
    <x v="4"/>
    <s v="Skaun"/>
    <x v="31"/>
    <x v="5"/>
    <s v="stk"/>
    <m/>
  </r>
  <r>
    <x v="6"/>
    <x v="4"/>
    <s v="Skaun"/>
    <x v="31"/>
    <x v="5"/>
    <s v="stk"/>
    <m/>
  </r>
  <r>
    <x v="7"/>
    <x v="4"/>
    <s v="Skaun"/>
    <x v="31"/>
    <x v="5"/>
    <s v="stk"/>
    <n v="400"/>
  </r>
  <r>
    <x v="8"/>
    <x v="4"/>
    <s v="Skaun"/>
    <x v="31"/>
    <x v="5"/>
    <s v="stk"/>
    <m/>
  </r>
  <r>
    <x v="9"/>
    <x v="4"/>
    <s v="Skaun"/>
    <x v="31"/>
    <x v="5"/>
    <s v="stk"/>
    <n v="1600"/>
  </r>
  <r>
    <x v="10"/>
    <x v="4"/>
    <s v="Skaun"/>
    <x v="31"/>
    <x v="5"/>
    <s v="stk"/>
    <n v="4300"/>
  </r>
  <r>
    <x v="11"/>
    <x v="4"/>
    <s v="Skaun"/>
    <x v="31"/>
    <x v="5"/>
    <s v="stk"/>
    <n v="1400"/>
  </r>
  <r>
    <x v="12"/>
    <x v="4"/>
    <s v="Skaun"/>
    <x v="31"/>
    <x v="5"/>
    <s v="stk"/>
    <n v="4100"/>
  </r>
  <r>
    <x v="13"/>
    <x v="4"/>
    <s v="Skaun"/>
    <x v="31"/>
    <x v="5"/>
    <s v="stk"/>
    <n v="750"/>
  </r>
  <r>
    <x v="14"/>
    <x v="4"/>
    <s v="Skaun"/>
    <x v="31"/>
    <x v="5"/>
    <s v="stk"/>
    <n v="6540"/>
  </r>
  <r>
    <x v="15"/>
    <x v="4"/>
    <s v="Skaun"/>
    <x v="31"/>
    <x v="5"/>
    <s v="stk"/>
    <n v="2915"/>
  </r>
  <r>
    <x v="16"/>
    <x v="4"/>
    <s v="Skaun"/>
    <x v="31"/>
    <x v="5"/>
    <s v="stk"/>
    <n v="48930"/>
  </r>
  <r>
    <x v="0"/>
    <x v="2"/>
    <s v="Trondheim"/>
    <x v="19"/>
    <x v="5"/>
    <s v="stk"/>
    <n v="450"/>
  </r>
  <r>
    <x v="1"/>
    <x v="2"/>
    <s v="Trondheim"/>
    <x v="19"/>
    <x v="5"/>
    <s v="stk"/>
    <n v="1270"/>
  </r>
  <r>
    <x v="2"/>
    <x v="2"/>
    <s v="Trondheim"/>
    <x v="19"/>
    <x v="5"/>
    <s v="stk"/>
    <n v="1925"/>
  </r>
  <r>
    <x v="3"/>
    <x v="2"/>
    <s v="Trondheim"/>
    <x v="19"/>
    <x v="5"/>
    <s v="stk"/>
    <n v="1450"/>
  </r>
  <r>
    <x v="4"/>
    <x v="2"/>
    <s v="Trondheim"/>
    <x v="19"/>
    <x v="5"/>
    <s v="stk"/>
    <m/>
  </r>
  <r>
    <x v="5"/>
    <x v="2"/>
    <s v="Trondheim"/>
    <x v="19"/>
    <x v="5"/>
    <s v="stk"/>
    <n v="420"/>
  </r>
  <r>
    <x v="6"/>
    <x v="2"/>
    <s v="Trondheim"/>
    <x v="19"/>
    <x v="5"/>
    <s v="stk"/>
    <m/>
  </r>
  <r>
    <x v="7"/>
    <x v="2"/>
    <s v="Trondheim"/>
    <x v="19"/>
    <x v="5"/>
    <s v="stk"/>
    <m/>
  </r>
  <r>
    <x v="8"/>
    <x v="2"/>
    <s v="Trondheim"/>
    <x v="19"/>
    <x v="5"/>
    <s v="stk"/>
    <n v="750"/>
  </r>
  <r>
    <x v="9"/>
    <x v="2"/>
    <s v="Trondheim"/>
    <x v="19"/>
    <x v="5"/>
    <s v="stk"/>
    <n v="250"/>
  </r>
  <r>
    <x v="10"/>
    <x v="2"/>
    <s v="Trondheim"/>
    <x v="19"/>
    <x v="5"/>
    <s v="stk"/>
    <n v="650"/>
  </r>
  <r>
    <x v="11"/>
    <x v="2"/>
    <s v="Trondheim"/>
    <x v="19"/>
    <x v="5"/>
    <s v="stk"/>
    <m/>
  </r>
  <r>
    <x v="12"/>
    <x v="2"/>
    <s v="Trondheim"/>
    <x v="19"/>
    <x v="5"/>
    <s v="stk"/>
    <n v="650"/>
  </r>
  <r>
    <x v="13"/>
    <x v="2"/>
    <s v="Trondheim"/>
    <x v="19"/>
    <x v="5"/>
    <s v="stk"/>
    <m/>
  </r>
  <r>
    <x v="14"/>
    <x v="2"/>
    <s v="Trondheim"/>
    <x v="19"/>
    <x v="5"/>
    <s v="stk"/>
    <m/>
  </r>
  <r>
    <x v="15"/>
    <x v="2"/>
    <s v="Trondheim"/>
    <x v="19"/>
    <x v="5"/>
    <s v="stk"/>
    <m/>
  </r>
  <r>
    <x v="16"/>
    <x v="2"/>
    <s v="Trondheim"/>
    <x v="19"/>
    <x v="5"/>
    <s v="stk"/>
    <n v="1300"/>
  </r>
  <r>
    <x v="0"/>
    <x v="2"/>
    <s v="Malvik"/>
    <x v="32"/>
    <x v="5"/>
    <s v="stk"/>
    <n v="8960"/>
  </r>
  <r>
    <x v="1"/>
    <x v="2"/>
    <s v="Malvik"/>
    <x v="32"/>
    <x v="5"/>
    <s v="stk"/>
    <n v="4750"/>
  </r>
  <r>
    <x v="2"/>
    <x v="2"/>
    <s v="Malvik"/>
    <x v="32"/>
    <x v="5"/>
    <s v="stk"/>
    <n v="1100"/>
  </r>
  <r>
    <x v="3"/>
    <x v="2"/>
    <s v="Malvik"/>
    <x v="32"/>
    <x v="5"/>
    <s v="stk"/>
    <m/>
  </r>
  <r>
    <x v="4"/>
    <x v="2"/>
    <s v="Malvik"/>
    <x v="32"/>
    <x v="5"/>
    <s v="stk"/>
    <n v="100"/>
  </r>
  <r>
    <x v="5"/>
    <x v="2"/>
    <s v="Malvik"/>
    <x v="32"/>
    <x v="5"/>
    <s v="stk"/>
    <m/>
  </r>
  <r>
    <x v="6"/>
    <x v="2"/>
    <s v="Malvik"/>
    <x v="32"/>
    <x v="5"/>
    <s v="stk"/>
    <m/>
  </r>
  <r>
    <x v="7"/>
    <x v="2"/>
    <s v="Malvik"/>
    <x v="32"/>
    <x v="5"/>
    <s v="stk"/>
    <n v="150"/>
  </r>
  <r>
    <x v="8"/>
    <x v="2"/>
    <s v="Malvik"/>
    <x v="32"/>
    <x v="5"/>
    <s v="stk"/>
    <n v="800"/>
  </r>
  <r>
    <x v="9"/>
    <x v="2"/>
    <s v="Malvik"/>
    <x v="32"/>
    <x v="5"/>
    <s v="stk"/>
    <m/>
  </r>
  <r>
    <x v="10"/>
    <x v="2"/>
    <s v="Malvik"/>
    <x v="32"/>
    <x v="5"/>
    <s v="stk"/>
    <n v="3085"/>
  </r>
  <r>
    <x v="11"/>
    <x v="2"/>
    <s v="Malvik"/>
    <x v="32"/>
    <x v="5"/>
    <s v="stk"/>
    <m/>
  </r>
  <r>
    <x v="12"/>
    <x v="2"/>
    <s v="Malvik"/>
    <x v="32"/>
    <x v="5"/>
    <s v="stk"/>
    <m/>
  </r>
  <r>
    <x v="13"/>
    <x v="2"/>
    <s v="Malvik"/>
    <x v="32"/>
    <x v="5"/>
    <s v="stk"/>
    <n v="695"/>
  </r>
  <r>
    <x v="14"/>
    <x v="2"/>
    <s v="Malvik"/>
    <x v="32"/>
    <x v="5"/>
    <s v="stk"/>
    <n v="3960"/>
  </r>
  <r>
    <x v="15"/>
    <x v="2"/>
    <s v="Malvik"/>
    <x v="32"/>
    <x v="5"/>
    <s v="stk"/>
    <n v="5575"/>
  </r>
  <r>
    <x v="16"/>
    <x v="2"/>
    <s v="Malvik"/>
    <x v="32"/>
    <x v="5"/>
    <s v="stk"/>
    <n v="19100"/>
  </r>
  <r>
    <x v="0"/>
    <x v="2"/>
    <s v="Selbu"/>
    <x v="33"/>
    <x v="5"/>
    <s v="stk"/>
    <n v="11630"/>
  </r>
  <r>
    <x v="1"/>
    <x v="2"/>
    <s v="Selbu"/>
    <x v="33"/>
    <x v="5"/>
    <s v="stk"/>
    <n v="10760"/>
  </r>
  <r>
    <x v="2"/>
    <x v="2"/>
    <s v="Selbu"/>
    <x v="33"/>
    <x v="5"/>
    <s v="stk"/>
    <n v="5100"/>
  </r>
  <r>
    <x v="3"/>
    <x v="2"/>
    <s v="Selbu"/>
    <x v="33"/>
    <x v="5"/>
    <s v="stk"/>
    <n v="1470"/>
  </r>
  <r>
    <x v="4"/>
    <x v="2"/>
    <s v="Selbu"/>
    <x v="33"/>
    <x v="5"/>
    <s v="stk"/>
    <n v="2320"/>
  </r>
  <r>
    <x v="5"/>
    <x v="2"/>
    <s v="Selbu"/>
    <x v="33"/>
    <x v="5"/>
    <s v="stk"/>
    <n v="4990"/>
  </r>
  <r>
    <x v="6"/>
    <x v="2"/>
    <s v="Selbu"/>
    <x v="33"/>
    <x v="5"/>
    <s v="stk"/>
    <n v="1600"/>
  </r>
  <r>
    <x v="7"/>
    <x v="2"/>
    <s v="Selbu"/>
    <x v="33"/>
    <x v="5"/>
    <s v="stk"/>
    <n v="7100"/>
  </r>
  <r>
    <x v="8"/>
    <x v="2"/>
    <s v="Selbu"/>
    <x v="33"/>
    <x v="5"/>
    <s v="stk"/>
    <n v="4500"/>
  </r>
  <r>
    <x v="9"/>
    <x v="2"/>
    <s v="Selbu"/>
    <x v="33"/>
    <x v="5"/>
    <s v="stk"/>
    <n v="4950"/>
  </r>
  <r>
    <x v="10"/>
    <x v="2"/>
    <s v="Selbu"/>
    <x v="33"/>
    <x v="5"/>
    <s v="stk"/>
    <n v="8500"/>
  </r>
  <r>
    <x v="11"/>
    <x v="2"/>
    <s v="Selbu"/>
    <x v="33"/>
    <x v="5"/>
    <s v="stk"/>
    <n v="2450"/>
  </r>
  <r>
    <x v="12"/>
    <x v="2"/>
    <s v="Selbu"/>
    <x v="33"/>
    <x v="5"/>
    <s v="stk"/>
    <n v="1200"/>
  </r>
  <r>
    <x v="13"/>
    <x v="2"/>
    <s v="Selbu"/>
    <x v="33"/>
    <x v="5"/>
    <s v="stk"/>
    <n v="1000"/>
  </r>
  <r>
    <x v="14"/>
    <x v="2"/>
    <s v="Selbu"/>
    <x v="33"/>
    <x v="5"/>
    <s v="stk"/>
    <n v="3500"/>
  </r>
  <r>
    <x v="15"/>
    <x v="2"/>
    <s v="Selbu"/>
    <x v="33"/>
    <x v="5"/>
    <s v="stk"/>
    <n v="3000"/>
  </r>
  <r>
    <x v="16"/>
    <x v="2"/>
    <s v="Selbu"/>
    <x v="33"/>
    <x v="5"/>
    <s v="stk"/>
    <n v="14950"/>
  </r>
  <r>
    <x v="0"/>
    <x v="2"/>
    <s v="Tydal"/>
    <x v="34"/>
    <x v="5"/>
    <s v="stk"/>
    <m/>
  </r>
  <r>
    <x v="1"/>
    <x v="2"/>
    <s v="Tydal"/>
    <x v="34"/>
    <x v="5"/>
    <s v="stk"/>
    <m/>
  </r>
  <r>
    <x v="2"/>
    <x v="2"/>
    <s v="Tydal"/>
    <x v="34"/>
    <x v="5"/>
    <s v="stk"/>
    <n v="900"/>
  </r>
  <r>
    <x v="3"/>
    <x v="2"/>
    <s v="Tydal"/>
    <x v="34"/>
    <x v="5"/>
    <s v="stk"/>
    <n v="200"/>
  </r>
  <r>
    <x v="4"/>
    <x v="2"/>
    <s v="Tydal"/>
    <x v="34"/>
    <x v="5"/>
    <s v="stk"/>
    <n v="100"/>
  </r>
  <r>
    <x v="5"/>
    <x v="2"/>
    <s v="Tydal"/>
    <x v="34"/>
    <x v="5"/>
    <s v="stk"/>
    <n v="2950"/>
  </r>
  <r>
    <x v="6"/>
    <x v="2"/>
    <s v="Tydal"/>
    <x v="34"/>
    <x v="5"/>
    <s v="stk"/>
    <n v="1200"/>
  </r>
  <r>
    <x v="7"/>
    <x v="2"/>
    <s v="Tydal"/>
    <x v="34"/>
    <x v="5"/>
    <s v="stk"/>
    <n v="780"/>
  </r>
  <r>
    <x v="8"/>
    <x v="2"/>
    <s v="Tydal"/>
    <x v="34"/>
    <x v="5"/>
    <s v="stk"/>
    <n v="500"/>
  </r>
  <r>
    <x v="9"/>
    <x v="2"/>
    <s v="Tydal"/>
    <x v="34"/>
    <x v="5"/>
    <s v="stk"/>
    <n v="4300"/>
  </r>
  <r>
    <x v="10"/>
    <x v="2"/>
    <s v="Tydal"/>
    <x v="34"/>
    <x v="5"/>
    <s v="stk"/>
    <n v="900"/>
  </r>
  <r>
    <x v="11"/>
    <x v="2"/>
    <s v="Tydal"/>
    <x v="34"/>
    <x v="5"/>
    <s v="stk"/>
    <n v="1550"/>
  </r>
  <r>
    <x v="12"/>
    <x v="2"/>
    <s v="Tydal"/>
    <x v="34"/>
    <x v="5"/>
    <s v="stk"/>
    <n v="5430"/>
  </r>
  <r>
    <x v="13"/>
    <x v="2"/>
    <s v="Tydal"/>
    <x v="34"/>
    <x v="5"/>
    <s v="stk"/>
    <n v="3900"/>
  </r>
  <r>
    <x v="14"/>
    <x v="2"/>
    <s v="Tydal"/>
    <x v="34"/>
    <x v="5"/>
    <s v="stk"/>
    <n v="1440"/>
  </r>
  <r>
    <x v="15"/>
    <x v="2"/>
    <s v="Tydal"/>
    <x v="34"/>
    <x v="5"/>
    <s v="stk"/>
    <n v="1900"/>
  </r>
  <r>
    <x v="16"/>
    <x v="2"/>
    <s v="Tydal"/>
    <x v="34"/>
    <x v="5"/>
    <s v="stk"/>
    <n v="33035"/>
  </r>
  <r>
    <x v="0"/>
    <x v="3"/>
    <s v="Indre Fosen"/>
    <x v="18"/>
    <x v="5"/>
    <s v="stk"/>
    <n v="8305"/>
  </r>
  <r>
    <x v="1"/>
    <x v="3"/>
    <s v="Indre Fosen"/>
    <x v="18"/>
    <x v="5"/>
    <s v="stk"/>
    <n v="8435"/>
  </r>
  <r>
    <x v="2"/>
    <x v="3"/>
    <s v="Indre Fosen"/>
    <x v="18"/>
    <x v="5"/>
    <s v="stk"/>
    <n v="5015"/>
  </r>
  <r>
    <x v="3"/>
    <x v="3"/>
    <s v="Indre Fosen"/>
    <x v="18"/>
    <x v="5"/>
    <s v="stk"/>
    <m/>
  </r>
  <r>
    <x v="4"/>
    <x v="3"/>
    <s v="Indre Fosen"/>
    <x v="18"/>
    <x v="5"/>
    <s v="stk"/>
    <n v="1190"/>
  </r>
  <r>
    <x v="5"/>
    <x v="3"/>
    <s v="Indre Fosen"/>
    <x v="18"/>
    <x v="5"/>
    <s v="stk"/>
    <m/>
  </r>
  <r>
    <x v="6"/>
    <x v="3"/>
    <s v="Indre Fosen"/>
    <x v="18"/>
    <x v="5"/>
    <s v="stk"/>
    <n v="260"/>
  </r>
  <r>
    <x v="7"/>
    <x v="3"/>
    <s v="Indre Fosen"/>
    <x v="18"/>
    <x v="5"/>
    <s v="stk"/>
    <n v="850"/>
  </r>
  <r>
    <x v="8"/>
    <x v="3"/>
    <s v="Indre Fosen"/>
    <x v="18"/>
    <x v="5"/>
    <s v="stk"/>
    <n v="1210"/>
  </r>
  <r>
    <x v="9"/>
    <x v="3"/>
    <s v="Indre Fosen"/>
    <x v="18"/>
    <x v="5"/>
    <s v="stk"/>
    <n v="2800"/>
  </r>
  <r>
    <x v="10"/>
    <x v="3"/>
    <s v="Indre Fosen"/>
    <x v="18"/>
    <x v="5"/>
    <s v="stk"/>
    <n v="800"/>
  </r>
  <r>
    <x v="11"/>
    <x v="3"/>
    <s v="Indre Fosen"/>
    <x v="18"/>
    <x v="5"/>
    <s v="stk"/>
    <n v="3420"/>
  </r>
  <r>
    <x v="12"/>
    <x v="3"/>
    <s v="Indre Fosen"/>
    <x v="18"/>
    <x v="5"/>
    <s v="stk"/>
    <m/>
  </r>
  <r>
    <x v="13"/>
    <x v="3"/>
    <s v="Indre Fosen"/>
    <x v="18"/>
    <x v="5"/>
    <s v="stk"/>
    <n v="95"/>
  </r>
  <r>
    <x v="14"/>
    <x v="3"/>
    <s v="Indre Fosen"/>
    <x v="18"/>
    <x v="5"/>
    <s v="stk"/>
    <m/>
  </r>
  <r>
    <x v="15"/>
    <x v="3"/>
    <s v="Indre Fosen"/>
    <x v="18"/>
    <x v="5"/>
    <s v="stk"/>
    <m/>
  </r>
  <r>
    <x v="16"/>
    <x v="3"/>
    <s v="Indre Fosen"/>
    <x v="18"/>
    <x v="5"/>
    <s v="stk"/>
    <n v="1000"/>
  </r>
  <r>
    <x v="0"/>
    <x v="3"/>
    <s v="Ørland"/>
    <x v="21"/>
    <x v="5"/>
    <s v="stk"/>
    <n v="510"/>
  </r>
  <r>
    <x v="1"/>
    <x v="3"/>
    <s v="Ørland"/>
    <x v="21"/>
    <x v="5"/>
    <s v="stk"/>
    <n v="350"/>
  </r>
  <r>
    <x v="2"/>
    <x v="3"/>
    <s v="Ørland"/>
    <x v="21"/>
    <x v="5"/>
    <s v="stk"/>
    <m/>
  </r>
  <r>
    <x v="7"/>
    <x v="3"/>
    <s v="Ørland"/>
    <x v="21"/>
    <x v="5"/>
    <s v="stk"/>
    <m/>
  </r>
  <r>
    <x v="0"/>
    <x v="4"/>
    <s v="Hitra"/>
    <x v="35"/>
    <x v="0"/>
    <s v="Dekar"/>
    <n v="10"/>
  </r>
  <r>
    <x v="1"/>
    <x v="4"/>
    <s v="Hitra"/>
    <x v="35"/>
    <x v="0"/>
    <s v="Dekar"/>
    <n v="21"/>
  </r>
  <r>
    <x v="9"/>
    <x v="4"/>
    <s v="Hitra"/>
    <x v="35"/>
    <x v="0"/>
    <s v="Dekar"/>
    <n v="15"/>
  </r>
  <r>
    <x v="0"/>
    <x v="0"/>
    <s v="Steinkjer"/>
    <x v="0"/>
    <x v="6"/>
    <s v="Dekar"/>
    <n v="169"/>
  </r>
  <r>
    <x v="1"/>
    <x v="0"/>
    <s v="Steinkjer"/>
    <x v="0"/>
    <x v="6"/>
    <s v="Dekar"/>
    <n v="155"/>
  </r>
  <r>
    <x v="2"/>
    <x v="0"/>
    <s v="Steinkjer"/>
    <x v="0"/>
    <x v="6"/>
    <s v="Dekar"/>
    <n v="216"/>
  </r>
  <r>
    <x v="3"/>
    <x v="0"/>
    <s v="Steinkjer"/>
    <x v="0"/>
    <x v="6"/>
    <s v="Dekar"/>
    <n v="16"/>
  </r>
  <r>
    <x v="4"/>
    <x v="0"/>
    <s v="Steinkjer"/>
    <x v="0"/>
    <x v="6"/>
    <s v="Dekar"/>
    <n v="20"/>
  </r>
  <r>
    <x v="5"/>
    <x v="0"/>
    <s v="Steinkjer"/>
    <x v="0"/>
    <x v="6"/>
    <s v="Dekar"/>
    <n v="52"/>
  </r>
  <r>
    <x v="6"/>
    <x v="0"/>
    <s v="Steinkjer"/>
    <x v="0"/>
    <x v="6"/>
    <s v="Dekar"/>
    <n v="67"/>
  </r>
  <r>
    <x v="7"/>
    <x v="0"/>
    <s v="Steinkjer"/>
    <x v="0"/>
    <x v="6"/>
    <s v="Dekar"/>
    <n v="115"/>
  </r>
  <r>
    <x v="8"/>
    <x v="0"/>
    <s v="Steinkjer"/>
    <x v="0"/>
    <x v="6"/>
    <s v="Dekar"/>
    <n v="119"/>
  </r>
  <r>
    <x v="9"/>
    <x v="0"/>
    <s v="Steinkjer"/>
    <x v="0"/>
    <x v="6"/>
    <s v="Dekar"/>
    <n v="53"/>
  </r>
  <r>
    <x v="10"/>
    <x v="0"/>
    <s v="Steinkjer"/>
    <x v="0"/>
    <x v="6"/>
    <s v="Dekar"/>
    <n v="55"/>
  </r>
  <r>
    <x v="11"/>
    <x v="0"/>
    <s v="Steinkjer"/>
    <x v="0"/>
    <x v="6"/>
    <s v="Dekar"/>
    <n v="78"/>
  </r>
  <r>
    <x v="12"/>
    <x v="0"/>
    <s v="Steinkjer"/>
    <x v="0"/>
    <x v="6"/>
    <s v="Dekar"/>
    <n v="55"/>
  </r>
  <r>
    <x v="13"/>
    <x v="0"/>
    <s v="Steinkjer"/>
    <x v="0"/>
    <x v="6"/>
    <s v="Dekar"/>
    <n v="35"/>
  </r>
  <r>
    <x v="14"/>
    <x v="0"/>
    <s v="Steinkjer"/>
    <x v="0"/>
    <x v="6"/>
    <s v="Dekar"/>
    <n v="23"/>
  </r>
  <r>
    <x v="15"/>
    <x v="0"/>
    <s v="Steinkjer"/>
    <x v="0"/>
    <x v="6"/>
    <s v="Dekar"/>
    <n v="20"/>
  </r>
  <r>
    <x v="16"/>
    <x v="0"/>
    <s v="Steinkjer"/>
    <x v="0"/>
    <x v="6"/>
    <s v="Dekar"/>
    <n v="6"/>
  </r>
  <r>
    <x v="0"/>
    <x v="1"/>
    <s v="Namsos"/>
    <x v="1"/>
    <x v="6"/>
    <s v="Dekar"/>
    <n v="14"/>
  </r>
  <r>
    <x v="1"/>
    <x v="1"/>
    <s v="Namsos"/>
    <x v="1"/>
    <x v="6"/>
    <s v="Dekar"/>
    <n v="22"/>
  </r>
  <r>
    <x v="2"/>
    <x v="1"/>
    <s v="Namsos"/>
    <x v="1"/>
    <x v="6"/>
    <s v="Dekar"/>
    <n v="8"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n v="13"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n v="10"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n v="7"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2"/>
    <s v="Meråker"/>
    <x v="2"/>
    <x v="6"/>
    <s v="Dekar"/>
    <n v="306"/>
  </r>
  <r>
    <x v="1"/>
    <x v="2"/>
    <s v="Meråker"/>
    <x v="2"/>
    <x v="6"/>
    <s v="Dekar"/>
    <n v="547"/>
  </r>
  <r>
    <x v="2"/>
    <x v="2"/>
    <s v="Meråker"/>
    <x v="2"/>
    <x v="6"/>
    <s v="Dekar"/>
    <n v="9"/>
  </r>
  <r>
    <x v="3"/>
    <x v="2"/>
    <s v="Meråker"/>
    <x v="2"/>
    <x v="6"/>
    <s v="Dekar"/>
    <n v="25"/>
  </r>
  <r>
    <x v="4"/>
    <x v="2"/>
    <s v="Meråker"/>
    <x v="2"/>
    <x v="6"/>
    <s v="Dekar"/>
    <n v="397"/>
  </r>
  <r>
    <x v="5"/>
    <x v="2"/>
    <s v="Meråker"/>
    <x v="2"/>
    <x v="6"/>
    <s v="Dekar"/>
    <n v="376"/>
  </r>
  <r>
    <x v="6"/>
    <x v="2"/>
    <s v="Meråker"/>
    <x v="2"/>
    <x v="6"/>
    <s v="Dekar"/>
    <m/>
  </r>
  <r>
    <x v="7"/>
    <x v="2"/>
    <s v="Meråker"/>
    <x v="2"/>
    <x v="6"/>
    <s v="Dekar"/>
    <m/>
  </r>
  <r>
    <x v="8"/>
    <x v="2"/>
    <s v="Meråker"/>
    <x v="2"/>
    <x v="6"/>
    <s v="Dekar"/>
    <n v="188"/>
  </r>
  <r>
    <x v="9"/>
    <x v="2"/>
    <s v="Meråker"/>
    <x v="2"/>
    <x v="6"/>
    <s v="Dekar"/>
    <m/>
  </r>
  <r>
    <x v="10"/>
    <x v="2"/>
    <s v="Meråker"/>
    <x v="2"/>
    <x v="6"/>
    <s v="Dekar"/>
    <n v="168"/>
  </r>
  <r>
    <x v="11"/>
    <x v="2"/>
    <s v="Meråker"/>
    <x v="2"/>
    <x v="6"/>
    <s v="Dekar"/>
    <n v="18"/>
  </r>
  <r>
    <x v="12"/>
    <x v="2"/>
    <s v="Meråker"/>
    <x v="2"/>
    <x v="6"/>
    <s v="Dekar"/>
    <m/>
  </r>
  <r>
    <x v="13"/>
    <x v="2"/>
    <s v="Meråker"/>
    <x v="2"/>
    <x v="6"/>
    <s v="Dekar"/>
    <m/>
  </r>
  <r>
    <x v="14"/>
    <x v="2"/>
    <s v="Meråker"/>
    <x v="2"/>
    <x v="6"/>
    <s v="Dekar"/>
    <m/>
  </r>
  <r>
    <x v="15"/>
    <x v="2"/>
    <s v="Meråker"/>
    <x v="2"/>
    <x v="6"/>
    <s v="Dekar"/>
    <m/>
  </r>
  <r>
    <x v="16"/>
    <x v="2"/>
    <s v="Meråker"/>
    <x v="2"/>
    <x v="6"/>
    <s v="Dekar"/>
    <m/>
  </r>
  <r>
    <x v="0"/>
    <x v="2"/>
    <s v="Stjørdal"/>
    <x v="3"/>
    <x v="6"/>
    <s v="Dekar"/>
    <n v="71"/>
  </r>
  <r>
    <x v="1"/>
    <x v="2"/>
    <s v="Stjørdal"/>
    <x v="3"/>
    <x v="6"/>
    <s v="Dekar"/>
    <n v="336"/>
  </r>
  <r>
    <x v="2"/>
    <x v="2"/>
    <s v="Stjørdal"/>
    <x v="3"/>
    <x v="6"/>
    <s v="Dekar"/>
    <n v="40"/>
  </r>
  <r>
    <x v="3"/>
    <x v="2"/>
    <s v="Stjørdal"/>
    <x v="3"/>
    <x v="6"/>
    <s v="Dekar"/>
    <n v="78"/>
  </r>
  <r>
    <x v="4"/>
    <x v="2"/>
    <s v="Stjørdal"/>
    <x v="3"/>
    <x v="6"/>
    <s v="Dekar"/>
    <m/>
  </r>
  <r>
    <x v="5"/>
    <x v="2"/>
    <s v="Stjørdal"/>
    <x v="3"/>
    <x v="6"/>
    <s v="Dekar"/>
    <m/>
  </r>
  <r>
    <x v="6"/>
    <x v="2"/>
    <s v="Stjørdal"/>
    <x v="3"/>
    <x v="6"/>
    <s v="Dekar"/>
    <n v="341"/>
  </r>
  <r>
    <x v="7"/>
    <x v="2"/>
    <s v="Stjørdal"/>
    <x v="3"/>
    <x v="6"/>
    <s v="Dekar"/>
    <n v="95"/>
  </r>
  <r>
    <x v="8"/>
    <x v="2"/>
    <s v="Stjørdal"/>
    <x v="3"/>
    <x v="6"/>
    <s v="Dekar"/>
    <n v="12"/>
  </r>
  <r>
    <x v="9"/>
    <x v="2"/>
    <s v="Stjørdal"/>
    <x v="3"/>
    <x v="6"/>
    <s v="Dekar"/>
    <n v="16"/>
  </r>
  <r>
    <x v="10"/>
    <x v="2"/>
    <s v="Stjørdal"/>
    <x v="3"/>
    <x v="6"/>
    <s v="Dekar"/>
    <n v="10"/>
  </r>
  <r>
    <x v="11"/>
    <x v="2"/>
    <s v="Stjørdal"/>
    <x v="3"/>
    <x v="6"/>
    <s v="Dekar"/>
    <m/>
  </r>
  <r>
    <x v="12"/>
    <x v="2"/>
    <s v="Stjørdal"/>
    <x v="3"/>
    <x v="6"/>
    <s v="Dekar"/>
    <n v="25"/>
  </r>
  <r>
    <x v="13"/>
    <x v="2"/>
    <s v="Stjørdal"/>
    <x v="3"/>
    <x v="6"/>
    <s v="Dekar"/>
    <n v="15"/>
  </r>
  <r>
    <x v="14"/>
    <x v="2"/>
    <s v="Stjørdal"/>
    <x v="3"/>
    <x v="6"/>
    <s v="Dekar"/>
    <n v="12"/>
  </r>
  <r>
    <x v="15"/>
    <x v="2"/>
    <s v="Stjørdal"/>
    <x v="3"/>
    <x v="6"/>
    <s v="Dekar"/>
    <n v="28"/>
  </r>
  <r>
    <x v="16"/>
    <x v="2"/>
    <s v="Stjørdal"/>
    <x v="3"/>
    <x v="6"/>
    <s v="Dekar"/>
    <n v="15"/>
  </r>
  <r>
    <x v="0"/>
    <x v="0"/>
    <s v="Frosta"/>
    <x v="4"/>
    <x v="6"/>
    <s v="Dekar"/>
    <m/>
  </r>
  <r>
    <x v="1"/>
    <x v="0"/>
    <s v="Frosta"/>
    <x v="4"/>
    <x v="6"/>
    <s v="Dekar"/>
    <m/>
  </r>
  <r>
    <x v="2"/>
    <x v="0"/>
    <s v="Frosta"/>
    <x v="4"/>
    <x v="6"/>
    <s v="Dekar"/>
    <m/>
  </r>
  <r>
    <x v="3"/>
    <x v="0"/>
    <s v="Frosta"/>
    <x v="4"/>
    <x v="6"/>
    <s v="Dekar"/>
    <n v="68"/>
  </r>
  <r>
    <x v="4"/>
    <x v="0"/>
    <s v="Frosta"/>
    <x v="4"/>
    <x v="6"/>
    <s v="Dekar"/>
    <m/>
  </r>
  <r>
    <x v="5"/>
    <x v="0"/>
    <s v="Frosta"/>
    <x v="4"/>
    <x v="6"/>
    <s v="Dekar"/>
    <m/>
  </r>
  <r>
    <x v="6"/>
    <x v="0"/>
    <s v="Frosta"/>
    <x v="4"/>
    <x v="6"/>
    <s v="Dekar"/>
    <m/>
  </r>
  <r>
    <x v="7"/>
    <x v="0"/>
    <s v="Frosta"/>
    <x v="4"/>
    <x v="6"/>
    <s v="Dekar"/>
    <m/>
  </r>
  <r>
    <x v="8"/>
    <x v="0"/>
    <s v="Frosta"/>
    <x v="4"/>
    <x v="6"/>
    <s v="Dekar"/>
    <m/>
  </r>
  <r>
    <x v="9"/>
    <x v="0"/>
    <s v="Frosta"/>
    <x v="4"/>
    <x v="6"/>
    <s v="Dekar"/>
    <m/>
  </r>
  <r>
    <x v="10"/>
    <x v="0"/>
    <s v="Frosta"/>
    <x v="4"/>
    <x v="6"/>
    <s v="Dekar"/>
    <m/>
  </r>
  <r>
    <x v="11"/>
    <x v="0"/>
    <s v="Frosta"/>
    <x v="4"/>
    <x v="6"/>
    <s v="Dekar"/>
    <m/>
  </r>
  <r>
    <x v="12"/>
    <x v="0"/>
    <s v="Frosta"/>
    <x v="4"/>
    <x v="6"/>
    <s v="Dekar"/>
    <m/>
  </r>
  <r>
    <x v="13"/>
    <x v="0"/>
    <s v="Frosta"/>
    <x v="4"/>
    <x v="6"/>
    <s v="Dekar"/>
    <m/>
  </r>
  <r>
    <x v="14"/>
    <x v="0"/>
    <s v="Frosta"/>
    <x v="4"/>
    <x v="6"/>
    <s v="Dekar"/>
    <m/>
  </r>
  <r>
    <x v="15"/>
    <x v="0"/>
    <s v="Frosta"/>
    <x v="4"/>
    <x v="6"/>
    <s v="Dekar"/>
    <m/>
  </r>
  <r>
    <x v="16"/>
    <x v="0"/>
    <s v="Frosta"/>
    <x v="4"/>
    <x v="6"/>
    <s v="Dekar"/>
    <m/>
  </r>
  <r>
    <x v="0"/>
    <x v="0"/>
    <s v="Levanger"/>
    <x v="5"/>
    <x v="6"/>
    <s v="Dekar"/>
    <m/>
  </r>
  <r>
    <x v="1"/>
    <x v="0"/>
    <s v="Levanger"/>
    <x v="5"/>
    <x v="6"/>
    <s v="Dekar"/>
    <n v="231"/>
  </r>
  <r>
    <x v="2"/>
    <x v="0"/>
    <s v="Levanger"/>
    <x v="5"/>
    <x v="6"/>
    <s v="Dekar"/>
    <n v="23"/>
  </r>
  <r>
    <x v="3"/>
    <x v="0"/>
    <s v="Levanger"/>
    <x v="5"/>
    <x v="6"/>
    <s v="Dekar"/>
    <n v="415"/>
  </r>
  <r>
    <x v="4"/>
    <x v="0"/>
    <s v="Levanger"/>
    <x v="5"/>
    <x v="6"/>
    <s v="Dekar"/>
    <n v="100"/>
  </r>
  <r>
    <x v="5"/>
    <x v="0"/>
    <s v="Levanger"/>
    <x v="5"/>
    <x v="6"/>
    <s v="Dekar"/>
    <n v="38"/>
  </r>
  <r>
    <x v="6"/>
    <x v="0"/>
    <s v="Levanger"/>
    <x v="5"/>
    <x v="6"/>
    <s v="Dekar"/>
    <m/>
  </r>
  <r>
    <x v="7"/>
    <x v="0"/>
    <s v="Levanger"/>
    <x v="5"/>
    <x v="6"/>
    <s v="Dekar"/>
    <n v="51"/>
  </r>
  <r>
    <x v="8"/>
    <x v="0"/>
    <s v="Levanger"/>
    <x v="5"/>
    <x v="6"/>
    <s v="Dekar"/>
    <n v="116"/>
  </r>
  <r>
    <x v="9"/>
    <x v="0"/>
    <s v="Levanger"/>
    <x v="5"/>
    <x v="6"/>
    <s v="Dekar"/>
    <n v="410"/>
  </r>
  <r>
    <x v="10"/>
    <x v="0"/>
    <s v="Levanger"/>
    <x v="5"/>
    <x v="6"/>
    <s v="Dekar"/>
    <n v="190"/>
  </r>
  <r>
    <x v="11"/>
    <x v="0"/>
    <s v="Levanger"/>
    <x v="5"/>
    <x v="6"/>
    <s v="Dekar"/>
    <m/>
  </r>
  <r>
    <x v="12"/>
    <x v="0"/>
    <s v="Levanger"/>
    <x v="5"/>
    <x v="6"/>
    <s v="Dekar"/>
    <m/>
  </r>
  <r>
    <x v="13"/>
    <x v="0"/>
    <s v="Levanger"/>
    <x v="5"/>
    <x v="6"/>
    <s v="Dekar"/>
    <n v="16"/>
  </r>
  <r>
    <x v="14"/>
    <x v="0"/>
    <s v="Levanger"/>
    <x v="5"/>
    <x v="6"/>
    <s v="Dekar"/>
    <n v="41"/>
  </r>
  <r>
    <x v="15"/>
    <x v="0"/>
    <s v="Levanger"/>
    <x v="5"/>
    <x v="6"/>
    <s v="Dekar"/>
    <m/>
  </r>
  <r>
    <x v="16"/>
    <x v="0"/>
    <s v="Levanger"/>
    <x v="5"/>
    <x v="6"/>
    <s v="Dekar"/>
    <n v="35"/>
  </r>
  <r>
    <x v="0"/>
    <x v="0"/>
    <s v="Verdal"/>
    <x v="6"/>
    <x v="6"/>
    <s v="Dekar"/>
    <m/>
  </r>
  <r>
    <x v="1"/>
    <x v="0"/>
    <s v="Verdal"/>
    <x v="6"/>
    <x v="6"/>
    <s v="Dekar"/>
    <m/>
  </r>
  <r>
    <x v="2"/>
    <x v="0"/>
    <s v="Verdal"/>
    <x v="6"/>
    <x v="6"/>
    <s v="Dekar"/>
    <n v="5"/>
  </r>
  <r>
    <x v="3"/>
    <x v="0"/>
    <s v="Verdal"/>
    <x v="6"/>
    <x v="6"/>
    <s v="Dekar"/>
    <n v="67"/>
  </r>
  <r>
    <x v="4"/>
    <x v="0"/>
    <s v="Verdal"/>
    <x v="6"/>
    <x v="6"/>
    <s v="Dekar"/>
    <n v="35"/>
  </r>
  <r>
    <x v="5"/>
    <x v="0"/>
    <s v="Verdal"/>
    <x v="6"/>
    <x v="6"/>
    <s v="Dekar"/>
    <m/>
  </r>
  <r>
    <x v="6"/>
    <x v="0"/>
    <s v="Verdal"/>
    <x v="6"/>
    <x v="6"/>
    <s v="Dekar"/>
    <m/>
  </r>
  <r>
    <x v="7"/>
    <x v="0"/>
    <s v="Verdal"/>
    <x v="6"/>
    <x v="6"/>
    <s v="Dekar"/>
    <m/>
  </r>
  <r>
    <x v="8"/>
    <x v="0"/>
    <s v="Verdal"/>
    <x v="6"/>
    <x v="6"/>
    <s v="Dekar"/>
    <m/>
  </r>
  <r>
    <x v="9"/>
    <x v="0"/>
    <s v="Verdal"/>
    <x v="6"/>
    <x v="6"/>
    <s v="Dekar"/>
    <m/>
  </r>
  <r>
    <x v="10"/>
    <x v="0"/>
    <s v="Verdal"/>
    <x v="6"/>
    <x v="6"/>
    <s v="Dekar"/>
    <m/>
  </r>
  <r>
    <x v="11"/>
    <x v="0"/>
    <s v="Verdal"/>
    <x v="6"/>
    <x v="6"/>
    <s v="Dekar"/>
    <m/>
  </r>
  <r>
    <x v="12"/>
    <x v="0"/>
    <s v="Verdal"/>
    <x v="6"/>
    <x v="6"/>
    <s v="Dekar"/>
    <m/>
  </r>
  <r>
    <x v="13"/>
    <x v="0"/>
    <s v="Verdal"/>
    <x v="6"/>
    <x v="6"/>
    <s v="Dekar"/>
    <m/>
  </r>
  <r>
    <x v="14"/>
    <x v="0"/>
    <s v="Verdal"/>
    <x v="6"/>
    <x v="6"/>
    <s v="Dekar"/>
    <m/>
  </r>
  <r>
    <x v="15"/>
    <x v="0"/>
    <s v="Verdal"/>
    <x v="6"/>
    <x v="6"/>
    <s v="Dekar"/>
    <m/>
  </r>
  <r>
    <x v="16"/>
    <x v="0"/>
    <s v="Verdal"/>
    <x v="6"/>
    <x v="6"/>
    <s v="Dekar"/>
    <m/>
  </r>
  <r>
    <x v="0"/>
    <x v="1"/>
    <s v="Namsos"/>
    <x v="1"/>
    <x v="6"/>
    <s v="Dekar"/>
    <m/>
  </r>
  <r>
    <x v="1"/>
    <x v="1"/>
    <s v="Namsos"/>
    <x v="1"/>
    <x v="6"/>
    <s v="Dekar"/>
    <n v="33"/>
  </r>
  <r>
    <x v="2"/>
    <x v="1"/>
    <s v="Namsos"/>
    <x v="1"/>
    <x v="6"/>
    <s v="Dekar"/>
    <n v="50"/>
  </r>
  <r>
    <x v="3"/>
    <x v="1"/>
    <s v="Namsos"/>
    <x v="1"/>
    <x v="6"/>
    <s v="Dekar"/>
    <n v="4"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m/>
  </r>
  <r>
    <x v="8"/>
    <x v="1"/>
    <s v="Namsos"/>
    <x v="1"/>
    <x v="6"/>
    <s v="Dekar"/>
    <m/>
  </r>
  <r>
    <x v="9"/>
    <x v="1"/>
    <s v="Namsos"/>
    <x v="1"/>
    <x v="6"/>
    <s v="Dekar"/>
    <n v="29"/>
  </r>
  <r>
    <x v="10"/>
    <x v="1"/>
    <s v="Namsos"/>
    <x v="1"/>
    <x v="6"/>
    <s v="Dekar"/>
    <m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m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0"/>
    <s v="Snåsa"/>
    <x v="7"/>
    <x v="6"/>
    <s v="Dekar"/>
    <n v="49"/>
  </r>
  <r>
    <x v="1"/>
    <x v="0"/>
    <s v="Snåsa"/>
    <x v="7"/>
    <x v="6"/>
    <s v="Dekar"/>
    <n v="124"/>
  </r>
  <r>
    <x v="2"/>
    <x v="0"/>
    <s v="Snåsa"/>
    <x v="7"/>
    <x v="6"/>
    <s v="Dekar"/>
    <n v="80"/>
  </r>
  <r>
    <x v="3"/>
    <x v="0"/>
    <s v="Snåsa"/>
    <x v="7"/>
    <x v="6"/>
    <s v="Dekar"/>
    <n v="98"/>
  </r>
  <r>
    <x v="4"/>
    <x v="0"/>
    <s v="Snåsa"/>
    <x v="7"/>
    <x v="6"/>
    <s v="Dekar"/>
    <n v="81"/>
  </r>
  <r>
    <x v="5"/>
    <x v="0"/>
    <s v="Snåsa"/>
    <x v="7"/>
    <x v="6"/>
    <s v="Dekar"/>
    <n v="8"/>
  </r>
  <r>
    <x v="6"/>
    <x v="0"/>
    <s v="Snåsa"/>
    <x v="7"/>
    <x v="6"/>
    <s v="Dekar"/>
    <n v="37"/>
  </r>
  <r>
    <x v="7"/>
    <x v="0"/>
    <s v="Snåsa"/>
    <x v="7"/>
    <x v="6"/>
    <s v="Dekar"/>
    <n v="51"/>
  </r>
  <r>
    <x v="8"/>
    <x v="0"/>
    <s v="Snåsa"/>
    <x v="7"/>
    <x v="6"/>
    <s v="Dekar"/>
    <n v="80"/>
  </r>
  <r>
    <x v="9"/>
    <x v="0"/>
    <s v="Snåsa"/>
    <x v="7"/>
    <x v="6"/>
    <s v="Dekar"/>
    <n v="40"/>
  </r>
  <r>
    <x v="10"/>
    <x v="0"/>
    <s v="Snåsa"/>
    <x v="7"/>
    <x v="6"/>
    <s v="Dekar"/>
    <n v="5"/>
  </r>
  <r>
    <x v="11"/>
    <x v="0"/>
    <s v="Snåsa"/>
    <x v="7"/>
    <x v="6"/>
    <s v="Dekar"/>
    <n v="15"/>
  </r>
  <r>
    <x v="12"/>
    <x v="0"/>
    <s v="Snåsa"/>
    <x v="7"/>
    <x v="6"/>
    <s v="Dekar"/>
    <n v="165"/>
  </r>
  <r>
    <x v="13"/>
    <x v="0"/>
    <s v="Snåsa"/>
    <x v="7"/>
    <x v="6"/>
    <s v="Dekar"/>
    <n v="112"/>
  </r>
  <r>
    <x v="14"/>
    <x v="0"/>
    <s v="Snåsa"/>
    <x v="7"/>
    <x v="6"/>
    <s v="Dekar"/>
    <m/>
  </r>
  <r>
    <x v="15"/>
    <x v="0"/>
    <s v="Snåsa"/>
    <x v="7"/>
    <x v="6"/>
    <s v="Dekar"/>
    <m/>
  </r>
  <r>
    <x v="16"/>
    <x v="0"/>
    <s v="Snåsa"/>
    <x v="7"/>
    <x v="6"/>
    <s v="Dekar"/>
    <n v="205"/>
  </r>
  <r>
    <x v="0"/>
    <x v="1"/>
    <s v="Lierne"/>
    <x v="8"/>
    <x v="6"/>
    <s v="Dekar"/>
    <n v="48"/>
  </r>
  <r>
    <x v="1"/>
    <x v="1"/>
    <s v="Lierne"/>
    <x v="8"/>
    <x v="6"/>
    <s v="Dekar"/>
    <n v="281"/>
  </r>
  <r>
    <x v="2"/>
    <x v="1"/>
    <s v="Lierne"/>
    <x v="8"/>
    <x v="6"/>
    <s v="Dekar"/>
    <n v="298"/>
  </r>
  <r>
    <x v="3"/>
    <x v="1"/>
    <s v="Lierne"/>
    <x v="8"/>
    <x v="6"/>
    <s v="Dekar"/>
    <m/>
  </r>
  <r>
    <x v="4"/>
    <x v="1"/>
    <s v="Lierne"/>
    <x v="8"/>
    <x v="6"/>
    <s v="Dekar"/>
    <n v="127"/>
  </r>
  <r>
    <x v="5"/>
    <x v="1"/>
    <s v="Lierne"/>
    <x v="8"/>
    <x v="6"/>
    <s v="Dekar"/>
    <n v="3"/>
  </r>
  <r>
    <x v="6"/>
    <x v="1"/>
    <s v="Lierne"/>
    <x v="8"/>
    <x v="6"/>
    <s v="Dekar"/>
    <m/>
  </r>
  <r>
    <x v="7"/>
    <x v="1"/>
    <s v="Lierne"/>
    <x v="8"/>
    <x v="6"/>
    <s v="Dekar"/>
    <n v="55"/>
  </r>
  <r>
    <x v="8"/>
    <x v="1"/>
    <s v="Lierne"/>
    <x v="8"/>
    <x v="6"/>
    <s v="Dekar"/>
    <m/>
  </r>
  <r>
    <x v="9"/>
    <x v="1"/>
    <s v="Lierne"/>
    <x v="8"/>
    <x v="6"/>
    <s v="Dekar"/>
    <n v="45"/>
  </r>
  <r>
    <x v="10"/>
    <x v="1"/>
    <s v="Lierne"/>
    <x v="8"/>
    <x v="6"/>
    <s v="Dekar"/>
    <n v="10"/>
  </r>
  <r>
    <x v="11"/>
    <x v="1"/>
    <s v="Lierne"/>
    <x v="8"/>
    <x v="6"/>
    <s v="Dekar"/>
    <m/>
  </r>
  <r>
    <x v="12"/>
    <x v="1"/>
    <s v="Lierne"/>
    <x v="8"/>
    <x v="6"/>
    <s v="Dekar"/>
    <m/>
  </r>
  <r>
    <x v="13"/>
    <x v="1"/>
    <s v="Lierne"/>
    <x v="8"/>
    <x v="6"/>
    <s v="Dekar"/>
    <m/>
  </r>
  <r>
    <x v="14"/>
    <x v="1"/>
    <s v="Lierne"/>
    <x v="8"/>
    <x v="6"/>
    <s v="Dekar"/>
    <n v="66"/>
  </r>
  <r>
    <x v="15"/>
    <x v="1"/>
    <s v="Lierne"/>
    <x v="8"/>
    <x v="6"/>
    <s v="Dekar"/>
    <m/>
  </r>
  <r>
    <x v="16"/>
    <x v="1"/>
    <s v="Lierne"/>
    <x v="8"/>
    <x v="6"/>
    <s v="Dekar"/>
    <m/>
  </r>
  <r>
    <x v="0"/>
    <x v="1"/>
    <s v="Røyrvik"/>
    <x v="9"/>
    <x v="6"/>
    <s v="Dekar"/>
    <n v="229"/>
  </r>
  <r>
    <x v="1"/>
    <x v="1"/>
    <s v="Røyrvik"/>
    <x v="9"/>
    <x v="6"/>
    <s v="Dekar"/>
    <n v="91"/>
  </r>
  <r>
    <x v="2"/>
    <x v="1"/>
    <s v="Røyrvik"/>
    <x v="9"/>
    <x v="6"/>
    <s v="Dekar"/>
    <n v="212"/>
  </r>
  <r>
    <x v="3"/>
    <x v="1"/>
    <s v="Røyrvik"/>
    <x v="9"/>
    <x v="6"/>
    <s v="Dekar"/>
    <n v="38"/>
  </r>
  <r>
    <x v="4"/>
    <x v="1"/>
    <s v="Røyrvik"/>
    <x v="9"/>
    <x v="6"/>
    <s v="Dekar"/>
    <n v="8"/>
  </r>
  <r>
    <x v="5"/>
    <x v="1"/>
    <s v="Røyrvik"/>
    <x v="9"/>
    <x v="6"/>
    <s v="Dekar"/>
    <n v="18"/>
  </r>
  <r>
    <x v="6"/>
    <x v="1"/>
    <s v="Røyrvik"/>
    <x v="9"/>
    <x v="6"/>
    <s v="Dekar"/>
    <n v="4"/>
  </r>
  <r>
    <x v="7"/>
    <x v="1"/>
    <s v="Røyrvik"/>
    <x v="9"/>
    <x v="6"/>
    <s v="Dekar"/>
    <n v="40"/>
  </r>
  <r>
    <x v="8"/>
    <x v="1"/>
    <s v="Røyrvik"/>
    <x v="9"/>
    <x v="6"/>
    <s v="Dekar"/>
    <m/>
  </r>
  <r>
    <x v="9"/>
    <x v="1"/>
    <s v="Røyrvik"/>
    <x v="9"/>
    <x v="6"/>
    <s v="Dekar"/>
    <m/>
  </r>
  <r>
    <x v="10"/>
    <x v="1"/>
    <s v="Røyrvik"/>
    <x v="9"/>
    <x v="6"/>
    <s v="Dekar"/>
    <n v="15"/>
  </r>
  <r>
    <x v="11"/>
    <x v="1"/>
    <s v="Røyrvik"/>
    <x v="9"/>
    <x v="6"/>
    <s v="Dekar"/>
    <m/>
  </r>
  <r>
    <x v="12"/>
    <x v="1"/>
    <s v="Røyrvik"/>
    <x v="9"/>
    <x v="6"/>
    <s v="Dekar"/>
    <m/>
  </r>
  <r>
    <x v="13"/>
    <x v="1"/>
    <s v="Røyrvik"/>
    <x v="9"/>
    <x v="6"/>
    <s v="Dekar"/>
    <m/>
  </r>
  <r>
    <x v="14"/>
    <x v="1"/>
    <s v="Røyrvik"/>
    <x v="9"/>
    <x v="6"/>
    <s v="Dekar"/>
    <m/>
  </r>
  <r>
    <x v="15"/>
    <x v="1"/>
    <s v="Røyrvik"/>
    <x v="9"/>
    <x v="6"/>
    <s v="Dekar"/>
    <n v="25"/>
  </r>
  <r>
    <x v="16"/>
    <x v="1"/>
    <s v="Røyrvik"/>
    <x v="9"/>
    <x v="6"/>
    <s v="Dekar"/>
    <n v="43"/>
  </r>
  <r>
    <x v="0"/>
    <x v="1"/>
    <s v="Namsskogan"/>
    <x v="10"/>
    <x v="6"/>
    <s v="Dekar"/>
    <n v="615"/>
  </r>
  <r>
    <x v="1"/>
    <x v="1"/>
    <s v="Namsskogan"/>
    <x v="10"/>
    <x v="6"/>
    <s v="Dekar"/>
    <n v="528"/>
  </r>
  <r>
    <x v="2"/>
    <x v="1"/>
    <s v="Namsskogan"/>
    <x v="10"/>
    <x v="6"/>
    <s v="Dekar"/>
    <n v="344"/>
  </r>
  <r>
    <x v="3"/>
    <x v="1"/>
    <s v="Namsskogan"/>
    <x v="10"/>
    <x v="6"/>
    <s v="Dekar"/>
    <n v="23"/>
  </r>
  <r>
    <x v="4"/>
    <x v="1"/>
    <s v="Namsskogan"/>
    <x v="10"/>
    <x v="6"/>
    <s v="Dekar"/>
    <n v="75"/>
  </r>
  <r>
    <x v="5"/>
    <x v="1"/>
    <s v="Namsskogan"/>
    <x v="10"/>
    <x v="6"/>
    <s v="Dekar"/>
    <n v="354"/>
  </r>
  <r>
    <x v="6"/>
    <x v="1"/>
    <s v="Namsskogan"/>
    <x v="10"/>
    <x v="6"/>
    <s v="Dekar"/>
    <n v="39"/>
  </r>
  <r>
    <x v="7"/>
    <x v="1"/>
    <s v="Namsskogan"/>
    <x v="10"/>
    <x v="6"/>
    <s v="Dekar"/>
    <n v="673"/>
  </r>
  <r>
    <x v="8"/>
    <x v="1"/>
    <s v="Namsskogan"/>
    <x v="10"/>
    <x v="6"/>
    <s v="Dekar"/>
    <n v="148"/>
  </r>
  <r>
    <x v="9"/>
    <x v="1"/>
    <s v="Namsskogan"/>
    <x v="10"/>
    <x v="6"/>
    <s v="Dekar"/>
    <n v="894"/>
  </r>
  <r>
    <x v="10"/>
    <x v="1"/>
    <s v="Namsskogan"/>
    <x v="10"/>
    <x v="6"/>
    <s v="Dekar"/>
    <n v="102"/>
  </r>
  <r>
    <x v="11"/>
    <x v="1"/>
    <s v="Namsskogan"/>
    <x v="10"/>
    <x v="6"/>
    <s v="Dekar"/>
    <n v="289"/>
  </r>
  <r>
    <x v="12"/>
    <x v="1"/>
    <s v="Namsskogan"/>
    <x v="10"/>
    <x v="6"/>
    <s v="Dekar"/>
    <n v="52"/>
  </r>
  <r>
    <x v="13"/>
    <x v="1"/>
    <s v="Namsskogan"/>
    <x v="10"/>
    <x v="6"/>
    <s v="Dekar"/>
    <n v="91"/>
  </r>
  <r>
    <x v="14"/>
    <x v="1"/>
    <s v="Namsskogan"/>
    <x v="10"/>
    <x v="6"/>
    <s v="Dekar"/>
    <n v="394"/>
  </r>
  <r>
    <x v="15"/>
    <x v="1"/>
    <s v="Namsskogan"/>
    <x v="10"/>
    <x v="6"/>
    <s v="Dekar"/>
    <n v="649"/>
  </r>
  <r>
    <x v="16"/>
    <x v="1"/>
    <s v="Namsskogan"/>
    <x v="10"/>
    <x v="6"/>
    <s v="Dekar"/>
    <n v="284"/>
  </r>
  <r>
    <x v="0"/>
    <x v="1"/>
    <s v="Grong"/>
    <x v="11"/>
    <x v="6"/>
    <s v="Dekar"/>
    <n v="169"/>
  </r>
  <r>
    <x v="1"/>
    <x v="1"/>
    <s v="Grong"/>
    <x v="11"/>
    <x v="6"/>
    <s v="Dekar"/>
    <n v="417"/>
  </r>
  <r>
    <x v="2"/>
    <x v="1"/>
    <s v="Grong"/>
    <x v="11"/>
    <x v="6"/>
    <s v="Dekar"/>
    <n v="467"/>
  </r>
  <r>
    <x v="3"/>
    <x v="1"/>
    <s v="Grong"/>
    <x v="11"/>
    <x v="6"/>
    <s v="Dekar"/>
    <n v="71"/>
  </r>
  <r>
    <x v="4"/>
    <x v="1"/>
    <s v="Grong"/>
    <x v="11"/>
    <x v="6"/>
    <s v="Dekar"/>
    <n v="176"/>
  </r>
  <r>
    <x v="5"/>
    <x v="1"/>
    <s v="Grong"/>
    <x v="11"/>
    <x v="6"/>
    <s v="Dekar"/>
    <n v="290"/>
  </r>
  <r>
    <x v="6"/>
    <x v="1"/>
    <s v="Grong"/>
    <x v="11"/>
    <x v="6"/>
    <s v="Dekar"/>
    <n v="65"/>
  </r>
  <r>
    <x v="7"/>
    <x v="1"/>
    <s v="Grong"/>
    <x v="11"/>
    <x v="6"/>
    <s v="Dekar"/>
    <n v="303"/>
  </r>
  <r>
    <x v="8"/>
    <x v="1"/>
    <s v="Grong"/>
    <x v="11"/>
    <x v="6"/>
    <s v="Dekar"/>
    <n v="337"/>
  </r>
  <r>
    <x v="9"/>
    <x v="1"/>
    <s v="Grong"/>
    <x v="11"/>
    <x v="6"/>
    <s v="Dekar"/>
    <n v="169"/>
  </r>
  <r>
    <x v="10"/>
    <x v="1"/>
    <s v="Grong"/>
    <x v="11"/>
    <x v="6"/>
    <s v="Dekar"/>
    <n v="104"/>
  </r>
  <r>
    <x v="11"/>
    <x v="1"/>
    <s v="Grong"/>
    <x v="11"/>
    <x v="6"/>
    <s v="Dekar"/>
    <n v="89"/>
  </r>
  <r>
    <x v="12"/>
    <x v="1"/>
    <s v="Grong"/>
    <x v="11"/>
    <x v="6"/>
    <s v="Dekar"/>
    <n v="33"/>
  </r>
  <r>
    <x v="13"/>
    <x v="1"/>
    <s v="Grong"/>
    <x v="11"/>
    <x v="6"/>
    <s v="Dekar"/>
    <n v="178"/>
  </r>
  <r>
    <x v="14"/>
    <x v="1"/>
    <s v="Grong"/>
    <x v="11"/>
    <x v="6"/>
    <s v="Dekar"/>
    <n v="98"/>
  </r>
  <r>
    <x v="15"/>
    <x v="1"/>
    <s v="Grong"/>
    <x v="11"/>
    <x v="6"/>
    <s v="Dekar"/>
    <n v="78"/>
  </r>
  <r>
    <x v="16"/>
    <x v="1"/>
    <s v="Grong"/>
    <x v="11"/>
    <x v="6"/>
    <s v="Dekar"/>
    <n v="228"/>
  </r>
  <r>
    <x v="0"/>
    <x v="1"/>
    <s v="Høylandet"/>
    <x v="12"/>
    <x v="6"/>
    <s v="Dekar"/>
    <m/>
  </r>
  <r>
    <x v="1"/>
    <x v="1"/>
    <s v="Høylandet"/>
    <x v="12"/>
    <x v="6"/>
    <s v="Dekar"/>
    <m/>
  </r>
  <r>
    <x v="2"/>
    <x v="1"/>
    <s v="Høylandet"/>
    <x v="12"/>
    <x v="6"/>
    <s v="Dekar"/>
    <m/>
  </r>
  <r>
    <x v="3"/>
    <x v="1"/>
    <s v="Høylandet"/>
    <x v="12"/>
    <x v="6"/>
    <s v="Dekar"/>
    <m/>
  </r>
  <r>
    <x v="4"/>
    <x v="1"/>
    <s v="Høylandet"/>
    <x v="12"/>
    <x v="6"/>
    <s v="Dekar"/>
    <m/>
  </r>
  <r>
    <x v="5"/>
    <x v="1"/>
    <s v="Høylandet"/>
    <x v="12"/>
    <x v="6"/>
    <s v="Dekar"/>
    <m/>
  </r>
  <r>
    <x v="6"/>
    <x v="1"/>
    <s v="Høylandet"/>
    <x v="12"/>
    <x v="6"/>
    <s v="Dekar"/>
    <m/>
  </r>
  <r>
    <x v="7"/>
    <x v="1"/>
    <s v="Høylandet"/>
    <x v="12"/>
    <x v="6"/>
    <s v="Dekar"/>
    <m/>
  </r>
  <r>
    <x v="8"/>
    <x v="1"/>
    <s v="Høylandet"/>
    <x v="12"/>
    <x v="6"/>
    <s v="Dekar"/>
    <m/>
  </r>
  <r>
    <x v="9"/>
    <x v="1"/>
    <s v="Høylandet"/>
    <x v="12"/>
    <x v="6"/>
    <s v="Dekar"/>
    <n v="50"/>
  </r>
  <r>
    <x v="10"/>
    <x v="1"/>
    <s v="Høylandet"/>
    <x v="12"/>
    <x v="6"/>
    <s v="Dekar"/>
    <m/>
  </r>
  <r>
    <x v="11"/>
    <x v="1"/>
    <s v="Høylandet"/>
    <x v="12"/>
    <x v="6"/>
    <s v="Dekar"/>
    <n v="3"/>
  </r>
  <r>
    <x v="12"/>
    <x v="1"/>
    <s v="Høylandet"/>
    <x v="12"/>
    <x v="6"/>
    <s v="Dekar"/>
    <m/>
  </r>
  <r>
    <x v="13"/>
    <x v="1"/>
    <s v="Høylandet"/>
    <x v="12"/>
    <x v="6"/>
    <s v="Dekar"/>
    <n v="5"/>
  </r>
  <r>
    <x v="14"/>
    <x v="1"/>
    <s v="Høylandet"/>
    <x v="12"/>
    <x v="6"/>
    <s v="Dekar"/>
    <m/>
  </r>
  <r>
    <x v="15"/>
    <x v="1"/>
    <s v="Høylandet"/>
    <x v="12"/>
    <x v="6"/>
    <s v="Dekar"/>
    <m/>
  </r>
  <r>
    <x v="16"/>
    <x v="1"/>
    <s v="Høylandet"/>
    <x v="12"/>
    <x v="6"/>
    <s v="Dekar"/>
    <m/>
  </r>
  <r>
    <x v="0"/>
    <x v="1"/>
    <s v="Overhalla"/>
    <x v="13"/>
    <x v="6"/>
    <s v="Dekar"/>
    <n v="66"/>
  </r>
  <r>
    <x v="1"/>
    <x v="1"/>
    <s v="Overhalla"/>
    <x v="13"/>
    <x v="6"/>
    <s v="Dekar"/>
    <n v="70"/>
  </r>
  <r>
    <x v="2"/>
    <x v="1"/>
    <s v="Overhalla"/>
    <x v="13"/>
    <x v="6"/>
    <s v="Dekar"/>
    <n v="60"/>
  </r>
  <r>
    <x v="3"/>
    <x v="1"/>
    <s v="Overhalla"/>
    <x v="13"/>
    <x v="6"/>
    <s v="Dekar"/>
    <m/>
  </r>
  <r>
    <x v="4"/>
    <x v="1"/>
    <s v="Overhalla"/>
    <x v="13"/>
    <x v="6"/>
    <s v="Dekar"/>
    <m/>
  </r>
  <r>
    <x v="5"/>
    <x v="1"/>
    <s v="Overhalla"/>
    <x v="13"/>
    <x v="6"/>
    <s v="Dekar"/>
    <m/>
  </r>
  <r>
    <x v="6"/>
    <x v="1"/>
    <s v="Overhalla"/>
    <x v="13"/>
    <x v="6"/>
    <s v="Dekar"/>
    <m/>
  </r>
  <r>
    <x v="7"/>
    <x v="1"/>
    <s v="Overhalla"/>
    <x v="13"/>
    <x v="6"/>
    <s v="Dekar"/>
    <m/>
  </r>
  <r>
    <x v="8"/>
    <x v="1"/>
    <s v="Overhalla"/>
    <x v="13"/>
    <x v="6"/>
    <s v="Dekar"/>
    <m/>
  </r>
  <r>
    <x v="9"/>
    <x v="1"/>
    <s v="Overhalla"/>
    <x v="13"/>
    <x v="6"/>
    <s v="Dekar"/>
    <n v="108"/>
  </r>
  <r>
    <x v="10"/>
    <x v="1"/>
    <s v="Overhalla"/>
    <x v="13"/>
    <x v="6"/>
    <s v="Dekar"/>
    <n v="115"/>
  </r>
  <r>
    <x v="11"/>
    <x v="1"/>
    <s v="Overhalla"/>
    <x v="13"/>
    <x v="6"/>
    <s v="Dekar"/>
    <n v="80"/>
  </r>
  <r>
    <x v="12"/>
    <x v="1"/>
    <s v="Overhalla"/>
    <x v="13"/>
    <x v="6"/>
    <s v="Dekar"/>
    <m/>
  </r>
  <r>
    <x v="13"/>
    <x v="1"/>
    <s v="Overhalla"/>
    <x v="13"/>
    <x v="6"/>
    <s v="Dekar"/>
    <m/>
  </r>
  <r>
    <x v="14"/>
    <x v="1"/>
    <s v="Overhalla"/>
    <x v="13"/>
    <x v="6"/>
    <s v="Dekar"/>
    <n v="3"/>
  </r>
  <r>
    <x v="15"/>
    <x v="1"/>
    <s v="Overhalla"/>
    <x v="13"/>
    <x v="6"/>
    <s v="Dekar"/>
    <m/>
  </r>
  <r>
    <x v="16"/>
    <x v="1"/>
    <s v="Overhalla"/>
    <x v="13"/>
    <x v="6"/>
    <s v="Dekar"/>
    <m/>
  </r>
  <r>
    <x v="0"/>
    <x v="1"/>
    <s v="Namsos"/>
    <x v="1"/>
    <x v="6"/>
    <s v="Dekar"/>
    <m/>
  </r>
  <r>
    <x v="1"/>
    <x v="1"/>
    <s v="Namsos"/>
    <x v="1"/>
    <x v="6"/>
    <s v="Dekar"/>
    <m/>
  </r>
  <r>
    <x v="2"/>
    <x v="1"/>
    <s v="Namsos"/>
    <x v="1"/>
    <x v="6"/>
    <s v="Dekar"/>
    <m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m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m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m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1"/>
    <s v="Flatanger"/>
    <x v="14"/>
    <x v="6"/>
    <s v="Dekar"/>
    <m/>
  </r>
  <r>
    <x v="1"/>
    <x v="1"/>
    <s v="Flatanger"/>
    <x v="14"/>
    <x v="6"/>
    <s v="Dekar"/>
    <m/>
  </r>
  <r>
    <x v="2"/>
    <x v="1"/>
    <s v="Flatanger"/>
    <x v="14"/>
    <x v="6"/>
    <s v="Dekar"/>
    <n v="2"/>
  </r>
  <r>
    <x v="3"/>
    <x v="1"/>
    <s v="Flatanger"/>
    <x v="14"/>
    <x v="6"/>
    <s v="Dekar"/>
    <m/>
  </r>
  <r>
    <x v="4"/>
    <x v="1"/>
    <s v="Flatanger"/>
    <x v="14"/>
    <x v="6"/>
    <s v="Dekar"/>
    <m/>
  </r>
  <r>
    <x v="5"/>
    <x v="1"/>
    <s v="Flatanger"/>
    <x v="14"/>
    <x v="6"/>
    <s v="Dekar"/>
    <m/>
  </r>
  <r>
    <x v="6"/>
    <x v="1"/>
    <s v="Flatanger"/>
    <x v="14"/>
    <x v="6"/>
    <s v="Dekar"/>
    <m/>
  </r>
  <r>
    <x v="7"/>
    <x v="1"/>
    <s v="Flatanger"/>
    <x v="14"/>
    <x v="6"/>
    <s v="Dekar"/>
    <m/>
  </r>
  <r>
    <x v="8"/>
    <x v="1"/>
    <s v="Flatanger"/>
    <x v="14"/>
    <x v="6"/>
    <s v="Dekar"/>
    <m/>
  </r>
  <r>
    <x v="9"/>
    <x v="1"/>
    <s v="Flatanger"/>
    <x v="14"/>
    <x v="6"/>
    <s v="Dekar"/>
    <m/>
  </r>
  <r>
    <x v="10"/>
    <x v="1"/>
    <s v="Flatanger"/>
    <x v="14"/>
    <x v="6"/>
    <s v="Dekar"/>
    <m/>
  </r>
  <r>
    <x v="11"/>
    <x v="1"/>
    <s v="Flatanger"/>
    <x v="14"/>
    <x v="6"/>
    <s v="Dekar"/>
    <m/>
  </r>
  <r>
    <x v="12"/>
    <x v="1"/>
    <s v="Flatanger"/>
    <x v="14"/>
    <x v="6"/>
    <s v="Dekar"/>
    <m/>
  </r>
  <r>
    <x v="13"/>
    <x v="1"/>
    <s v="Flatanger"/>
    <x v="14"/>
    <x v="6"/>
    <s v="Dekar"/>
    <m/>
  </r>
  <r>
    <x v="14"/>
    <x v="1"/>
    <s v="Flatanger"/>
    <x v="14"/>
    <x v="6"/>
    <s v="Dekar"/>
    <m/>
  </r>
  <r>
    <x v="15"/>
    <x v="1"/>
    <s v="Flatanger"/>
    <x v="14"/>
    <x v="6"/>
    <s v="Dekar"/>
    <m/>
  </r>
  <r>
    <x v="16"/>
    <x v="1"/>
    <s v="Flatanger"/>
    <x v="14"/>
    <x v="6"/>
    <s v="Dekar"/>
    <m/>
  </r>
  <r>
    <x v="0"/>
    <x v="1"/>
    <s v="Nærøysund"/>
    <x v="15"/>
    <x v="6"/>
    <s v="Dekar"/>
    <m/>
  </r>
  <r>
    <x v="1"/>
    <x v="1"/>
    <s v="Nærøysund"/>
    <x v="15"/>
    <x v="6"/>
    <s v="Dekar"/>
    <m/>
  </r>
  <r>
    <x v="2"/>
    <x v="1"/>
    <s v="Nærøysund"/>
    <x v="15"/>
    <x v="6"/>
    <s v="Dekar"/>
    <n v="3"/>
  </r>
  <r>
    <x v="3"/>
    <x v="1"/>
    <s v="Nærøysund"/>
    <x v="15"/>
    <x v="6"/>
    <s v="Dekar"/>
    <m/>
  </r>
  <r>
    <x v="4"/>
    <x v="1"/>
    <s v="Nærøysund"/>
    <x v="15"/>
    <x v="6"/>
    <s v="Dekar"/>
    <m/>
  </r>
  <r>
    <x v="5"/>
    <x v="1"/>
    <s v="Nærøysund"/>
    <x v="15"/>
    <x v="6"/>
    <s v="Dekar"/>
    <m/>
  </r>
  <r>
    <x v="6"/>
    <x v="1"/>
    <s v="Nærøysund"/>
    <x v="15"/>
    <x v="6"/>
    <s v="Dekar"/>
    <m/>
  </r>
  <r>
    <x v="7"/>
    <x v="1"/>
    <s v="Nærøysund"/>
    <x v="15"/>
    <x v="6"/>
    <s v="Dekar"/>
    <m/>
  </r>
  <r>
    <x v="8"/>
    <x v="1"/>
    <s v="Nærøysund"/>
    <x v="15"/>
    <x v="6"/>
    <s v="Dekar"/>
    <m/>
  </r>
  <r>
    <x v="9"/>
    <x v="1"/>
    <s v="Nærøysund"/>
    <x v="15"/>
    <x v="6"/>
    <s v="Dekar"/>
    <m/>
  </r>
  <r>
    <x v="10"/>
    <x v="1"/>
    <s v="Nærøysund"/>
    <x v="15"/>
    <x v="6"/>
    <s v="Dekar"/>
    <m/>
  </r>
  <r>
    <x v="11"/>
    <x v="1"/>
    <s v="Nærøysund"/>
    <x v="15"/>
    <x v="6"/>
    <s v="Dekar"/>
    <m/>
  </r>
  <r>
    <x v="12"/>
    <x v="1"/>
    <s v="Nærøysund"/>
    <x v="15"/>
    <x v="6"/>
    <s v="Dekar"/>
    <m/>
  </r>
  <r>
    <x v="13"/>
    <x v="1"/>
    <s v="Nærøysund"/>
    <x v="15"/>
    <x v="6"/>
    <s v="Dekar"/>
    <m/>
  </r>
  <r>
    <x v="14"/>
    <x v="1"/>
    <s v="Nærøysund"/>
    <x v="15"/>
    <x v="6"/>
    <s v="Dekar"/>
    <m/>
  </r>
  <r>
    <x v="15"/>
    <x v="1"/>
    <s v="Nærøysund"/>
    <x v="15"/>
    <x v="6"/>
    <s v="Dekar"/>
    <m/>
  </r>
  <r>
    <x v="16"/>
    <x v="1"/>
    <s v="Nærøysund"/>
    <x v="15"/>
    <x v="6"/>
    <s v="Dekar"/>
    <m/>
  </r>
  <r>
    <x v="0"/>
    <x v="1"/>
    <s v="Leka"/>
    <x v="16"/>
    <x v="6"/>
    <s v="Dekar"/>
    <m/>
  </r>
  <r>
    <x v="1"/>
    <x v="1"/>
    <s v="Leka"/>
    <x v="16"/>
    <x v="6"/>
    <s v="Dekar"/>
    <m/>
  </r>
  <r>
    <x v="2"/>
    <x v="1"/>
    <s v="Leka"/>
    <x v="16"/>
    <x v="6"/>
    <s v="Dekar"/>
    <m/>
  </r>
  <r>
    <x v="3"/>
    <x v="1"/>
    <s v="Leka"/>
    <x v="16"/>
    <x v="6"/>
    <s v="Dekar"/>
    <m/>
  </r>
  <r>
    <x v="4"/>
    <x v="1"/>
    <s v="Leka"/>
    <x v="16"/>
    <x v="6"/>
    <s v="Dekar"/>
    <m/>
  </r>
  <r>
    <x v="5"/>
    <x v="1"/>
    <s v="Leka"/>
    <x v="16"/>
    <x v="6"/>
    <s v="Dekar"/>
    <m/>
  </r>
  <r>
    <x v="6"/>
    <x v="1"/>
    <s v="Leka"/>
    <x v="16"/>
    <x v="6"/>
    <s v="Dekar"/>
    <m/>
  </r>
  <r>
    <x v="7"/>
    <x v="1"/>
    <s v="Leka"/>
    <x v="16"/>
    <x v="6"/>
    <s v="Dekar"/>
    <m/>
  </r>
  <r>
    <x v="8"/>
    <x v="1"/>
    <s v="Leka"/>
    <x v="16"/>
    <x v="6"/>
    <s v="Dekar"/>
    <m/>
  </r>
  <r>
    <x v="9"/>
    <x v="1"/>
    <s v="Leka"/>
    <x v="16"/>
    <x v="6"/>
    <s v="Dekar"/>
    <m/>
  </r>
  <r>
    <x v="10"/>
    <x v="1"/>
    <s v="Leka"/>
    <x v="16"/>
    <x v="6"/>
    <s v="Dekar"/>
    <m/>
  </r>
  <r>
    <x v="11"/>
    <x v="1"/>
    <s v="Leka"/>
    <x v="16"/>
    <x v="6"/>
    <s v="Dekar"/>
    <m/>
  </r>
  <r>
    <x v="12"/>
    <x v="1"/>
    <s v="Leka"/>
    <x v="16"/>
    <x v="6"/>
    <s v="Dekar"/>
    <m/>
  </r>
  <r>
    <x v="13"/>
    <x v="1"/>
    <s v="Leka"/>
    <x v="16"/>
    <x v="6"/>
    <s v="Dekar"/>
    <m/>
  </r>
  <r>
    <x v="14"/>
    <x v="1"/>
    <s v="Leka"/>
    <x v="16"/>
    <x v="6"/>
    <s v="Dekar"/>
    <m/>
  </r>
  <r>
    <x v="15"/>
    <x v="1"/>
    <s v="Leka"/>
    <x v="16"/>
    <x v="6"/>
    <s v="Dekar"/>
    <m/>
  </r>
  <r>
    <x v="16"/>
    <x v="1"/>
    <s v="Leka"/>
    <x v="16"/>
    <x v="6"/>
    <s v="Dekar"/>
    <m/>
  </r>
  <r>
    <x v="0"/>
    <x v="0"/>
    <s v="Inderøy"/>
    <x v="17"/>
    <x v="6"/>
    <s v="Dekar"/>
    <n v="10"/>
  </r>
  <r>
    <x v="1"/>
    <x v="0"/>
    <s v="Inderøy"/>
    <x v="17"/>
    <x v="6"/>
    <s v="Dekar"/>
    <n v="34"/>
  </r>
  <r>
    <x v="2"/>
    <x v="0"/>
    <s v="Inderøy"/>
    <x v="17"/>
    <x v="6"/>
    <s v="Dekar"/>
    <n v="5"/>
  </r>
  <r>
    <x v="3"/>
    <x v="0"/>
    <s v="Inderøy"/>
    <x v="17"/>
    <x v="6"/>
    <s v="Dekar"/>
    <n v="24"/>
  </r>
  <r>
    <x v="4"/>
    <x v="0"/>
    <s v="Inderøy"/>
    <x v="17"/>
    <x v="6"/>
    <s v="Dekar"/>
    <n v="259"/>
  </r>
  <r>
    <x v="5"/>
    <x v="0"/>
    <s v="Inderøy"/>
    <x v="17"/>
    <x v="6"/>
    <s v="Dekar"/>
    <n v="191"/>
  </r>
  <r>
    <x v="6"/>
    <x v="0"/>
    <s v="Inderøy"/>
    <x v="17"/>
    <x v="6"/>
    <s v="Dekar"/>
    <n v="69"/>
  </r>
  <r>
    <x v="7"/>
    <x v="0"/>
    <s v="Inderøy"/>
    <x v="17"/>
    <x v="6"/>
    <s v="Dekar"/>
    <n v="219"/>
  </r>
  <r>
    <x v="8"/>
    <x v="0"/>
    <s v="Inderøy"/>
    <x v="17"/>
    <x v="6"/>
    <s v="Dekar"/>
    <n v="398"/>
  </r>
  <r>
    <x v="9"/>
    <x v="0"/>
    <s v="Inderøy"/>
    <x v="17"/>
    <x v="6"/>
    <s v="Dekar"/>
    <n v="216"/>
  </r>
  <r>
    <x v="10"/>
    <x v="0"/>
    <s v="Inderøy"/>
    <x v="17"/>
    <x v="6"/>
    <s v="Dekar"/>
    <m/>
  </r>
  <r>
    <x v="11"/>
    <x v="0"/>
    <s v="Inderøy"/>
    <x v="17"/>
    <x v="6"/>
    <s v="Dekar"/>
    <m/>
  </r>
  <r>
    <x v="12"/>
    <x v="0"/>
    <s v="Inderøy"/>
    <x v="17"/>
    <x v="6"/>
    <s v="Dekar"/>
    <n v="119"/>
  </r>
  <r>
    <x v="13"/>
    <x v="0"/>
    <s v="Inderøy"/>
    <x v="17"/>
    <x v="6"/>
    <s v="Dekar"/>
    <m/>
  </r>
  <r>
    <x v="14"/>
    <x v="0"/>
    <s v="Inderøy"/>
    <x v="17"/>
    <x v="6"/>
    <s v="Dekar"/>
    <m/>
  </r>
  <r>
    <x v="15"/>
    <x v="0"/>
    <s v="Inderøy"/>
    <x v="17"/>
    <x v="6"/>
    <s v="Dekar"/>
    <n v="25"/>
  </r>
  <r>
    <x v="16"/>
    <x v="0"/>
    <s v="Inderøy"/>
    <x v="17"/>
    <x v="6"/>
    <s v="Dekar"/>
    <n v="40"/>
  </r>
  <r>
    <x v="0"/>
    <x v="3"/>
    <s v="Indre Fosen"/>
    <x v="18"/>
    <x v="6"/>
    <s v="Dekar"/>
    <n v="28"/>
  </r>
  <r>
    <x v="1"/>
    <x v="3"/>
    <s v="Indre Fosen"/>
    <x v="18"/>
    <x v="6"/>
    <s v="Dekar"/>
    <n v="10"/>
  </r>
  <r>
    <x v="2"/>
    <x v="3"/>
    <s v="Indre Fosen"/>
    <x v="18"/>
    <x v="6"/>
    <s v="Dekar"/>
    <m/>
  </r>
  <r>
    <x v="3"/>
    <x v="3"/>
    <s v="Indre Fosen"/>
    <x v="18"/>
    <x v="6"/>
    <s v="Dekar"/>
    <n v="161"/>
  </r>
  <r>
    <x v="4"/>
    <x v="3"/>
    <s v="Indre Fosen"/>
    <x v="18"/>
    <x v="6"/>
    <s v="Dekar"/>
    <n v="369"/>
  </r>
  <r>
    <x v="5"/>
    <x v="3"/>
    <s v="Indre Fosen"/>
    <x v="18"/>
    <x v="6"/>
    <s v="Dekar"/>
    <n v="437"/>
  </r>
  <r>
    <x v="6"/>
    <x v="3"/>
    <s v="Indre Fosen"/>
    <x v="18"/>
    <x v="6"/>
    <s v="Dekar"/>
    <n v="166"/>
  </r>
  <r>
    <x v="7"/>
    <x v="3"/>
    <s v="Indre Fosen"/>
    <x v="18"/>
    <x v="6"/>
    <s v="Dekar"/>
    <n v="375"/>
  </r>
  <r>
    <x v="8"/>
    <x v="3"/>
    <s v="Indre Fosen"/>
    <x v="18"/>
    <x v="6"/>
    <s v="Dekar"/>
    <n v="540"/>
  </r>
  <r>
    <x v="9"/>
    <x v="3"/>
    <s v="Indre Fosen"/>
    <x v="18"/>
    <x v="6"/>
    <s v="Dekar"/>
    <n v="153"/>
  </r>
  <r>
    <x v="10"/>
    <x v="3"/>
    <s v="Indre Fosen"/>
    <x v="18"/>
    <x v="6"/>
    <s v="Dekar"/>
    <n v="224"/>
  </r>
  <r>
    <x v="11"/>
    <x v="3"/>
    <s v="Indre Fosen"/>
    <x v="18"/>
    <x v="6"/>
    <s v="Dekar"/>
    <n v="329"/>
  </r>
  <r>
    <x v="12"/>
    <x v="3"/>
    <s v="Indre Fosen"/>
    <x v="18"/>
    <x v="6"/>
    <s v="Dekar"/>
    <m/>
  </r>
  <r>
    <x v="13"/>
    <x v="3"/>
    <s v="Indre Fosen"/>
    <x v="18"/>
    <x v="6"/>
    <s v="Dekar"/>
    <n v="60"/>
  </r>
  <r>
    <x v="14"/>
    <x v="3"/>
    <s v="Indre Fosen"/>
    <x v="18"/>
    <x v="6"/>
    <s v="Dekar"/>
    <n v="3"/>
  </r>
  <r>
    <x v="15"/>
    <x v="3"/>
    <s v="Indre Fosen"/>
    <x v="18"/>
    <x v="6"/>
    <s v="Dekar"/>
    <m/>
  </r>
  <r>
    <x v="16"/>
    <x v="3"/>
    <s v="Indre Fosen"/>
    <x v="18"/>
    <x v="6"/>
    <s v="Dekar"/>
    <m/>
  </r>
  <r>
    <x v="0"/>
    <x v="2"/>
    <s v="Trondheim"/>
    <x v="19"/>
    <x v="6"/>
    <s v="Dekar"/>
    <n v="181"/>
  </r>
  <r>
    <x v="1"/>
    <x v="2"/>
    <s v="Trondheim"/>
    <x v="19"/>
    <x v="6"/>
    <s v="Dekar"/>
    <n v="126"/>
  </r>
  <r>
    <x v="2"/>
    <x v="2"/>
    <s v="Trondheim"/>
    <x v="19"/>
    <x v="6"/>
    <s v="Dekar"/>
    <n v="256"/>
  </r>
  <r>
    <x v="3"/>
    <x v="2"/>
    <s v="Trondheim"/>
    <x v="19"/>
    <x v="6"/>
    <s v="Dekar"/>
    <n v="189"/>
  </r>
  <r>
    <x v="4"/>
    <x v="2"/>
    <s v="Trondheim"/>
    <x v="19"/>
    <x v="6"/>
    <s v="Dekar"/>
    <n v="227"/>
  </r>
  <r>
    <x v="5"/>
    <x v="2"/>
    <s v="Trondheim"/>
    <x v="19"/>
    <x v="6"/>
    <s v="Dekar"/>
    <n v="317"/>
  </r>
  <r>
    <x v="6"/>
    <x v="2"/>
    <s v="Trondheim"/>
    <x v="19"/>
    <x v="6"/>
    <s v="Dekar"/>
    <n v="105"/>
  </r>
  <r>
    <x v="7"/>
    <x v="2"/>
    <s v="Trondheim"/>
    <x v="19"/>
    <x v="6"/>
    <s v="Dekar"/>
    <n v="351"/>
  </r>
  <r>
    <x v="8"/>
    <x v="2"/>
    <s v="Trondheim"/>
    <x v="19"/>
    <x v="6"/>
    <s v="Dekar"/>
    <n v="15"/>
  </r>
  <r>
    <x v="9"/>
    <x v="2"/>
    <s v="Trondheim"/>
    <x v="19"/>
    <x v="6"/>
    <s v="Dekar"/>
    <m/>
  </r>
  <r>
    <x v="10"/>
    <x v="2"/>
    <s v="Trondheim"/>
    <x v="19"/>
    <x v="6"/>
    <s v="Dekar"/>
    <n v="23"/>
  </r>
  <r>
    <x v="11"/>
    <x v="2"/>
    <s v="Trondheim"/>
    <x v="19"/>
    <x v="6"/>
    <s v="Dekar"/>
    <m/>
  </r>
  <r>
    <x v="12"/>
    <x v="2"/>
    <s v="Trondheim"/>
    <x v="19"/>
    <x v="6"/>
    <s v="Dekar"/>
    <m/>
  </r>
  <r>
    <x v="13"/>
    <x v="2"/>
    <s v="Trondheim"/>
    <x v="19"/>
    <x v="6"/>
    <s v="Dekar"/>
    <m/>
  </r>
  <r>
    <x v="14"/>
    <x v="2"/>
    <s v="Trondheim"/>
    <x v="19"/>
    <x v="6"/>
    <s v="Dekar"/>
    <n v="11"/>
  </r>
  <r>
    <x v="15"/>
    <x v="2"/>
    <s v="Trondheim"/>
    <x v="19"/>
    <x v="6"/>
    <s v="Dekar"/>
    <m/>
  </r>
  <r>
    <x v="16"/>
    <x v="2"/>
    <s v="Trondheim"/>
    <x v="19"/>
    <x v="6"/>
    <s v="Dekar"/>
    <n v="38"/>
  </r>
  <r>
    <x v="0"/>
    <x v="4"/>
    <s v="Heim"/>
    <x v="20"/>
    <x v="6"/>
    <s v="Dekar"/>
    <n v="36"/>
  </r>
  <r>
    <x v="1"/>
    <x v="4"/>
    <s v="Heim"/>
    <x v="20"/>
    <x v="6"/>
    <s v="Dekar"/>
    <n v="70"/>
  </r>
  <r>
    <x v="2"/>
    <x v="4"/>
    <s v="Heim"/>
    <x v="20"/>
    <x v="6"/>
    <s v="Dekar"/>
    <n v="46"/>
  </r>
  <r>
    <x v="3"/>
    <x v="4"/>
    <s v="Heim"/>
    <x v="20"/>
    <x v="6"/>
    <s v="Dekar"/>
    <n v="42"/>
  </r>
  <r>
    <x v="4"/>
    <x v="4"/>
    <s v="Heim"/>
    <x v="20"/>
    <x v="6"/>
    <s v="Dekar"/>
    <n v="214"/>
  </r>
  <r>
    <x v="5"/>
    <x v="4"/>
    <s v="Heim"/>
    <x v="20"/>
    <x v="6"/>
    <s v="Dekar"/>
    <n v="235"/>
  </r>
  <r>
    <x v="6"/>
    <x v="4"/>
    <s v="Heim"/>
    <x v="20"/>
    <x v="6"/>
    <s v="Dekar"/>
    <n v="194"/>
  </r>
  <r>
    <x v="7"/>
    <x v="4"/>
    <s v="Heim"/>
    <x v="20"/>
    <x v="6"/>
    <s v="Dekar"/>
    <n v="133"/>
  </r>
  <r>
    <x v="8"/>
    <x v="4"/>
    <s v="Heim"/>
    <x v="20"/>
    <x v="6"/>
    <s v="Dekar"/>
    <n v="264"/>
  </r>
  <r>
    <x v="9"/>
    <x v="4"/>
    <s v="Heim"/>
    <x v="20"/>
    <x v="6"/>
    <s v="Dekar"/>
    <n v="102"/>
  </r>
  <r>
    <x v="10"/>
    <x v="4"/>
    <s v="Heim"/>
    <x v="20"/>
    <x v="6"/>
    <s v="Dekar"/>
    <n v="106"/>
  </r>
  <r>
    <x v="11"/>
    <x v="4"/>
    <s v="Heim"/>
    <x v="20"/>
    <x v="6"/>
    <s v="Dekar"/>
    <n v="64"/>
  </r>
  <r>
    <x v="12"/>
    <x v="4"/>
    <s v="Heim"/>
    <x v="20"/>
    <x v="6"/>
    <s v="Dekar"/>
    <n v="60"/>
  </r>
  <r>
    <x v="13"/>
    <x v="4"/>
    <s v="Heim"/>
    <x v="20"/>
    <x v="6"/>
    <s v="Dekar"/>
    <m/>
  </r>
  <r>
    <x v="14"/>
    <x v="4"/>
    <s v="Heim"/>
    <x v="20"/>
    <x v="6"/>
    <s v="Dekar"/>
    <m/>
  </r>
  <r>
    <x v="15"/>
    <x v="4"/>
    <s v="Heim"/>
    <x v="20"/>
    <x v="6"/>
    <s v="Dekar"/>
    <n v="56"/>
  </r>
  <r>
    <x v="16"/>
    <x v="4"/>
    <s v="Heim"/>
    <x v="20"/>
    <x v="6"/>
    <s v="Dekar"/>
    <m/>
  </r>
  <r>
    <x v="0"/>
    <x v="4"/>
    <s v="Hitra"/>
    <x v="35"/>
    <x v="6"/>
    <s v="Dekar"/>
    <n v="5"/>
  </r>
  <r>
    <x v="1"/>
    <x v="4"/>
    <s v="Hitra"/>
    <x v="35"/>
    <x v="6"/>
    <s v="Dekar"/>
    <n v="3"/>
  </r>
  <r>
    <x v="2"/>
    <x v="4"/>
    <s v="Hitra"/>
    <x v="35"/>
    <x v="6"/>
    <s v="Dekar"/>
    <m/>
  </r>
  <r>
    <x v="3"/>
    <x v="4"/>
    <s v="Hitra"/>
    <x v="35"/>
    <x v="6"/>
    <s v="Dekar"/>
    <m/>
  </r>
  <r>
    <x v="4"/>
    <x v="4"/>
    <s v="Hitra"/>
    <x v="35"/>
    <x v="6"/>
    <s v="Dekar"/>
    <n v="47"/>
  </r>
  <r>
    <x v="5"/>
    <x v="4"/>
    <s v="Hitra"/>
    <x v="35"/>
    <x v="6"/>
    <s v="Dekar"/>
    <n v="60"/>
  </r>
  <r>
    <x v="6"/>
    <x v="4"/>
    <s v="Hitra"/>
    <x v="35"/>
    <x v="6"/>
    <s v="Dekar"/>
    <n v="147"/>
  </r>
  <r>
    <x v="7"/>
    <x v="4"/>
    <s v="Hitra"/>
    <x v="35"/>
    <x v="6"/>
    <s v="Dekar"/>
    <m/>
  </r>
  <r>
    <x v="8"/>
    <x v="4"/>
    <s v="Hitra"/>
    <x v="35"/>
    <x v="6"/>
    <s v="Dekar"/>
    <m/>
  </r>
  <r>
    <x v="9"/>
    <x v="4"/>
    <s v="Hitra"/>
    <x v="35"/>
    <x v="6"/>
    <s v="Dekar"/>
    <m/>
  </r>
  <r>
    <x v="10"/>
    <x v="4"/>
    <s v="Hitra"/>
    <x v="35"/>
    <x v="6"/>
    <s v="Dekar"/>
    <m/>
  </r>
  <r>
    <x v="11"/>
    <x v="4"/>
    <s v="Hitra"/>
    <x v="35"/>
    <x v="6"/>
    <s v="Dekar"/>
    <m/>
  </r>
  <r>
    <x v="12"/>
    <x v="4"/>
    <s v="Hitra"/>
    <x v="35"/>
    <x v="6"/>
    <s v="Dekar"/>
    <n v="15"/>
  </r>
  <r>
    <x v="13"/>
    <x v="4"/>
    <s v="Hitra"/>
    <x v="35"/>
    <x v="6"/>
    <s v="Dekar"/>
    <m/>
  </r>
  <r>
    <x v="14"/>
    <x v="4"/>
    <s v="Hitra"/>
    <x v="35"/>
    <x v="6"/>
    <s v="Dekar"/>
    <m/>
  </r>
  <r>
    <x v="15"/>
    <x v="4"/>
    <s v="Hitra"/>
    <x v="35"/>
    <x v="6"/>
    <s v="Dekar"/>
    <m/>
  </r>
  <r>
    <x v="16"/>
    <x v="4"/>
    <s v="Hitra"/>
    <x v="35"/>
    <x v="6"/>
    <s v="Dekar"/>
    <m/>
  </r>
  <r>
    <x v="0"/>
    <x v="4"/>
    <s v="Orkland"/>
    <x v="22"/>
    <x v="6"/>
    <s v="Dekar"/>
    <n v="2"/>
  </r>
  <r>
    <x v="1"/>
    <x v="4"/>
    <s v="Orkland"/>
    <x v="22"/>
    <x v="6"/>
    <s v="Dekar"/>
    <n v="3"/>
  </r>
  <r>
    <x v="2"/>
    <x v="4"/>
    <s v="Orkland"/>
    <x v="22"/>
    <x v="6"/>
    <s v="Dekar"/>
    <m/>
  </r>
  <r>
    <x v="3"/>
    <x v="4"/>
    <s v="Orkland"/>
    <x v="22"/>
    <x v="6"/>
    <s v="Dekar"/>
    <m/>
  </r>
  <r>
    <x v="4"/>
    <x v="4"/>
    <s v="Orkland"/>
    <x v="22"/>
    <x v="6"/>
    <s v="Dekar"/>
    <m/>
  </r>
  <r>
    <x v="5"/>
    <x v="4"/>
    <s v="Orkland"/>
    <x v="22"/>
    <x v="6"/>
    <s v="Dekar"/>
    <m/>
  </r>
  <r>
    <x v="6"/>
    <x v="4"/>
    <s v="Orkland"/>
    <x v="22"/>
    <x v="6"/>
    <s v="Dekar"/>
    <m/>
  </r>
  <r>
    <x v="7"/>
    <x v="4"/>
    <s v="Orkland"/>
    <x v="22"/>
    <x v="6"/>
    <s v="Dekar"/>
    <m/>
  </r>
  <r>
    <x v="8"/>
    <x v="4"/>
    <s v="Orkland"/>
    <x v="22"/>
    <x v="6"/>
    <s v="Dekar"/>
    <m/>
  </r>
  <r>
    <x v="9"/>
    <x v="4"/>
    <s v="Orkland"/>
    <x v="22"/>
    <x v="6"/>
    <s v="Dekar"/>
    <m/>
  </r>
  <r>
    <x v="10"/>
    <x v="4"/>
    <s v="Orkland"/>
    <x v="22"/>
    <x v="6"/>
    <s v="Dekar"/>
    <m/>
  </r>
  <r>
    <x v="11"/>
    <x v="4"/>
    <s v="Orkland"/>
    <x v="22"/>
    <x v="6"/>
    <s v="Dekar"/>
    <m/>
  </r>
  <r>
    <x v="12"/>
    <x v="4"/>
    <s v="Orkland"/>
    <x v="22"/>
    <x v="6"/>
    <s v="Dekar"/>
    <m/>
  </r>
  <r>
    <x v="13"/>
    <x v="4"/>
    <s v="Orkland"/>
    <x v="22"/>
    <x v="6"/>
    <s v="Dekar"/>
    <m/>
  </r>
  <r>
    <x v="14"/>
    <x v="4"/>
    <s v="Orkland"/>
    <x v="22"/>
    <x v="6"/>
    <s v="Dekar"/>
    <m/>
  </r>
  <r>
    <x v="15"/>
    <x v="4"/>
    <s v="Orkland"/>
    <x v="22"/>
    <x v="6"/>
    <s v="Dekar"/>
    <n v="13"/>
  </r>
  <r>
    <x v="16"/>
    <x v="4"/>
    <s v="Orkland"/>
    <x v="22"/>
    <x v="6"/>
    <s v="Dekar"/>
    <m/>
  </r>
  <r>
    <x v="0"/>
    <x v="3"/>
    <s v="Ørland"/>
    <x v="21"/>
    <x v="6"/>
    <s v="Dekar"/>
    <n v="1"/>
  </r>
  <r>
    <x v="1"/>
    <x v="3"/>
    <s v="Ørland"/>
    <x v="21"/>
    <x v="6"/>
    <s v="Dekar"/>
    <m/>
  </r>
  <r>
    <x v="2"/>
    <x v="3"/>
    <s v="Ørland"/>
    <x v="21"/>
    <x v="6"/>
    <s v="Dekar"/>
    <m/>
  </r>
  <r>
    <x v="3"/>
    <x v="3"/>
    <s v="Ørland"/>
    <x v="21"/>
    <x v="6"/>
    <s v="Dekar"/>
    <m/>
  </r>
  <r>
    <x v="4"/>
    <x v="3"/>
    <s v="Ørland"/>
    <x v="21"/>
    <x v="6"/>
    <s v="Dekar"/>
    <n v="15"/>
  </r>
  <r>
    <x v="5"/>
    <x v="3"/>
    <s v="Ørland"/>
    <x v="21"/>
    <x v="6"/>
    <s v="Dekar"/>
    <n v="4"/>
  </r>
  <r>
    <x v="6"/>
    <x v="3"/>
    <s v="Ørland"/>
    <x v="21"/>
    <x v="6"/>
    <s v="Dekar"/>
    <m/>
  </r>
  <r>
    <x v="7"/>
    <x v="3"/>
    <s v="Ørland"/>
    <x v="21"/>
    <x v="6"/>
    <s v="Dekar"/>
    <m/>
  </r>
  <r>
    <x v="8"/>
    <x v="3"/>
    <s v="Ørland"/>
    <x v="21"/>
    <x v="6"/>
    <s v="Dekar"/>
    <m/>
  </r>
  <r>
    <x v="9"/>
    <x v="3"/>
    <s v="Ørland"/>
    <x v="21"/>
    <x v="6"/>
    <s v="Dekar"/>
    <n v="7"/>
  </r>
  <r>
    <x v="10"/>
    <x v="3"/>
    <s v="Ørland"/>
    <x v="21"/>
    <x v="6"/>
    <s v="Dekar"/>
    <m/>
  </r>
  <r>
    <x v="11"/>
    <x v="3"/>
    <s v="Ørland"/>
    <x v="21"/>
    <x v="6"/>
    <s v="Dekar"/>
    <m/>
  </r>
  <r>
    <x v="12"/>
    <x v="3"/>
    <s v="Ørland"/>
    <x v="21"/>
    <x v="6"/>
    <s v="Dekar"/>
    <m/>
  </r>
  <r>
    <x v="13"/>
    <x v="3"/>
    <s v="Ørland"/>
    <x v="21"/>
    <x v="6"/>
    <s v="Dekar"/>
    <m/>
  </r>
  <r>
    <x v="14"/>
    <x v="3"/>
    <s v="Ørland"/>
    <x v="21"/>
    <x v="6"/>
    <s v="Dekar"/>
    <m/>
  </r>
  <r>
    <x v="15"/>
    <x v="3"/>
    <s v="Ørland"/>
    <x v="21"/>
    <x v="6"/>
    <s v="Dekar"/>
    <m/>
  </r>
  <r>
    <x v="16"/>
    <x v="3"/>
    <s v="Ørland"/>
    <x v="21"/>
    <x v="6"/>
    <s v="Dekar"/>
    <m/>
  </r>
  <r>
    <x v="0"/>
    <x v="3"/>
    <s v="Åfjord"/>
    <x v="23"/>
    <x v="6"/>
    <s v="Dekar"/>
    <n v="16"/>
  </r>
  <r>
    <x v="1"/>
    <x v="3"/>
    <s v="Åfjord"/>
    <x v="23"/>
    <x v="6"/>
    <s v="Dekar"/>
    <n v="30"/>
  </r>
  <r>
    <x v="2"/>
    <x v="3"/>
    <s v="Åfjord"/>
    <x v="23"/>
    <x v="6"/>
    <s v="Dekar"/>
    <n v="60"/>
  </r>
  <r>
    <x v="3"/>
    <x v="3"/>
    <s v="Åfjord"/>
    <x v="23"/>
    <x v="6"/>
    <s v="Dekar"/>
    <m/>
  </r>
  <r>
    <x v="4"/>
    <x v="3"/>
    <s v="Åfjord"/>
    <x v="23"/>
    <x v="6"/>
    <s v="Dekar"/>
    <n v="79"/>
  </r>
  <r>
    <x v="5"/>
    <x v="3"/>
    <s v="Åfjord"/>
    <x v="23"/>
    <x v="6"/>
    <s v="Dekar"/>
    <n v="43"/>
  </r>
  <r>
    <x v="6"/>
    <x v="3"/>
    <s v="Åfjord"/>
    <x v="23"/>
    <x v="6"/>
    <s v="Dekar"/>
    <n v="2"/>
  </r>
  <r>
    <x v="7"/>
    <x v="3"/>
    <s v="Åfjord"/>
    <x v="23"/>
    <x v="6"/>
    <s v="Dekar"/>
    <n v="65"/>
  </r>
  <r>
    <x v="8"/>
    <x v="3"/>
    <s v="Åfjord"/>
    <x v="23"/>
    <x v="6"/>
    <s v="Dekar"/>
    <n v="54"/>
  </r>
  <r>
    <x v="9"/>
    <x v="3"/>
    <s v="Åfjord"/>
    <x v="23"/>
    <x v="6"/>
    <s v="Dekar"/>
    <m/>
  </r>
  <r>
    <x v="10"/>
    <x v="3"/>
    <s v="Åfjord"/>
    <x v="23"/>
    <x v="6"/>
    <s v="Dekar"/>
    <m/>
  </r>
  <r>
    <x v="11"/>
    <x v="3"/>
    <s v="Åfjord"/>
    <x v="23"/>
    <x v="6"/>
    <s v="Dekar"/>
    <n v="6"/>
  </r>
  <r>
    <x v="12"/>
    <x v="3"/>
    <s v="Åfjord"/>
    <x v="23"/>
    <x v="6"/>
    <s v="Dekar"/>
    <m/>
  </r>
  <r>
    <x v="13"/>
    <x v="3"/>
    <s v="Åfjord"/>
    <x v="23"/>
    <x v="6"/>
    <s v="Dekar"/>
    <m/>
  </r>
  <r>
    <x v="14"/>
    <x v="3"/>
    <s v="Åfjord"/>
    <x v="23"/>
    <x v="6"/>
    <s v="Dekar"/>
    <m/>
  </r>
  <r>
    <x v="15"/>
    <x v="3"/>
    <s v="Åfjord"/>
    <x v="23"/>
    <x v="6"/>
    <s v="Dekar"/>
    <m/>
  </r>
  <r>
    <x v="16"/>
    <x v="3"/>
    <s v="Åfjord"/>
    <x v="23"/>
    <x v="6"/>
    <s v="Dekar"/>
    <m/>
  </r>
  <r>
    <x v="0"/>
    <x v="3"/>
    <s v="Åfjord"/>
    <x v="23"/>
    <x v="6"/>
    <s v="Dekar"/>
    <m/>
  </r>
  <r>
    <x v="1"/>
    <x v="3"/>
    <s v="Åfjord"/>
    <x v="23"/>
    <x v="6"/>
    <s v="Dekar"/>
    <m/>
  </r>
  <r>
    <x v="2"/>
    <x v="3"/>
    <s v="Åfjord"/>
    <x v="23"/>
    <x v="6"/>
    <s v="Dekar"/>
    <m/>
  </r>
  <r>
    <x v="3"/>
    <x v="3"/>
    <s v="Åfjord"/>
    <x v="23"/>
    <x v="6"/>
    <s v="Dekar"/>
    <m/>
  </r>
  <r>
    <x v="4"/>
    <x v="3"/>
    <s v="Åfjord"/>
    <x v="23"/>
    <x v="6"/>
    <s v="Dekar"/>
    <n v="15"/>
  </r>
  <r>
    <x v="5"/>
    <x v="3"/>
    <s v="Åfjord"/>
    <x v="23"/>
    <x v="6"/>
    <s v="Dekar"/>
    <m/>
  </r>
  <r>
    <x v="6"/>
    <x v="3"/>
    <s v="Åfjord"/>
    <x v="23"/>
    <x v="6"/>
    <s v="Dekar"/>
    <n v="15"/>
  </r>
  <r>
    <x v="7"/>
    <x v="3"/>
    <s v="Åfjord"/>
    <x v="23"/>
    <x v="6"/>
    <s v="Dekar"/>
    <m/>
  </r>
  <r>
    <x v="8"/>
    <x v="3"/>
    <s v="Åfjord"/>
    <x v="23"/>
    <x v="6"/>
    <s v="Dekar"/>
    <m/>
  </r>
  <r>
    <x v="9"/>
    <x v="3"/>
    <s v="Åfjord"/>
    <x v="23"/>
    <x v="6"/>
    <s v="Dekar"/>
    <m/>
  </r>
  <r>
    <x v="10"/>
    <x v="3"/>
    <s v="Åfjord"/>
    <x v="23"/>
    <x v="6"/>
    <s v="Dekar"/>
    <m/>
  </r>
  <r>
    <x v="11"/>
    <x v="3"/>
    <s v="Åfjord"/>
    <x v="23"/>
    <x v="6"/>
    <s v="Dekar"/>
    <m/>
  </r>
  <r>
    <x v="12"/>
    <x v="3"/>
    <s v="Åfjord"/>
    <x v="23"/>
    <x v="6"/>
    <s v="Dekar"/>
    <m/>
  </r>
  <r>
    <x v="13"/>
    <x v="3"/>
    <s v="Åfjord"/>
    <x v="23"/>
    <x v="6"/>
    <s v="Dekar"/>
    <m/>
  </r>
  <r>
    <x v="14"/>
    <x v="3"/>
    <s v="Åfjord"/>
    <x v="23"/>
    <x v="6"/>
    <s v="Dekar"/>
    <m/>
  </r>
  <r>
    <x v="15"/>
    <x v="3"/>
    <s v="Åfjord"/>
    <x v="23"/>
    <x v="6"/>
    <s v="Dekar"/>
    <m/>
  </r>
  <r>
    <x v="16"/>
    <x v="3"/>
    <s v="Åfjord"/>
    <x v="23"/>
    <x v="6"/>
    <s v="Dekar"/>
    <m/>
  </r>
  <r>
    <x v="0"/>
    <x v="3"/>
    <s v="Osen"/>
    <x v="24"/>
    <x v="6"/>
    <s v="Dekar"/>
    <n v="79"/>
  </r>
  <r>
    <x v="1"/>
    <x v="3"/>
    <s v="Osen"/>
    <x v="24"/>
    <x v="6"/>
    <s v="Dekar"/>
    <m/>
  </r>
  <r>
    <x v="2"/>
    <x v="3"/>
    <s v="Osen"/>
    <x v="24"/>
    <x v="6"/>
    <s v="Dekar"/>
    <m/>
  </r>
  <r>
    <x v="3"/>
    <x v="3"/>
    <s v="Osen"/>
    <x v="24"/>
    <x v="6"/>
    <s v="Dekar"/>
    <m/>
  </r>
  <r>
    <x v="4"/>
    <x v="3"/>
    <s v="Osen"/>
    <x v="24"/>
    <x v="6"/>
    <s v="Dekar"/>
    <m/>
  </r>
  <r>
    <x v="5"/>
    <x v="3"/>
    <s v="Osen"/>
    <x v="24"/>
    <x v="6"/>
    <s v="Dekar"/>
    <m/>
  </r>
  <r>
    <x v="6"/>
    <x v="3"/>
    <s v="Osen"/>
    <x v="24"/>
    <x v="6"/>
    <s v="Dekar"/>
    <m/>
  </r>
  <r>
    <x v="7"/>
    <x v="3"/>
    <s v="Osen"/>
    <x v="24"/>
    <x v="6"/>
    <s v="Dekar"/>
    <m/>
  </r>
  <r>
    <x v="8"/>
    <x v="3"/>
    <s v="Osen"/>
    <x v="24"/>
    <x v="6"/>
    <s v="Dekar"/>
    <m/>
  </r>
  <r>
    <x v="9"/>
    <x v="3"/>
    <s v="Osen"/>
    <x v="24"/>
    <x v="6"/>
    <s v="Dekar"/>
    <n v="10"/>
  </r>
  <r>
    <x v="10"/>
    <x v="3"/>
    <s v="Osen"/>
    <x v="24"/>
    <x v="6"/>
    <s v="Dekar"/>
    <m/>
  </r>
  <r>
    <x v="11"/>
    <x v="3"/>
    <s v="Osen"/>
    <x v="24"/>
    <x v="6"/>
    <s v="Dekar"/>
    <n v="3"/>
  </r>
  <r>
    <x v="12"/>
    <x v="3"/>
    <s v="Osen"/>
    <x v="24"/>
    <x v="6"/>
    <s v="Dekar"/>
    <m/>
  </r>
  <r>
    <x v="13"/>
    <x v="3"/>
    <s v="Osen"/>
    <x v="24"/>
    <x v="6"/>
    <s v="Dekar"/>
    <m/>
  </r>
  <r>
    <x v="14"/>
    <x v="3"/>
    <s v="Osen"/>
    <x v="24"/>
    <x v="6"/>
    <s v="Dekar"/>
    <m/>
  </r>
  <r>
    <x v="15"/>
    <x v="3"/>
    <s v="Osen"/>
    <x v="24"/>
    <x v="6"/>
    <s v="Dekar"/>
    <m/>
  </r>
  <r>
    <x v="16"/>
    <x v="3"/>
    <s v="Osen"/>
    <x v="24"/>
    <x v="6"/>
    <s v="Dekar"/>
    <m/>
  </r>
  <r>
    <x v="0"/>
    <x v="5"/>
    <s v="Oppdal"/>
    <x v="25"/>
    <x v="6"/>
    <s v="Dekar"/>
    <m/>
  </r>
  <r>
    <x v="1"/>
    <x v="5"/>
    <s v="Oppdal"/>
    <x v="25"/>
    <x v="6"/>
    <s v="Dekar"/>
    <n v="75"/>
  </r>
  <r>
    <x v="2"/>
    <x v="5"/>
    <s v="Oppdal"/>
    <x v="25"/>
    <x v="6"/>
    <s v="Dekar"/>
    <n v="13"/>
  </r>
  <r>
    <x v="3"/>
    <x v="5"/>
    <s v="Oppdal"/>
    <x v="25"/>
    <x v="6"/>
    <s v="Dekar"/>
    <n v="8"/>
  </r>
  <r>
    <x v="4"/>
    <x v="5"/>
    <s v="Oppdal"/>
    <x v="25"/>
    <x v="6"/>
    <s v="Dekar"/>
    <n v="7"/>
  </r>
  <r>
    <x v="5"/>
    <x v="5"/>
    <s v="Oppdal"/>
    <x v="25"/>
    <x v="6"/>
    <s v="Dekar"/>
    <m/>
  </r>
  <r>
    <x v="6"/>
    <x v="5"/>
    <s v="Oppdal"/>
    <x v="25"/>
    <x v="6"/>
    <s v="Dekar"/>
    <m/>
  </r>
  <r>
    <x v="7"/>
    <x v="5"/>
    <s v="Oppdal"/>
    <x v="25"/>
    <x v="6"/>
    <s v="Dekar"/>
    <n v="183"/>
  </r>
  <r>
    <x v="8"/>
    <x v="5"/>
    <s v="Oppdal"/>
    <x v="25"/>
    <x v="6"/>
    <s v="Dekar"/>
    <m/>
  </r>
  <r>
    <x v="9"/>
    <x v="5"/>
    <s v="Oppdal"/>
    <x v="25"/>
    <x v="6"/>
    <s v="Dekar"/>
    <n v="270"/>
  </r>
  <r>
    <x v="10"/>
    <x v="5"/>
    <s v="Oppdal"/>
    <x v="25"/>
    <x v="6"/>
    <s v="Dekar"/>
    <n v="137"/>
  </r>
  <r>
    <x v="11"/>
    <x v="5"/>
    <s v="Oppdal"/>
    <x v="25"/>
    <x v="6"/>
    <s v="Dekar"/>
    <n v="333"/>
  </r>
  <r>
    <x v="12"/>
    <x v="5"/>
    <s v="Oppdal"/>
    <x v="25"/>
    <x v="6"/>
    <s v="Dekar"/>
    <m/>
  </r>
  <r>
    <x v="13"/>
    <x v="5"/>
    <s v="Oppdal"/>
    <x v="25"/>
    <x v="6"/>
    <s v="Dekar"/>
    <n v="100"/>
  </r>
  <r>
    <x v="14"/>
    <x v="5"/>
    <s v="Oppdal"/>
    <x v="25"/>
    <x v="6"/>
    <s v="Dekar"/>
    <n v="347"/>
  </r>
  <r>
    <x v="15"/>
    <x v="5"/>
    <s v="Oppdal"/>
    <x v="25"/>
    <x v="6"/>
    <s v="Dekar"/>
    <m/>
  </r>
  <r>
    <x v="16"/>
    <x v="5"/>
    <s v="Oppdal"/>
    <x v="25"/>
    <x v="6"/>
    <s v="Dekar"/>
    <n v="712"/>
  </r>
  <r>
    <x v="0"/>
    <x v="5"/>
    <s v="Rennebu"/>
    <x v="26"/>
    <x v="6"/>
    <s v="Dekar"/>
    <n v="105"/>
  </r>
  <r>
    <x v="1"/>
    <x v="5"/>
    <s v="Rennebu"/>
    <x v="26"/>
    <x v="6"/>
    <s v="Dekar"/>
    <n v="173"/>
  </r>
  <r>
    <x v="2"/>
    <x v="5"/>
    <s v="Rennebu"/>
    <x v="26"/>
    <x v="6"/>
    <s v="Dekar"/>
    <n v="56"/>
  </r>
  <r>
    <x v="3"/>
    <x v="5"/>
    <s v="Rennebu"/>
    <x v="26"/>
    <x v="6"/>
    <s v="Dekar"/>
    <n v="102"/>
  </r>
  <r>
    <x v="4"/>
    <x v="5"/>
    <s v="Rennebu"/>
    <x v="26"/>
    <x v="6"/>
    <s v="Dekar"/>
    <n v="132"/>
  </r>
  <r>
    <x v="5"/>
    <x v="5"/>
    <s v="Rennebu"/>
    <x v="26"/>
    <x v="6"/>
    <s v="Dekar"/>
    <n v="46"/>
  </r>
  <r>
    <x v="6"/>
    <x v="5"/>
    <s v="Rennebu"/>
    <x v="26"/>
    <x v="6"/>
    <s v="Dekar"/>
    <n v="50"/>
  </r>
  <r>
    <x v="7"/>
    <x v="5"/>
    <s v="Rennebu"/>
    <x v="26"/>
    <x v="6"/>
    <s v="Dekar"/>
    <n v="142"/>
  </r>
  <r>
    <x v="8"/>
    <x v="5"/>
    <s v="Rennebu"/>
    <x v="26"/>
    <x v="6"/>
    <s v="Dekar"/>
    <n v="95"/>
  </r>
  <r>
    <x v="9"/>
    <x v="5"/>
    <s v="Rennebu"/>
    <x v="26"/>
    <x v="6"/>
    <s v="Dekar"/>
    <n v="265"/>
  </r>
  <r>
    <x v="10"/>
    <x v="5"/>
    <s v="Rennebu"/>
    <x v="26"/>
    <x v="6"/>
    <s v="Dekar"/>
    <n v="69"/>
  </r>
  <r>
    <x v="11"/>
    <x v="5"/>
    <s v="Rennebu"/>
    <x v="26"/>
    <x v="6"/>
    <s v="Dekar"/>
    <n v="125"/>
  </r>
  <r>
    <x v="12"/>
    <x v="5"/>
    <s v="Rennebu"/>
    <x v="26"/>
    <x v="6"/>
    <s v="Dekar"/>
    <n v="348"/>
  </r>
  <r>
    <x v="13"/>
    <x v="5"/>
    <s v="Rennebu"/>
    <x v="26"/>
    <x v="6"/>
    <s v="Dekar"/>
    <m/>
  </r>
  <r>
    <x v="14"/>
    <x v="5"/>
    <s v="Rennebu"/>
    <x v="26"/>
    <x v="6"/>
    <s v="Dekar"/>
    <n v="578"/>
  </r>
  <r>
    <x v="15"/>
    <x v="5"/>
    <s v="Rennebu"/>
    <x v="26"/>
    <x v="6"/>
    <s v="Dekar"/>
    <n v="356"/>
  </r>
  <r>
    <x v="16"/>
    <x v="5"/>
    <s v="Rennebu"/>
    <x v="26"/>
    <x v="6"/>
    <s v="Dekar"/>
    <n v="836"/>
  </r>
  <r>
    <x v="0"/>
    <x v="4"/>
    <s v="Orkland"/>
    <x v="22"/>
    <x v="6"/>
    <s v="Dekar"/>
    <n v="132"/>
  </r>
  <r>
    <x v="1"/>
    <x v="4"/>
    <s v="Orkland"/>
    <x v="22"/>
    <x v="6"/>
    <s v="Dekar"/>
    <n v="36"/>
  </r>
  <r>
    <x v="2"/>
    <x v="4"/>
    <s v="Orkland"/>
    <x v="22"/>
    <x v="6"/>
    <s v="Dekar"/>
    <n v="42"/>
  </r>
  <r>
    <x v="3"/>
    <x v="4"/>
    <s v="Orkland"/>
    <x v="22"/>
    <x v="6"/>
    <s v="Dekar"/>
    <m/>
  </r>
  <r>
    <x v="4"/>
    <x v="4"/>
    <s v="Orkland"/>
    <x v="22"/>
    <x v="6"/>
    <s v="Dekar"/>
    <n v="26"/>
  </r>
  <r>
    <x v="5"/>
    <x v="4"/>
    <s v="Orkland"/>
    <x v="22"/>
    <x v="6"/>
    <s v="Dekar"/>
    <n v="32"/>
  </r>
  <r>
    <x v="6"/>
    <x v="4"/>
    <s v="Orkland"/>
    <x v="22"/>
    <x v="6"/>
    <s v="Dekar"/>
    <n v="72"/>
  </r>
  <r>
    <x v="7"/>
    <x v="4"/>
    <s v="Orkland"/>
    <x v="22"/>
    <x v="6"/>
    <s v="Dekar"/>
    <n v="24"/>
  </r>
  <r>
    <x v="8"/>
    <x v="4"/>
    <s v="Orkland"/>
    <x v="22"/>
    <x v="6"/>
    <s v="Dekar"/>
    <n v="86"/>
  </r>
  <r>
    <x v="9"/>
    <x v="4"/>
    <s v="Orkland"/>
    <x v="22"/>
    <x v="6"/>
    <s v="Dekar"/>
    <n v="71"/>
  </r>
  <r>
    <x v="10"/>
    <x v="4"/>
    <s v="Orkland"/>
    <x v="22"/>
    <x v="6"/>
    <s v="Dekar"/>
    <n v="126"/>
  </r>
  <r>
    <x v="11"/>
    <x v="4"/>
    <s v="Orkland"/>
    <x v="22"/>
    <x v="6"/>
    <s v="Dekar"/>
    <m/>
  </r>
  <r>
    <x v="12"/>
    <x v="4"/>
    <s v="Orkland"/>
    <x v="22"/>
    <x v="6"/>
    <s v="Dekar"/>
    <n v="103"/>
  </r>
  <r>
    <x v="13"/>
    <x v="4"/>
    <s v="Orkland"/>
    <x v="22"/>
    <x v="6"/>
    <s v="Dekar"/>
    <n v="99"/>
  </r>
  <r>
    <x v="14"/>
    <x v="4"/>
    <s v="Orkland"/>
    <x v="22"/>
    <x v="6"/>
    <s v="Dekar"/>
    <m/>
  </r>
  <r>
    <x v="15"/>
    <x v="4"/>
    <s v="Orkland"/>
    <x v="22"/>
    <x v="6"/>
    <s v="Dekar"/>
    <n v="14"/>
  </r>
  <r>
    <x v="16"/>
    <x v="4"/>
    <s v="Orkland"/>
    <x v="22"/>
    <x v="6"/>
    <s v="Dekar"/>
    <n v="63"/>
  </r>
  <r>
    <x v="0"/>
    <x v="4"/>
    <s v="Orkland"/>
    <x v="22"/>
    <x v="6"/>
    <s v="Dekar"/>
    <n v="528"/>
  </r>
  <r>
    <x v="1"/>
    <x v="4"/>
    <s v="Orkland"/>
    <x v="22"/>
    <x v="6"/>
    <s v="Dekar"/>
    <n v="177"/>
  </r>
  <r>
    <x v="2"/>
    <x v="4"/>
    <s v="Orkland"/>
    <x v="22"/>
    <x v="6"/>
    <s v="Dekar"/>
    <n v="104"/>
  </r>
  <r>
    <x v="3"/>
    <x v="4"/>
    <s v="Orkland"/>
    <x v="22"/>
    <x v="6"/>
    <s v="Dekar"/>
    <n v="20"/>
  </r>
  <r>
    <x v="4"/>
    <x v="4"/>
    <s v="Orkland"/>
    <x v="22"/>
    <x v="6"/>
    <s v="Dekar"/>
    <m/>
  </r>
  <r>
    <x v="5"/>
    <x v="4"/>
    <s v="Orkland"/>
    <x v="22"/>
    <x v="6"/>
    <s v="Dekar"/>
    <n v="53"/>
  </r>
  <r>
    <x v="6"/>
    <x v="4"/>
    <s v="Orkland"/>
    <x v="22"/>
    <x v="6"/>
    <s v="Dekar"/>
    <n v="27"/>
  </r>
  <r>
    <x v="7"/>
    <x v="4"/>
    <s v="Orkland"/>
    <x v="22"/>
    <x v="6"/>
    <s v="Dekar"/>
    <n v="114"/>
  </r>
  <r>
    <x v="8"/>
    <x v="4"/>
    <s v="Orkland"/>
    <x v="22"/>
    <x v="6"/>
    <s v="Dekar"/>
    <n v="233"/>
  </r>
  <r>
    <x v="9"/>
    <x v="4"/>
    <s v="Orkland"/>
    <x v="22"/>
    <x v="6"/>
    <s v="Dekar"/>
    <n v="38"/>
  </r>
  <r>
    <x v="10"/>
    <x v="4"/>
    <s v="Orkland"/>
    <x v="22"/>
    <x v="6"/>
    <s v="Dekar"/>
    <n v="120"/>
  </r>
  <r>
    <x v="11"/>
    <x v="4"/>
    <s v="Orkland"/>
    <x v="22"/>
    <x v="6"/>
    <s v="Dekar"/>
    <n v="22"/>
  </r>
  <r>
    <x v="12"/>
    <x v="4"/>
    <s v="Orkland"/>
    <x v="22"/>
    <x v="6"/>
    <s v="Dekar"/>
    <n v="175"/>
  </r>
  <r>
    <x v="13"/>
    <x v="4"/>
    <s v="Orkland"/>
    <x v="22"/>
    <x v="6"/>
    <s v="Dekar"/>
    <n v="218"/>
  </r>
  <r>
    <x v="14"/>
    <x v="4"/>
    <s v="Orkland"/>
    <x v="22"/>
    <x v="6"/>
    <s v="Dekar"/>
    <m/>
  </r>
  <r>
    <x v="15"/>
    <x v="4"/>
    <s v="Orkland"/>
    <x v="22"/>
    <x v="6"/>
    <s v="Dekar"/>
    <n v="55"/>
  </r>
  <r>
    <x v="16"/>
    <x v="4"/>
    <s v="Orkland"/>
    <x v="22"/>
    <x v="6"/>
    <s v="Dekar"/>
    <n v="154"/>
  </r>
  <r>
    <x v="0"/>
    <x v="5"/>
    <s v="Røros"/>
    <x v="27"/>
    <x v="6"/>
    <s v="Dekar"/>
    <m/>
  </r>
  <r>
    <x v="1"/>
    <x v="5"/>
    <s v="Røros"/>
    <x v="27"/>
    <x v="6"/>
    <s v="Dekar"/>
    <m/>
  </r>
  <r>
    <x v="2"/>
    <x v="5"/>
    <s v="Røros"/>
    <x v="27"/>
    <x v="6"/>
    <s v="Dekar"/>
    <m/>
  </r>
  <r>
    <x v="3"/>
    <x v="5"/>
    <s v="Røros"/>
    <x v="27"/>
    <x v="6"/>
    <s v="Dekar"/>
    <m/>
  </r>
  <r>
    <x v="4"/>
    <x v="5"/>
    <s v="Røros"/>
    <x v="27"/>
    <x v="6"/>
    <s v="Dekar"/>
    <m/>
  </r>
  <r>
    <x v="5"/>
    <x v="5"/>
    <s v="Røros"/>
    <x v="27"/>
    <x v="6"/>
    <s v="Dekar"/>
    <n v="16"/>
  </r>
  <r>
    <x v="6"/>
    <x v="5"/>
    <s v="Røros"/>
    <x v="27"/>
    <x v="6"/>
    <s v="Dekar"/>
    <m/>
  </r>
  <r>
    <x v="7"/>
    <x v="5"/>
    <s v="Røros"/>
    <x v="27"/>
    <x v="6"/>
    <s v="Dekar"/>
    <m/>
  </r>
  <r>
    <x v="8"/>
    <x v="5"/>
    <s v="Røros"/>
    <x v="27"/>
    <x v="6"/>
    <s v="Dekar"/>
    <m/>
  </r>
  <r>
    <x v="9"/>
    <x v="5"/>
    <s v="Røros"/>
    <x v="27"/>
    <x v="6"/>
    <s v="Dekar"/>
    <m/>
  </r>
  <r>
    <x v="10"/>
    <x v="5"/>
    <s v="Røros"/>
    <x v="27"/>
    <x v="6"/>
    <s v="Dekar"/>
    <n v="10"/>
  </r>
  <r>
    <x v="11"/>
    <x v="5"/>
    <s v="Røros"/>
    <x v="27"/>
    <x v="6"/>
    <s v="Dekar"/>
    <m/>
  </r>
  <r>
    <x v="12"/>
    <x v="5"/>
    <s v="Røros"/>
    <x v="27"/>
    <x v="6"/>
    <s v="Dekar"/>
    <m/>
  </r>
  <r>
    <x v="13"/>
    <x v="5"/>
    <s v="Røros"/>
    <x v="27"/>
    <x v="6"/>
    <s v="Dekar"/>
    <m/>
  </r>
  <r>
    <x v="14"/>
    <x v="5"/>
    <s v="Røros"/>
    <x v="27"/>
    <x v="6"/>
    <s v="Dekar"/>
    <n v="21"/>
  </r>
  <r>
    <x v="15"/>
    <x v="5"/>
    <s v="Røros"/>
    <x v="27"/>
    <x v="6"/>
    <s v="Dekar"/>
    <n v="60"/>
  </r>
  <r>
    <x v="16"/>
    <x v="5"/>
    <s v="Røros"/>
    <x v="27"/>
    <x v="6"/>
    <s v="Dekar"/>
    <m/>
  </r>
  <r>
    <x v="0"/>
    <x v="5"/>
    <s v="Holtålen"/>
    <x v="28"/>
    <x v="6"/>
    <s v="Dekar"/>
    <n v="167"/>
  </r>
  <r>
    <x v="1"/>
    <x v="5"/>
    <s v="Holtålen"/>
    <x v="28"/>
    <x v="6"/>
    <s v="Dekar"/>
    <m/>
  </r>
  <r>
    <x v="2"/>
    <x v="5"/>
    <s v="Holtålen"/>
    <x v="28"/>
    <x v="6"/>
    <s v="Dekar"/>
    <n v="420"/>
  </r>
  <r>
    <x v="3"/>
    <x v="5"/>
    <s v="Holtålen"/>
    <x v="28"/>
    <x v="6"/>
    <s v="Dekar"/>
    <m/>
  </r>
  <r>
    <x v="4"/>
    <x v="5"/>
    <s v="Holtålen"/>
    <x v="28"/>
    <x v="6"/>
    <s v="Dekar"/>
    <n v="65"/>
  </r>
  <r>
    <x v="5"/>
    <x v="5"/>
    <s v="Holtålen"/>
    <x v="28"/>
    <x v="6"/>
    <s v="Dekar"/>
    <n v="491"/>
  </r>
  <r>
    <x v="6"/>
    <x v="5"/>
    <s v="Holtålen"/>
    <x v="28"/>
    <x v="6"/>
    <s v="Dekar"/>
    <m/>
  </r>
  <r>
    <x v="7"/>
    <x v="5"/>
    <s v="Holtålen"/>
    <x v="28"/>
    <x v="6"/>
    <s v="Dekar"/>
    <n v="157"/>
  </r>
  <r>
    <x v="8"/>
    <x v="5"/>
    <s v="Holtålen"/>
    <x v="28"/>
    <x v="6"/>
    <s v="Dekar"/>
    <n v="574"/>
  </r>
  <r>
    <x v="9"/>
    <x v="5"/>
    <s v="Holtålen"/>
    <x v="28"/>
    <x v="6"/>
    <s v="Dekar"/>
    <n v="13"/>
  </r>
  <r>
    <x v="10"/>
    <x v="5"/>
    <s v="Holtålen"/>
    <x v="28"/>
    <x v="6"/>
    <s v="Dekar"/>
    <n v="94"/>
  </r>
  <r>
    <x v="11"/>
    <x v="5"/>
    <s v="Holtålen"/>
    <x v="28"/>
    <x v="6"/>
    <s v="Dekar"/>
    <n v="378"/>
  </r>
  <r>
    <x v="12"/>
    <x v="5"/>
    <s v="Holtålen"/>
    <x v="28"/>
    <x v="6"/>
    <s v="Dekar"/>
    <n v="200"/>
  </r>
  <r>
    <x v="13"/>
    <x v="5"/>
    <s v="Holtålen"/>
    <x v="28"/>
    <x v="6"/>
    <s v="Dekar"/>
    <n v="665"/>
  </r>
  <r>
    <x v="14"/>
    <x v="5"/>
    <s v="Holtålen"/>
    <x v="28"/>
    <x v="6"/>
    <s v="Dekar"/>
    <n v="74"/>
  </r>
  <r>
    <x v="15"/>
    <x v="5"/>
    <s v="Holtålen"/>
    <x v="28"/>
    <x v="6"/>
    <s v="Dekar"/>
    <n v="319"/>
  </r>
  <r>
    <x v="16"/>
    <x v="5"/>
    <s v="Holtålen"/>
    <x v="28"/>
    <x v="6"/>
    <s v="Dekar"/>
    <n v="10"/>
  </r>
  <r>
    <x v="0"/>
    <x v="5"/>
    <s v="Midtre-Gauldal"/>
    <x v="29"/>
    <x v="6"/>
    <s v="Dekar"/>
    <n v="790"/>
  </r>
  <r>
    <x v="1"/>
    <x v="5"/>
    <s v="Midtre-Gauldal"/>
    <x v="29"/>
    <x v="6"/>
    <s v="Dekar"/>
    <n v="725"/>
  </r>
  <r>
    <x v="2"/>
    <x v="5"/>
    <s v="Midtre-Gauldal"/>
    <x v="29"/>
    <x v="6"/>
    <s v="Dekar"/>
    <n v="774"/>
  </r>
  <r>
    <x v="3"/>
    <x v="5"/>
    <s v="Midtre-Gauldal"/>
    <x v="29"/>
    <x v="6"/>
    <s v="Dekar"/>
    <n v="182"/>
  </r>
  <r>
    <x v="4"/>
    <x v="5"/>
    <s v="Midtre-Gauldal"/>
    <x v="29"/>
    <x v="6"/>
    <s v="Dekar"/>
    <n v="893"/>
  </r>
  <r>
    <x v="5"/>
    <x v="5"/>
    <s v="Midtre-Gauldal"/>
    <x v="29"/>
    <x v="6"/>
    <s v="Dekar"/>
    <n v="665"/>
  </r>
  <r>
    <x v="6"/>
    <x v="5"/>
    <s v="Midtre-Gauldal"/>
    <x v="29"/>
    <x v="6"/>
    <s v="Dekar"/>
    <n v="1261"/>
  </r>
  <r>
    <x v="7"/>
    <x v="5"/>
    <s v="Midtre-Gauldal"/>
    <x v="29"/>
    <x v="6"/>
    <s v="Dekar"/>
    <n v="1677"/>
  </r>
  <r>
    <x v="8"/>
    <x v="5"/>
    <s v="Midtre-Gauldal"/>
    <x v="29"/>
    <x v="6"/>
    <s v="Dekar"/>
    <n v="559"/>
  </r>
  <r>
    <x v="9"/>
    <x v="5"/>
    <s v="Midtre-Gauldal"/>
    <x v="29"/>
    <x v="6"/>
    <s v="Dekar"/>
    <n v="1177"/>
  </r>
  <r>
    <x v="10"/>
    <x v="5"/>
    <s v="Midtre-Gauldal"/>
    <x v="29"/>
    <x v="6"/>
    <s v="Dekar"/>
    <n v="563"/>
  </r>
  <r>
    <x v="11"/>
    <x v="5"/>
    <s v="Midtre-Gauldal"/>
    <x v="29"/>
    <x v="6"/>
    <s v="Dekar"/>
    <n v="935"/>
  </r>
  <r>
    <x v="12"/>
    <x v="5"/>
    <s v="Midtre-Gauldal"/>
    <x v="29"/>
    <x v="6"/>
    <s v="Dekar"/>
    <n v="96"/>
  </r>
  <r>
    <x v="13"/>
    <x v="5"/>
    <s v="Midtre-Gauldal"/>
    <x v="29"/>
    <x v="6"/>
    <s v="Dekar"/>
    <n v="446"/>
  </r>
  <r>
    <x v="14"/>
    <x v="5"/>
    <s v="Midtre-Gauldal"/>
    <x v="29"/>
    <x v="6"/>
    <s v="Dekar"/>
    <n v="442"/>
  </r>
  <r>
    <x v="15"/>
    <x v="5"/>
    <s v="Midtre-Gauldal"/>
    <x v="29"/>
    <x v="6"/>
    <s v="Dekar"/>
    <n v="977"/>
  </r>
  <r>
    <x v="16"/>
    <x v="5"/>
    <s v="Midtre-Gauldal"/>
    <x v="29"/>
    <x v="6"/>
    <s v="Dekar"/>
    <n v="93"/>
  </r>
  <r>
    <x v="0"/>
    <x v="5"/>
    <s v="Melhus"/>
    <x v="30"/>
    <x v="6"/>
    <s v="Dekar"/>
    <n v="9"/>
  </r>
  <r>
    <x v="1"/>
    <x v="5"/>
    <s v="Melhus"/>
    <x v="30"/>
    <x v="6"/>
    <s v="Dekar"/>
    <n v="4"/>
  </r>
  <r>
    <x v="2"/>
    <x v="5"/>
    <s v="Melhus"/>
    <x v="30"/>
    <x v="6"/>
    <s v="Dekar"/>
    <n v="0"/>
  </r>
  <r>
    <x v="3"/>
    <x v="5"/>
    <s v="Melhus"/>
    <x v="30"/>
    <x v="6"/>
    <s v="Dekar"/>
    <m/>
  </r>
  <r>
    <x v="4"/>
    <x v="5"/>
    <s v="Melhus"/>
    <x v="30"/>
    <x v="6"/>
    <s v="Dekar"/>
    <m/>
  </r>
  <r>
    <x v="5"/>
    <x v="5"/>
    <s v="Melhus"/>
    <x v="30"/>
    <x v="6"/>
    <s v="Dekar"/>
    <n v="52"/>
  </r>
  <r>
    <x v="6"/>
    <x v="5"/>
    <s v="Melhus"/>
    <x v="30"/>
    <x v="6"/>
    <s v="Dekar"/>
    <n v="371"/>
  </r>
  <r>
    <x v="7"/>
    <x v="5"/>
    <s v="Melhus"/>
    <x v="30"/>
    <x v="6"/>
    <s v="Dekar"/>
    <m/>
  </r>
  <r>
    <x v="8"/>
    <x v="5"/>
    <s v="Melhus"/>
    <x v="30"/>
    <x v="6"/>
    <s v="Dekar"/>
    <n v="119"/>
  </r>
  <r>
    <x v="9"/>
    <x v="5"/>
    <s v="Melhus"/>
    <x v="30"/>
    <x v="6"/>
    <s v="Dekar"/>
    <m/>
  </r>
  <r>
    <x v="10"/>
    <x v="5"/>
    <s v="Melhus"/>
    <x v="30"/>
    <x v="6"/>
    <s v="Dekar"/>
    <m/>
  </r>
  <r>
    <x v="11"/>
    <x v="5"/>
    <s v="Melhus"/>
    <x v="30"/>
    <x v="6"/>
    <s v="Dekar"/>
    <n v="7"/>
  </r>
  <r>
    <x v="12"/>
    <x v="5"/>
    <s v="Melhus"/>
    <x v="30"/>
    <x v="6"/>
    <s v="Dekar"/>
    <m/>
  </r>
  <r>
    <x v="13"/>
    <x v="5"/>
    <s v="Melhus"/>
    <x v="30"/>
    <x v="6"/>
    <s v="Dekar"/>
    <n v="20"/>
  </r>
  <r>
    <x v="14"/>
    <x v="5"/>
    <s v="Melhus"/>
    <x v="30"/>
    <x v="6"/>
    <s v="Dekar"/>
    <n v="15"/>
  </r>
  <r>
    <x v="15"/>
    <x v="5"/>
    <s v="Melhus"/>
    <x v="30"/>
    <x v="6"/>
    <s v="Dekar"/>
    <n v="92"/>
  </r>
  <r>
    <x v="16"/>
    <x v="5"/>
    <s v="Melhus"/>
    <x v="30"/>
    <x v="6"/>
    <s v="Dekar"/>
    <m/>
  </r>
  <r>
    <x v="0"/>
    <x v="4"/>
    <s v="Skaun"/>
    <x v="31"/>
    <x v="6"/>
    <s v="Dekar"/>
    <n v="287"/>
  </r>
  <r>
    <x v="1"/>
    <x v="4"/>
    <s v="Skaun"/>
    <x v="31"/>
    <x v="6"/>
    <s v="Dekar"/>
    <n v="556"/>
  </r>
  <r>
    <x v="2"/>
    <x v="4"/>
    <s v="Skaun"/>
    <x v="31"/>
    <x v="6"/>
    <s v="Dekar"/>
    <n v="384"/>
  </r>
  <r>
    <x v="3"/>
    <x v="4"/>
    <s v="Skaun"/>
    <x v="31"/>
    <x v="6"/>
    <s v="Dekar"/>
    <n v="97"/>
  </r>
  <r>
    <x v="4"/>
    <x v="4"/>
    <s v="Skaun"/>
    <x v="31"/>
    <x v="6"/>
    <s v="Dekar"/>
    <n v="70"/>
  </r>
  <r>
    <x v="5"/>
    <x v="4"/>
    <s v="Skaun"/>
    <x v="31"/>
    <x v="6"/>
    <s v="Dekar"/>
    <n v="55"/>
  </r>
  <r>
    <x v="6"/>
    <x v="4"/>
    <s v="Skaun"/>
    <x v="31"/>
    <x v="6"/>
    <s v="Dekar"/>
    <n v="84"/>
  </r>
  <r>
    <x v="7"/>
    <x v="4"/>
    <s v="Skaun"/>
    <x v="31"/>
    <x v="6"/>
    <s v="Dekar"/>
    <n v="60"/>
  </r>
  <r>
    <x v="8"/>
    <x v="4"/>
    <s v="Skaun"/>
    <x v="31"/>
    <x v="6"/>
    <s v="Dekar"/>
    <n v="23"/>
  </r>
  <r>
    <x v="9"/>
    <x v="4"/>
    <s v="Skaun"/>
    <x v="31"/>
    <x v="6"/>
    <s v="Dekar"/>
    <n v="316"/>
  </r>
  <r>
    <x v="10"/>
    <x v="4"/>
    <s v="Skaun"/>
    <x v="31"/>
    <x v="6"/>
    <s v="Dekar"/>
    <n v="224"/>
  </r>
  <r>
    <x v="11"/>
    <x v="4"/>
    <s v="Skaun"/>
    <x v="31"/>
    <x v="6"/>
    <s v="Dekar"/>
    <n v="67"/>
  </r>
  <r>
    <x v="12"/>
    <x v="4"/>
    <s v="Skaun"/>
    <x v="31"/>
    <x v="6"/>
    <s v="Dekar"/>
    <n v="50"/>
  </r>
  <r>
    <x v="13"/>
    <x v="4"/>
    <s v="Skaun"/>
    <x v="31"/>
    <x v="6"/>
    <s v="Dekar"/>
    <n v="10"/>
  </r>
  <r>
    <x v="14"/>
    <x v="4"/>
    <s v="Skaun"/>
    <x v="31"/>
    <x v="6"/>
    <s v="Dekar"/>
    <n v="30"/>
  </r>
  <r>
    <x v="15"/>
    <x v="4"/>
    <s v="Skaun"/>
    <x v="31"/>
    <x v="6"/>
    <s v="Dekar"/>
    <n v="222"/>
  </r>
  <r>
    <x v="16"/>
    <x v="4"/>
    <s v="Skaun"/>
    <x v="31"/>
    <x v="6"/>
    <s v="Dekar"/>
    <n v="25"/>
  </r>
  <r>
    <x v="0"/>
    <x v="2"/>
    <s v="Trondheim"/>
    <x v="19"/>
    <x v="6"/>
    <s v="Dekar"/>
    <n v="148"/>
  </r>
  <r>
    <x v="1"/>
    <x v="2"/>
    <s v="Trondheim"/>
    <x v="19"/>
    <x v="6"/>
    <s v="Dekar"/>
    <n v="182"/>
  </r>
  <r>
    <x v="2"/>
    <x v="2"/>
    <s v="Trondheim"/>
    <x v="19"/>
    <x v="6"/>
    <s v="Dekar"/>
    <n v="32"/>
  </r>
  <r>
    <x v="3"/>
    <x v="2"/>
    <s v="Trondheim"/>
    <x v="19"/>
    <x v="6"/>
    <s v="Dekar"/>
    <n v="172"/>
  </r>
  <r>
    <x v="4"/>
    <x v="2"/>
    <s v="Trondheim"/>
    <x v="19"/>
    <x v="6"/>
    <s v="Dekar"/>
    <n v="366"/>
  </r>
  <r>
    <x v="5"/>
    <x v="2"/>
    <s v="Trondheim"/>
    <x v="19"/>
    <x v="6"/>
    <s v="Dekar"/>
    <n v="198"/>
  </r>
  <r>
    <x v="6"/>
    <x v="2"/>
    <s v="Trondheim"/>
    <x v="19"/>
    <x v="6"/>
    <s v="Dekar"/>
    <n v="121"/>
  </r>
  <r>
    <x v="7"/>
    <x v="2"/>
    <s v="Trondheim"/>
    <x v="19"/>
    <x v="6"/>
    <s v="Dekar"/>
    <n v="78"/>
  </r>
  <r>
    <x v="8"/>
    <x v="2"/>
    <s v="Trondheim"/>
    <x v="19"/>
    <x v="6"/>
    <s v="Dekar"/>
    <n v="50"/>
  </r>
  <r>
    <x v="9"/>
    <x v="2"/>
    <s v="Trondheim"/>
    <x v="19"/>
    <x v="6"/>
    <s v="Dekar"/>
    <n v="46"/>
  </r>
  <r>
    <x v="10"/>
    <x v="2"/>
    <s v="Trondheim"/>
    <x v="19"/>
    <x v="6"/>
    <s v="Dekar"/>
    <m/>
  </r>
  <r>
    <x v="11"/>
    <x v="2"/>
    <s v="Trondheim"/>
    <x v="19"/>
    <x v="6"/>
    <s v="Dekar"/>
    <n v="32"/>
  </r>
  <r>
    <x v="12"/>
    <x v="2"/>
    <s v="Trondheim"/>
    <x v="19"/>
    <x v="6"/>
    <s v="Dekar"/>
    <m/>
  </r>
  <r>
    <x v="13"/>
    <x v="2"/>
    <s v="Trondheim"/>
    <x v="19"/>
    <x v="6"/>
    <s v="Dekar"/>
    <m/>
  </r>
  <r>
    <x v="14"/>
    <x v="2"/>
    <s v="Trondheim"/>
    <x v="19"/>
    <x v="6"/>
    <s v="Dekar"/>
    <m/>
  </r>
  <r>
    <x v="15"/>
    <x v="2"/>
    <s v="Trondheim"/>
    <x v="19"/>
    <x v="6"/>
    <s v="Dekar"/>
    <m/>
  </r>
  <r>
    <x v="16"/>
    <x v="2"/>
    <s v="Trondheim"/>
    <x v="19"/>
    <x v="6"/>
    <s v="Dekar"/>
    <m/>
  </r>
  <r>
    <x v="0"/>
    <x v="2"/>
    <s v="Malvik"/>
    <x v="32"/>
    <x v="6"/>
    <s v="Dekar"/>
    <n v="133"/>
  </r>
  <r>
    <x v="1"/>
    <x v="2"/>
    <s v="Malvik"/>
    <x v="32"/>
    <x v="6"/>
    <s v="Dekar"/>
    <n v="202"/>
  </r>
  <r>
    <x v="2"/>
    <x v="2"/>
    <s v="Malvik"/>
    <x v="32"/>
    <x v="6"/>
    <s v="Dekar"/>
    <n v="226"/>
  </r>
  <r>
    <x v="3"/>
    <x v="2"/>
    <s v="Malvik"/>
    <x v="32"/>
    <x v="6"/>
    <s v="Dekar"/>
    <n v="66"/>
  </r>
  <r>
    <x v="4"/>
    <x v="2"/>
    <s v="Malvik"/>
    <x v="32"/>
    <x v="6"/>
    <s v="Dekar"/>
    <n v="168"/>
  </r>
  <r>
    <x v="5"/>
    <x v="2"/>
    <s v="Malvik"/>
    <x v="32"/>
    <x v="6"/>
    <s v="Dekar"/>
    <n v="65"/>
  </r>
  <r>
    <x v="6"/>
    <x v="2"/>
    <s v="Malvik"/>
    <x v="32"/>
    <x v="6"/>
    <s v="Dekar"/>
    <n v="55"/>
  </r>
  <r>
    <x v="7"/>
    <x v="2"/>
    <s v="Malvik"/>
    <x v="32"/>
    <x v="6"/>
    <s v="Dekar"/>
    <n v="329"/>
  </r>
  <r>
    <x v="8"/>
    <x v="2"/>
    <s v="Malvik"/>
    <x v="32"/>
    <x v="6"/>
    <s v="Dekar"/>
    <n v="293"/>
  </r>
  <r>
    <x v="9"/>
    <x v="2"/>
    <s v="Malvik"/>
    <x v="32"/>
    <x v="6"/>
    <s v="Dekar"/>
    <n v="45"/>
  </r>
  <r>
    <x v="10"/>
    <x v="2"/>
    <s v="Malvik"/>
    <x v="32"/>
    <x v="6"/>
    <s v="Dekar"/>
    <n v="7"/>
  </r>
  <r>
    <x v="11"/>
    <x v="2"/>
    <s v="Malvik"/>
    <x v="32"/>
    <x v="6"/>
    <s v="Dekar"/>
    <n v="208"/>
  </r>
  <r>
    <x v="12"/>
    <x v="2"/>
    <s v="Malvik"/>
    <x v="32"/>
    <x v="6"/>
    <s v="Dekar"/>
    <m/>
  </r>
  <r>
    <x v="13"/>
    <x v="2"/>
    <s v="Malvik"/>
    <x v="32"/>
    <x v="6"/>
    <s v="Dekar"/>
    <m/>
  </r>
  <r>
    <x v="14"/>
    <x v="2"/>
    <s v="Malvik"/>
    <x v="32"/>
    <x v="6"/>
    <s v="Dekar"/>
    <m/>
  </r>
  <r>
    <x v="15"/>
    <x v="2"/>
    <s v="Malvik"/>
    <x v="32"/>
    <x v="6"/>
    <s v="Dekar"/>
    <m/>
  </r>
  <r>
    <x v="16"/>
    <x v="2"/>
    <s v="Malvik"/>
    <x v="32"/>
    <x v="6"/>
    <s v="Dekar"/>
    <n v="32"/>
  </r>
  <r>
    <x v="0"/>
    <x v="2"/>
    <s v="Selbu"/>
    <x v="33"/>
    <x v="6"/>
    <s v="Dekar"/>
    <n v="1759"/>
  </r>
  <r>
    <x v="1"/>
    <x v="2"/>
    <s v="Selbu"/>
    <x v="33"/>
    <x v="6"/>
    <s v="Dekar"/>
    <n v="850"/>
  </r>
  <r>
    <x v="2"/>
    <x v="2"/>
    <s v="Selbu"/>
    <x v="33"/>
    <x v="6"/>
    <s v="Dekar"/>
    <n v="1390"/>
  </r>
  <r>
    <x v="3"/>
    <x v="2"/>
    <s v="Selbu"/>
    <x v="33"/>
    <x v="6"/>
    <s v="Dekar"/>
    <n v="120"/>
  </r>
  <r>
    <x v="4"/>
    <x v="2"/>
    <s v="Selbu"/>
    <x v="33"/>
    <x v="6"/>
    <s v="Dekar"/>
    <n v="857"/>
  </r>
  <r>
    <x v="5"/>
    <x v="2"/>
    <s v="Selbu"/>
    <x v="33"/>
    <x v="6"/>
    <s v="Dekar"/>
    <n v="457"/>
  </r>
  <r>
    <x v="6"/>
    <x v="2"/>
    <s v="Selbu"/>
    <x v="33"/>
    <x v="6"/>
    <s v="Dekar"/>
    <n v="839"/>
  </r>
  <r>
    <x v="7"/>
    <x v="2"/>
    <s v="Selbu"/>
    <x v="33"/>
    <x v="6"/>
    <s v="Dekar"/>
    <n v="1309"/>
  </r>
  <r>
    <x v="8"/>
    <x v="2"/>
    <s v="Selbu"/>
    <x v="33"/>
    <x v="6"/>
    <s v="Dekar"/>
    <n v="1376"/>
  </r>
  <r>
    <x v="9"/>
    <x v="2"/>
    <s v="Selbu"/>
    <x v="33"/>
    <x v="6"/>
    <s v="Dekar"/>
    <n v="2145"/>
  </r>
  <r>
    <x v="10"/>
    <x v="2"/>
    <s v="Selbu"/>
    <x v="33"/>
    <x v="6"/>
    <s v="Dekar"/>
    <n v="1450"/>
  </r>
  <r>
    <x v="11"/>
    <x v="2"/>
    <s v="Selbu"/>
    <x v="33"/>
    <x v="6"/>
    <s v="Dekar"/>
    <n v="273"/>
  </r>
  <r>
    <x v="12"/>
    <x v="2"/>
    <s v="Selbu"/>
    <x v="33"/>
    <x v="6"/>
    <s v="Dekar"/>
    <n v="331"/>
  </r>
  <r>
    <x v="13"/>
    <x v="2"/>
    <s v="Selbu"/>
    <x v="33"/>
    <x v="6"/>
    <s v="Dekar"/>
    <n v="351"/>
  </r>
  <r>
    <x v="14"/>
    <x v="2"/>
    <s v="Selbu"/>
    <x v="33"/>
    <x v="6"/>
    <s v="Dekar"/>
    <n v="606"/>
  </r>
  <r>
    <x v="15"/>
    <x v="2"/>
    <s v="Selbu"/>
    <x v="33"/>
    <x v="6"/>
    <s v="Dekar"/>
    <n v="521"/>
  </r>
  <r>
    <x v="16"/>
    <x v="2"/>
    <s v="Selbu"/>
    <x v="33"/>
    <x v="6"/>
    <s v="Dekar"/>
    <n v="859"/>
  </r>
  <r>
    <x v="0"/>
    <x v="2"/>
    <s v="Tydal"/>
    <x v="34"/>
    <x v="6"/>
    <s v="Dekar"/>
    <n v="609"/>
  </r>
  <r>
    <x v="1"/>
    <x v="2"/>
    <s v="Tydal"/>
    <x v="34"/>
    <x v="6"/>
    <s v="Dekar"/>
    <n v="580"/>
  </r>
  <r>
    <x v="2"/>
    <x v="2"/>
    <s v="Tydal"/>
    <x v="34"/>
    <x v="6"/>
    <s v="Dekar"/>
    <n v="310"/>
  </r>
  <r>
    <x v="3"/>
    <x v="2"/>
    <s v="Tydal"/>
    <x v="34"/>
    <x v="6"/>
    <s v="Dekar"/>
    <n v="94"/>
  </r>
  <r>
    <x v="4"/>
    <x v="2"/>
    <s v="Tydal"/>
    <x v="34"/>
    <x v="6"/>
    <s v="Dekar"/>
    <n v="47"/>
  </r>
  <r>
    <x v="5"/>
    <x v="2"/>
    <s v="Tydal"/>
    <x v="34"/>
    <x v="6"/>
    <s v="Dekar"/>
    <n v="40"/>
  </r>
  <r>
    <x v="6"/>
    <x v="2"/>
    <s v="Tydal"/>
    <x v="34"/>
    <x v="6"/>
    <s v="Dekar"/>
    <m/>
  </r>
  <r>
    <x v="7"/>
    <x v="2"/>
    <s v="Tydal"/>
    <x v="34"/>
    <x v="6"/>
    <s v="Dekar"/>
    <n v="344"/>
  </r>
  <r>
    <x v="8"/>
    <x v="2"/>
    <s v="Tydal"/>
    <x v="34"/>
    <x v="6"/>
    <s v="Dekar"/>
    <n v="85"/>
  </r>
  <r>
    <x v="9"/>
    <x v="2"/>
    <s v="Tydal"/>
    <x v="34"/>
    <x v="6"/>
    <s v="Dekar"/>
    <n v="67"/>
  </r>
  <r>
    <x v="10"/>
    <x v="2"/>
    <s v="Tydal"/>
    <x v="34"/>
    <x v="6"/>
    <s v="Dekar"/>
    <n v="38"/>
  </r>
  <r>
    <x v="11"/>
    <x v="2"/>
    <s v="Tydal"/>
    <x v="34"/>
    <x v="6"/>
    <s v="Dekar"/>
    <n v="45"/>
  </r>
  <r>
    <x v="12"/>
    <x v="2"/>
    <s v="Tydal"/>
    <x v="34"/>
    <x v="6"/>
    <s v="Dekar"/>
    <n v="44"/>
  </r>
  <r>
    <x v="13"/>
    <x v="2"/>
    <s v="Tydal"/>
    <x v="34"/>
    <x v="6"/>
    <s v="Dekar"/>
    <n v="11"/>
  </r>
  <r>
    <x v="14"/>
    <x v="2"/>
    <s v="Tydal"/>
    <x v="34"/>
    <x v="6"/>
    <s v="Dekar"/>
    <n v="60"/>
  </r>
  <r>
    <x v="15"/>
    <x v="2"/>
    <s v="Tydal"/>
    <x v="34"/>
    <x v="6"/>
    <s v="Dekar"/>
    <n v="45"/>
  </r>
  <r>
    <x v="16"/>
    <x v="2"/>
    <s v="Tydal"/>
    <x v="34"/>
    <x v="6"/>
    <s v="Dekar"/>
    <m/>
  </r>
  <r>
    <x v="0"/>
    <x v="3"/>
    <s v="Indre Fosen"/>
    <x v="18"/>
    <x v="6"/>
    <s v="Dekar"/>
    <n v="3"/>
  </r>
  <r>
    <x v="1"/>
    <x v="3"/>
    <s v="Indre Fosen"/>
    <x v="18"/>
    <x v="6"/>
    <s v="Dekar"/>
    <m/>
  </r>
  <r>
    <x v="2"/>
    <x v="3"/>
    <s v="Indre Fosen"/>
    <x v="18"/>
    <x v="6"/>
    <s v="Dekar"/>
    <n v="7"/>
  </r>
  <r>
    <x v="3"/>
    <x v="3"/>
    <s v="Indre Fosen"/>
    <x v="18"/>
    <x v="6"/>
    <s v="Dekar"/>
    <m/>
  </r>
  <r>
    <x v="4"/>
    <x v="3"/>
    <s v="Indre Fosen"/>
    <x v="18"/>
    <x v="6"/>
    <s v="Dekar"/>
    <n v="63"/>
  </r>
  <r>
    <x v="5"/>
    <x v="3"/>
    <s v="Indre Fosen"/>
    <x v="18"/>
    <x v="6"/>
    <s v="Dekar"/>
    <n v="50"/>
  </r>
  <r>
    <x v="6"/>
    <x v="3"/>
    <s v="Indre Fosen"/>
    <x v="18"/>
    <x v="6"/>
    <s v="Dekar"/>
    <n v="15"/>
  </r>
  <r>
    <x v="7"/>
    <x v="3"/>
    <s v="Indre Fosen"/>
    <x v="18"/>
    <x v="6"/>
    <s v="Dekar"/>
    <n v="18"/>
  </r>
  <r>
    <x v="8"/>
    <x v="3"/>
    <s v="Indre Fosen"/>
    <x v="18"/>
    <x v="6"/>
    <s v="Dekar"/>
    <n v="10"/>
  </r>
  <r>
    <x v="9"/>
    <x v="3"/>
    <s v="Indre Fosen"/>
    <x v="18"/>
    <x v="6"/>
    <s v="Dekar"/>
    <m/>
  </r>
  <r>
    <x v="10"/>
    <x v="3"/>
    <s v="Indre Fosen"/>
    <x v="18"/>
    <x v="6"/>
    <s v="Dekar"/>
    <n v="40"/>
  </r>
  <r>
    <x v="11"/>
    <x v="3"/>
    <s v="Indre Fosen"/>
    <x v="18"/>
    <x v="6"/>
    <s v="Dekar"/>
    <m/>
  </r>
  <r>
    <x v="12"/>
    <x v="3"/>
    <s v="Indre Fosen"/>
    <x v="18"/>
    <x v="6"/>
    <s v="Dekar"/>
    <m/>
  </r>
  <r>
    <x v="13"/>
    <x v="3"/>
    <s v="Indre Fosen"/>
    <x v="18"/>
    <x v="6"/>
    <s v="Dekar"/>
    <m/>
  </r>
  <r>
    <x v="14"/>
    <x v="3"/>
    <s v="Indre Fosen"/>
    <x v="18"/>
    <x v="6"/>
    <s v="Dekar"/>
    <m/>
  </r>
  <r>
    <x v="15"/>
    <x v="3"/>
    <s v="Indre Fosen"/>
    <x v="18"/>
    <x v="6"/>
    <s v="Dekar"/>
    <m/>
  </r>
  <r>
    <x v="16"/>
    <x v="3"/>
    <s v="Indre Fosen"/>
    <x v="18"/>
    <x v="6"/>
    <s v="Dekar"/>
    <m/>
  </r>
  <r>
    <x v="0"/>
    <x v="3"/>
    <s v="Ørland"/>
    <x v="21"/>
    <x v="6"/>
    <s v="Dekar"/>
    <m/>
  </r>
  <r>
    <x v="1"/>
    <x v="3"/>
    <s v="Ørland"/>
    <x v="21"/>
    <x v="6"/>
    <s v="Dekar"/>
    <m/>
  </r>
  <r>
    <x v="2"/>
    <x v="3"/>
    <s v="Ørland"/>
    <x v="21"/>
    <x v="6"/>
    <s v="Dekar"/>
    <m/>
  </r>
  <r>
    <x v="7"/>
    <x v="3"/>
    <s v="Ørland"/>
    <x v="21"/>
    <x v="6"/>
    <s v="Dekar"/>
    <m/>
  </r>
  <r>
    <x v="17"/>
    <x v="2"/>
    <s v="Trondheim"/>
    <x v="19"/>
    <x v="1"/>
    <s v="stk"/>
    <n v="51300"/>
  </r>
  <r>
    <x v="17"/>
    <x v="0"/>
    <s v="Steinkjer"/>
    <x v="0"/>
    <x v="1"/>
    <s v="stk"/>
    <n v="427250"/>
  </r>
  <r>
    <x v="17"/>
    <x v="1"/>
    <s v="Namsos"/>
    <x v="1"/>
    <x v="1"/>
    <s v="stk"/>
    <n v="96676"/>
  </r>
  <r>
    <x v="17"/>
    <x v="4"/>
    <s v="Heim"/>
    <x v="20"/>
    <x v="1"/>
    <s v="stk"/>
    <n v="14850"/>
  </r>
  <r>
    <x v="17"/>
    <x v="4"/>
    <s v="Hitra"/>
    <x v="35"/>
    <x v="1"/>
    <s v="stk"/>
    <n v="1100"/>
  </r>
  <r>
    <x v="17"/>
    <x v="4"/>
    <s v="Orkland"/>
    <x v="22"/>
    <x v="1"/>
    <s v="stk"/>
    <n v="7950"/>
  </r>
  <r>
    <x v="17"/>
    <x v="3"/>
    <s v="Ørland"/>
    <x v="21"/>
    <x v="1"/>
    <s v="stk"/>
    <n v="8670"/>
  </r>
  <r>
    <x v="17"/>
    <x v="3"/>
    <s v="Åfjord"/>
    <x v="23"/>
    <x v="1"/>
    <s v="stk"/>
    <n v="15100"/>
  </r>
  <r>
    <x v="17"/>
    <x v="3"/>
    <s v="Åfjord"/>
    <x v="23"/>
    <x v="1"/>
    <s v="stk"/>
    <m/>
  </r>
  <r>
    <x v="17"/>
    <x v="3"/>
    <s v="Osen"/>
    <x v="24"/>
    <x v="1"/>
    <s v="stk"/>
    <n v="5000"/>
  </r>
  <r>
    <x v="17"/>
    <x v="5"/>
    <s v="Oppdal"/>
    <x v="25"/>
    <x v="1"/>
    <s v="stk"/>
    <n v="1800"/>
  </r>
  <r>
    <x v="17"/>
    <x v="5"/>
    <s v="Rennebu"/>
    <x v="26"/>
    <x v="1"/>
    <s v="stk"/>
    <n v="106325"/>
  </r>
  <r>
    <x v="17"/>
    <x v="4"/>
    <s v="Orkland"/>
    <x v="22"/>
    <x v="1"/>
    <s v="stk"/>
    <n v="119210"/>
  </r>
  <r>
    <x v="17"/>
    <x v="4"/>
    <s v="Orkland"/>
    <x v="22"/>
    <x v="1"/>
    <s v="stk"/>
    <n v="179300"/>
  </r>
  <r>
    <x v="17"/>
    <x v="5"/>
    <s v="Røros"/>
    <x v="27"/>
    <x v="1"/>
    <s v="stk"/>
    <n v="3780"/>
  </r>
  <r>
    <x v="17"/>
    <x v="5"/>
    <s v="Holtålen"/>
    <x v="28"/>
    <x v="1"/>
    <s v="stk"/>
    <n v="66875"/>
  </r>
  <r>
    <x v="17"/>
    <x v="5"/>
    <s v="Midtre-Gauldal"/>
    <x v="29"/>
    <x v="1"/>
    <s v="stk"/>
    <n v="228675"/>
  </r>
  <r>
    <x v="17"/>
    <x v="5"/>
    <s v="Melhus"/>
    <x v="30"/>
    <x v="1"/>
    <s v="stk"/>
    <n v="281275"/>
  </r>
  <r>
    <x v="17"/>
    <x v="4"/>
    <s v="Skaun"/>
    <x v="31"/>
    <x v="1"/>
    <s v="stk"/>
    <n v="69100"/>
  </r>
  <r>
    <x v="17"/>
    <x v="2"/>
    <s v="Trondheim"/>
    <x v="19"/>
    <x v="1"/>
    <s v="stk"/>
    <n v="52350"/>
  </r>
  <r>
    <x v="17"/>
    <x v="2"/>
    <s v="Malvik"/>
    <x v="32"/>
    <x v="1"/>
    <s v="stk"/>
    <n v="73495"/>
  </r>
  <r>
    <x v="17"/>
    <x v="2"/>
    <s v="Selbu"/>
    <x v="33"/>
    <x v="1"/>
    <s v="stk"/>
    <n v="346150"/>
  </r>
  <r>
    <x v="17"/>
    <x v="2"/>
    <s v="Tydal"/>
    <x v="34"/>
    <x v="1"/>
    <s v="stk"/>
    <n v="120350"/>
  </r>
  <r>
    <x v="17"/>
    <x v="2"/>
    <s v="Meråker"/>
    <x v="2"/>
    <x v="1"/>
    <s v="stk"/>
    <n v="73250"/>
  </r>
  <r>
    <x v="17"/>
    <x v="2"/>
    <s v="Stjørdal"/>
    <x v="3"/>
    <x v="1"/>
    <s v="stk"/>
    <n v="316025"/>
  </r>
  <r>
    <x v="17"/>
    <x v="0"/>
    <s v="Frosta"/>
    <x v="4"/>
    <x v="1"/>
    <s v="stk"/>
    <n v="31000"/>
  </r>
  <r>
    <x v="17"/>
    <x v="0"/>
    <s v="Levanger"/>
    <x v="5"/>
    <x v="1"/>
    <s v="stk"/>
    <n v="86995"/>
  </r>
  <r>
    <x v="17"/>
    <x v="0"/>
    <s v="Verdal"/>
    <x v="6"/>
    <x v="1"/>
    <s v="stk"/>
    <n v="193351"/>
  </r>
  <r>
    <x v="17"/>
    <x v="1"/>
    <s v="Namsos"/>
    <x v="1"/>
    <x v="1"/>
    <s v="stk"/>
    <n v="163720"/>
  </r>
  <r>
    <x v="17"/>
    <x v="0"/>
    <s v="Snåsa"/>
    <x v="7"/>
    <x v="1"/>
    <s v="stk"/>
    <n v="207470"/>
  </r>
  <r>
    <x v="17"/>
    <x v="1"/>
    <s v="Lierne"/>
    <x v="8"/>
    <x v="1"/>
    <s v="stk"/>
    <n v="266325"/>
  </r>
  <r>
    <x v="17"/>
    <x v="1"/>
    <s v="Røyrvik"/>
    <x v="9"/>
    <x v="1"/>
    <s v="stk"/>
    <n v="26700"/>
  </r>
  <r>
    <x v="17"/>
    <x v="1"/>
    <s v="Namsskogan"/>
    <x v="10"/>
    <x v="1"/>
    <s v="stk"/>
    <n v="100975"/>
  </r>
  <r>
    <x v="17"/>
    <x v="1"/>
    <s v="Grong"/>
    <x v="11"/>
    <x v="1"/>
    <s v="stk"/>
    <n v="75500"/>
  </r>
  <r>
    <x v="17"/>
    <x v="1"/>
    <s v="Høylandet"/>
    <x v="12"/>
    <x v="1"/>
    <s v="stk"/>
    <n v="153275"/>
  </r>
  <r>
    <x v="17"/>
    <x v="1"/>
    <s v="Overhalla"/>
    <x v="13"/>
    <x v="1"/>
    <s v="stk"/>
    <n v="91970"/>
  </r>
  <r>
    <x v="17"/>
    <x v="1"/>
    <s v="Namsos"/>
    <x v="1"/>
    <x v="1"/>
    <s v="stk"/>
    <n v="10300"/>
  </r>
  <r>
    <x v="17"/>
    <x v="1"/>
    <s v="Flatanger"/>
    <x v="14"/>
    <x v="1"/>
    <s v="stk"/>
    <n v="1500"/>
  </r>
  <r>
    <x v="17"/>
    <x v="1"/>
    <s v="Nærøysund"/>
    <x v="15"/>
    <x v="1"/>
    <s v="stk"/>
    <n v="6500"/>
  </r>
  <r>
    <x v="17"/>
    <x v="1"/>
    <s v="Leka"/>
    <x v="16"/>
    <x v="1"/>
    <s v="stk"/>
    <m/>
  </r>
  <r>
    <x v="17"/>
    <x v="0"/>
    <s v="Inderøy"/>
    <x v="17"/>
    <x v="1"/>
    <s v="stk"/>
    <n v="113475"/>
  </r>
  <r>
    <x v="17"/>
    <x v="3"/>
    <s v="Indre Fosen"/>
    <x v="18"/>
    <x v="1"/>
    <s v="stk"/>
    <n v="118570"/>
  </r>
  <r>
    <x v="17"/>
    <x v="2"/>
    <s v="Trondheim"/>
    <x v="19"/>
    <x v="4"/>
    <s v="m3"/>
    <n v="10993"/>
  </r>
  <r>
    <x v="17"/>
    <x v="0"/>
    <s v="Steinkjer"/>
    <x v="0"/>
    <x v="4"/>
    <s v="m3"/>
    <n v="114521"/>
  </r>
  <r>
    <x v="17"/>
    <x v="1"/>
    <s v="Namsos"/>
    <x v="1"/>
    <x v="4"/>
    <s v="m3"/>
    <n v="12854"/>
  </r>
  <r>
    <x v="17"/>
    <x v="4"/>
    <s v="Heim"/>
    <x v="20"/>
    <x v="4"/>
    <s v="m3"/>
    <n v="15132"/>
  </r>
  <r>
    <x v="17"/>
    <x v="4"/>
    <s v="Hitra"/>
    <x v="35"/>
    <x v="4"/>
    <s v="m3"/>
    <n v="97"/>
  </r>
  <r>
    <x v="17"/>
    <x v="4"/>
    <s v="Orkland"/>
    <x v="22"/>
    <x v="4"/>
    <s v="m3"/>
    <n v="1950"/>
  </r>
  <r>
    <x v="17"/>
    <x v="3"/>
    <s v="Ørland"/>
    <x v="21"/>
    <x v="4"/>
    <s v="m3"/>
    <n v="1196"/>
  </r>
  <r>
    <x v="17"/>
    <x v="3"/>
    <s v="Åfjord"/>
    <x v="23"/>
    <x v="4"/>
    <s v="m3"/>
    <n v="3015"/>
  </r>
  <r>
    <x v="17"/>
    <x v="3"/>
    <s v="Åfjord"/>
    <x v="23"/>
    <x v="4"/>
    <s v="m3"/>
    <n v="800"/>
  </r>
  <r>
    <x v="17"/>
    <x v="3"/>
    <s v="Osen"/>
    <x v="24"/>
    <x v="4"/>
    <s v="m3"/>
    <n v="4169"/>
  </r>
  <r>
    <x v="17"/>
    <x v="5"/>
    <s v="Oppdal"/>
    <x v="25"/>
    <x v="4"/>
    <s v="m3"/>
    <n v="4911"/>
  </r>
  <r>
    <x v="17"/>
    <x v="5"/>
    <s v="Rennebu"/>
    <x v="26"/>
    <x v="4"/>
    <s v="m3"/>
    <n v="34278"/>
  </r>
  <r>
    <x v="17"/>
    <x v="4"/>
    <s v="Orkland"/>
    <x v="22"/>
    <x v="4"/>
    <s v="m3"/>
    <n v="34063"/>
  </r>
  <r>
    <x v="17"/>
    <x v="4"/>
    <s v="Orkland"/>
    <x v="22"/>
    <x v="4"/>
    <s v="m3"/>
    <n v="31632"/>
  </r>
  <r>
    <x v="17"/>
    <x v="5"/>
    <s v="Røros"/>
    <x v="27"/>
    <x v="4"/>
    <s v="m3"/>
    <n v="463"/>
  </r>
  <r>
    <x v="17"/>
    <x v="5"/>
    <s v="Holtålen"/>
    <x v="28"/>
    <x v="4"/>
    <s v="m3"/>
    <n v="14355"/>
  </r>
  <r>
    <x v="17"/>
    <x v="5"/>
    <s v="Midtre-Gauldal"/>
    <x v="29"/>
    <x v="4"/>
    <s v="m3"/>
    <n v="46111"/>
  </r>
  <r>
    <x v="17"/>
    <x v="5"/>
    <s v="Melhus"/>
    <x v="30"/>
    <x v="4"/>
    <s v="m3"/>
    <n v="41377"/>
  </r>
  <r>
    <x v="17"/>
    <x v="4"/>
    <s v="Skaun"/>
    <x v="31"/>
    <x v="4"/>
    <s v="m3"/>
    <n v="19424"/>
  </r>
  <r>
    <x v="17"/>
    <x v="2"/>
    <s v="Trondheim"/>
    <x v="19"/>
    <x v="4"/>
    <s v="m3"/>
    <n v="10704"/>
  </r>
  <r>
    <x v="17"/>
    <x v="2"/>
    <s v="Malvik"/>
    <x v="32"/>
    <x v="4"/>
    <s v="m3"/>
    <n v="9519"/>
  </r>
  <r>
    <x v="17"/>
    <x v="2"/>
    <s v="Selbu"/>
    <x v="33"/>
    <x v="4"/>
    <s v="m3"/>
    <n v="47863"/>
  </r>
  <r>
    <x v="17"/>
    <x v="2"/>
    <s v="Tydal"/>
    <x v="34"/>
    <x v="4"/>
    <s v="m3"/>
    <n v="14801"/>
  </r>
  <r>
    <x v="17"/>
    <x v="2"/>
    <s v="Meråker"/>
    <x v="2"/>
    <x v="4"/>
    <s v="m3"/>
    <n v="22868"/>
  </r>
  <r>
    <x v="17"/>
    <x v="2"/>
    <s v="Stjørdal"/>
    <x v="3"/>
    <x v="4"/>
    <s v="m3"/>
    <n v="49942"/>
  </r>
  <r>
    <x v="17"/>
    <x v="0"/>
    <s v="Frosta"/>
    <x v="4"/>
    <x v="4"/>
    <s v="m3"/>
    <n v="6564"/>
  </r>
  <r>
    <x v="17"/>
    <x v="0"/>
    <s v="Levanger"/>
    <x v="5"/>
    <x v="4"/>
    <s v="m3"/>
    <n v="18245"/>
  </r>
  <r>
    <x v="17"/>
    <x v="0"/>
    <s v="Verdal"/>
    <x v="6"/>
    <x v="4"/>
    <s v="m3"/>
    <n v="15343"/>
  </r>
  <r>
    <x v="17"/>
    <x v="1"/>
    <s v="Namsos"/>
    <x v="1"/>
    <x v="4"/>
    <s v="m3"/>
    <n v="23571"/>
  </r>
  <r>
    <x v="17"/>
    <x v="0"/>
    <s v="Snåsa"/>
    <x v="7"/>
    <x v="4"/>
    <s v="m3"/>
    <n v="31366"/>
  </r>
  <r>
    <x v="17"/>
    <x v="1"/>
    <s v="Lierne"/>
    <x v="8"/>
    <x v="4"/>
    <s v="m3"/>
    <n v="23612"/>
  </r>
  <r>
    <x v="17"/>
    <x v="1"/>
    <s v="Røyrvik"/>
    <x v="9"/>
    <x v="4"/>
    <s v="m3"/>
    <n v="830"/>
  </r>
  <r>
    <x v="17"/>
    <x v="1"/>
    <s v="Namsskogan"/>
    <x v="10"/>
    <x v="4"/>
    <s v="m3"/>
    <n v="2782"/>
  </r>
  <r>
    <x v="17"/>
    <x v="1"/>
    <s v="Grong"/>
    <x v="11"/>
    <x v="4"/>
    <s v="m3"/>
    <n v="25070"/>
  </r>
  <r>
    <x v="17"/>
    <x v="1"/>
    <s v="Høylandet"/>
    <x v="12"/>
    <x v="4"/>
    <s v="m3"/>
    <n v="19600"/>
  </r>
  <r>
    <x v="17"/>
    <x v="1"/>
    <s v="Overhalla"/>
    <x v="13"/>
    <x v="4"/>
    <s v="m3"/>
    <n v="16780"/>
  </r>
  <r>
    <x v="17"/>
    <x v="1"/>
    <s v="Namsos"/>
    <x v="1"/>
    <x v="4"/>
    <s v="m3"/>
    <n v="115"/>
  </r>
  <r>
    <x v="17"/>
    <x v="1"/>
    <s v="Flatanger"/>
    <x v="14"/>
    <x v="4"/>
    <s v="m3"/>
    <n v="544"/>
  </r>
  <r>
    <x v="17"/>
    <x v="1"/>
    <s v="Nærøysund"/>
    <x v="15"/>
    <x v="4"/>
    <s v="m3"/>
    <n v="46"/>
  </r>
  <r>
    <x v="17"/>
    <x v="1"/>
    <s v="Leka"/>
    <x v="16"/>
    <x v="4"/>
    <s v="m3"/>
    <m/>
  </r>
  <r>
    <x v="17"/>
    <x v="0"/>
    <s v="Inderøy"/>
    <x v="17"/>
    <x v="4"/>
    <s v="m3"/>
    <n v="31721"/>
  </r>
  <r>
    <x v="17"/>
    <x v="3"/>
    <s v="Indre Fosen"/>
    <x v="18"/>
    <x v="4"/>
    <s v="m3"/>
    <n v="22161"/>
  </r>
  <r>
    <x v="17"/>
    <x v="2"/>
    <s v="Trondheim"/>
    <x v="19"/>
    <x v="5"/>
    <s v="stk"/>
    <n v="700"/>
  </r>
  <r>
    <x v="17"/>
    <x v="0"/>
    <s v="Steinkjer"/>
    <x v="0"/>
    <x v="5"/>
    <s v="stk"/>
    <n v="44450"/>
  </r>
  <r>
    <x v="17"/>
    <x v="1"/>
    <s v="Namsos"/>
    <x v="1"/>
    <x v="5"/>
    <s v="stk"/>
    <n v="11350"/>
  </r>
  <r>
    <x v="17"/>
    <x v="4"/>
    <s v="Heim"/>
    <x v="20"/>
    <x v="5"/>
    <s v="stk"/>
    <n v="1250"/>
  </r>
  <r>
    <x v="17"/>
    <x v="4"/>
    <s v="Hitra"/>
    <x v="35"/>
    <x v="5"/>
    <s v="stk"/>
    <m/>
  </r>
  <r>
    <x v="17"/>
    <x v="4"/>
    <s v="Orkland"/>
    <x v="22"/>
    <x v="5"/>
    <s v="stk"/>
    <n v="1000"/>
  </r>
  <r>
    <x v="17"/>
    <x v="3"/>
    <s v="Ørland"/>
    <x v="21"/>
    <x v="5"/>
    <s v="stk"/>
    <n v="750"/>
  </r>
  <r>
    <x v="17"/>
    <x v="3"/>
    <s v="Åfjord"/>
    <x v="23"/>
    <x v="5"/>
    <s v="stk"/>
    <n v="1250"/>
  </r>
  <r>
    <x v="17"/>
    <x v="3"/>
    <s v="Åfjord"/>
    <x v="23"/>
    <x v="5"/>
    <s v="stk"/>
    <m/>
  </r>
  <r>
    <x v="17"/>
    <x v="3"/>
    <s v="Osen"/>
    <x v="24"/>
    <x v="5"/>
    <s v="stk"/>
    <n v="250"/>
  </r>
  <r>
    <x v="17"/>
    <x v="5"/>
    <s v="Oppdal"/>
    <x v="25"/>
    <x v="5"/>
    <s v="stk"/>
    <m/>
  </r>
  <r>
    <x v="17"/>
    <x v="5"/>
    <s v="Rennebu"/>
    <x v="26"/>
    <x v="5"/>
    <s v="stk"/>
    <n v="250"/>
  </r>
  <r>
    <x v="17"/>
    <x v="4"/>
    <s v="Orkland"/>
    <x v="22"/>
    <x v="5"/>
    <s v="stk"/>
    <n v="400"/>
  </r>
  <r>
    <x v="17"/>
    <x v="4"/>
    <s v="Orkland"/>
    <x v="22"/>
    <x v="5"/>
    <s v="stk"/>
    <n v="2725"/>
  </r>
  <r>
    <x v="17"/>
    <x v="5"/>
    <s v="Røros"/>
    <x v="27"/>
    <x v="5"/>
    <s v="stk"/>
    <m/>
  </r>
  <r>
    <x v="17"/>
    <x v="5"/>
    <s v="Holtålen"/>
    <x v="28"/>
    <x v="5"/>
    <s v="stk"/>
    <m/>
  </r>
  <r>
    <x v="17"/>
    <x v="5"/>
    <s v="Midtre-Gauldal"/>
    <x v="29"/>
    <x v="5"/>
    <s v="stk"/>
    <n v="14200"/>
  </r>
  <r>
    <x v="17"/>
    <x v="5"/>
    <s v="Melhus"/>
    <x v="30"/>
    <x v="5"/>
    <s v="stk"/>
    <n v="500"/>
  </r>
  <r>
    <x v="17"/>
    <x v="4"/>
    <s v="Skaun"/>
    <x v="31"/>
    <x v="5"/>
    <s v="stk"/>
    <n v="5500"/>
  </r>
  <r>
    <x v="17"/>
    <x v="2"/>
    <s v="Trondheim"/>
    <x v="19"/>
    <x v="5"/>
    <s v="stk"/>
    <m/>
  </r>
  <r>
    <x v="17"/>
    <x v="2"/>
    <s v="Malvik"/>
    <x v="32"/>
    <x v="5"/>
    <s v="stk"/>
    <n v="2500"/>
  </r>
  <r>
    <x v="17"/>
    <x v="2"/>
    <s v="Selbu"/>
    <x v="33"/>
    <x v="5"/>
    <s v="stk"/>
    <n v="16000"/>
  </r>
  <r>
    <x v="17"/>
    <x v="2"/>
    <s v="Tydal"/>
    <x v="34"/>
    <x v="5"/>
    <s v="stk"/>
    <n v="1500"/>
  </r>
  <r>
    <x v="17"/>
    <x v="2"/>
    <s v="Meråker"/>
    <x v="2"/>
    <x v="5"/>
    <s v="stk"/>
    <n v="2000"/>
  </r>
  <r>
    <x v="17"/>
    <x v="2"/>
    <s v="Stjørdal"/>
    <x v="3"/>
    <x v="5"/>
    <s v="stk"/>
    <n v="5760"/>
  </r>
  <r>
    <x v="17"/>
    <x v="0"/>
    <s v="Frosta"/>
    <x v="4"/>
    <x v="5"/>
    <s v="stk"/>
    <m/>
  </r>
  <r>
    <x v="17"/>
    <x v="0"/>
    <s v="Levanger"/>
    <x v="5"/>
    <x v="5"/>
    <s v="stk"/>
    <n v="2480"/>
  </r>
  <r>
    <x v="17"/>
    <x v="0"/>
    <s v="Verdal"/>
    <x v="6"/>
    <x v="5"/>
    <s v="stk"/>
    <n v="6650"/>
  </r>
  <r>
    <x v="17"/>
    <x v="1"/>
    <s v="Namsos"/>
    <x v="1"/>
    <x v="5"/>
    <s v="stk"/>
    <n v="1100"/>
  </r>
  <r>
    <x v="17"/>
    <x v="0"/>
    <s v="Snåsa"/>
    <x v="7"/>
    <x v="5"/>
    <s v="stk"/>
    <n v="8880"/>
  </r>
  <r>
    <x v="17"/>
    <x v="1"/>
    <s v="Lierne"/>
    <x v="8"/>
    <x v="5"/>
    <s v="stk"/>
    <n v="2200"/>
  </r>
  <r>
    <x v="17"/>
    <x v="1"/>
    <s v="Røyrvik"/>
    <x v="9"/>
    <x v="5"/>
    <s v="stk"/>
    <m/>
  </r>
  <r>
    <x v="17"/>
    <x v="1"/>
    <s v="Namsskogan"/>
    <x v="10"/>
    <x v="5"/>
    <s v="stk"/>
    <n v="10425"/>
  </r>
  <r>
    <x v="17"/>
    <x v="1"/>
    <s v="Grong"/>
    <x v="11"/>
    <x v="5"/>
    <s v="stk"/>
    <n v="13700"/>
  </r>
  <r>
    <x v="17"/>
    <x v="1"/>
    <s v="Høylandet"/>
    <x v="12"/>
    <x v="5"/>
    <s v="stk"/>
    <n v="2500"/>
  </r>
  <r>
    <x v="17"/>
    <x v="1"/>
    <s v="Overhalla"/>
    <x v="13"/>
    <x v="5"/>
    <s v="stk"/>
    <n v="1300"/>
  </r>
  <r>
    <x v="17"/>
    <x v="1"/>
    <s v="Namsos"/>
    <x v="1"/>
    <x v="5"/>
    <s v="stk"/>
    <m/>
  </r>
  <r>
    <x v="17"/>
    <x v="1"/>
    <s v="Flatanger"/>
    <x v="14"/>
    <x v="5"/>
    <s v="stk"/>
    <m/>
  </r>
  <r>
    <x v="17"/>
    <x v="1"/>
    <s v="Nærøysund"/>
    <x v="15"/>
    <x v="5"/>
    <s v="stk"/>
    <m/>
  </r>
  <r>
    <x v="17"/>
    <x v="1"/>
    <s v="Leka"/>
    <x v="16"/>
    <x v="5"/>
    <s v="stk"/>
    <n v="1000"/>
  </r>
  <r>
    <x v="17"/>
    <x v="0"/>
    <s v="Inderøy"/>
    <x v="17"/>
    <x v="5"/>
    <s v="stk"/>
    <n v="9900"/>
  </r>
  <r>
    <x v="17"/>
    <x v="3"/>
    <s v="Indre Fosen"/>
    <x v="18"/>
    <x v="5"/>
    <s v="stk"/>
    <n v="700"/>
  </r>
  <r>
    <x v="17"/>
    <x v="2"/>
    <s v="Trondheim"/>
    <x v="19"/>
    <x v="6"/>
    <s v="Dekar"/>
    <n v="75"/>
  </r>
  <r>
    <x v="17"/>
    <x v="0"/>
    <s v="Steinkjer"/>
    <x v="0"/>
    <x v="6"/>
    <s v="Dekar"/>
    <n v="115"/>
  </r>
  <r>
    <x v="17"/>
    <x v="1"/>
    <s v="Namsos"/>
    <x v="1"/>
    <x v="6"/>
    <s v="Dekar"/>
    <m/>
  </r>
  <r>
    <x v="17"/>
    <x v="4"/>
    <s v="Heim"/>
    <x v="20"/>
    <x v="6"/>
    <s v="Dekar"/>
    <n v="25"/>
  </r>
  <r>
    <x v="17"/>
    <x v="4"/>
    <s v="Hitra"/>
    <x v="35"/>
    <x v="6"/>
    <s v="Dekar"/>
    <m/>
  </r>
  <r>
    <x v="17"/>
    <x v="4"/>
    <s v="Orkland"/>
    <x v="22"/>
    <x v="6"/>
    <s v="Dekar"/>
    <m/>
  </r>
  <r>
    <x v="17"/>
    <x v="3"/>
    <s v="Ørland"/>
    <x v="21"/>
    <x v="6"/>
    <s v="Dekar"/>
    <m/>
  </r>
  <r>
    <x v="17"/>
    <x v="3"/>
    <s v="Åfjord"/>
    <x v="23"/>
    <x v="6"/>
    <s v="Dekar"/>
    <m/>
  </r>
  <r>
    <x v="17"/>
    <x v="3"/>
    <s v="Åfjord"/>
    <x v="23"/>
    <x v="6"/>
    <s v="Dekar"/>
    <m/>
  </r>
  <r>
    <x v="17"/>
    <x v="3"/>
    <s v="Osen"/>
    <x v="24"/>
    <x v="6"/>
    <s v="Dekar"/>
    <m/>
  </r>
  <r>
    <x v="17"/>
    <x v="5"/>
    <s v="Oppdal"/>
    <x v="25"/>
    <x v="6"/>
    <s v="Dekar"/>
    <n v="90"/>
  </r>
  <r>
    <x v="17"/>
    <x v="5"/>
    <s v="Rennebu"/>
    <x v="26"/>
    <x v="6"/>
    <s v="Dekar"/>
    <n v="642"/>
  </r>
  <r>
    <x v="17"/>
    <x v="4"/>
    <s v="Orkland"/>
    <x v="22"/>
    <x v="6"/>
    <s v="Dekar"/>
    <n v="33"/>
  </r>
  <r>
    <x v="17"/>
    <x v="4"/>
    <s v="Orkland"/>
    <x v="22"/>
    <x v="6"/>
    <s v="Dekar"/>
    <n v="175"/>
  </r>
  <r>
    <x v="17"/>
    <x v="5"/>
    <s v="Røros"/>
    <x v="27"/>
    <x v="6"/>
    <s v="Dekar"/>
    <m/>
  </r>
  <r>
    <x v="17"/>
    <x v="5"/>
    <s v="Holtålen"/>
    <x v="28"/>
    <x v="6"/>
    <s v="Dekar"/>
    <n v="172"/>
  </r>
  <r>
    <x v="17"/>
    <x v="5"/>
    <s v="Midtre-Gauldal"/>
    <x v="29"/>
    <x v="6"/>
    <s v="Dekar"/>
    <n v="55"/>
  </r>
  <r>
    <x v="17"/>
    <x v="5"/>
    <s v="Melhus"/>
    <x v="30"/>
    <x v="6"/>
    <s v="Dekar"/>
    <n v="209"/>
  </r>
  <r>
    <x v="17"/>
    <x v="4"/>
    <s v="Skaun"/>
    <x v="31"/>
    <x v="6"/>
    <s v="Dekar"/>
    <n v="35"/>
  </r>
  <r>
    <x v="17"/>
    <x v="2"/>
    <s v="Trondheim"/>
    <x v="19"/>
    <x v="6"/>
    <s v="Dekar"/>
    <n v="8"/>
  </r>
  <r>
    <x v="17"/>
    <x v="2"/>
    <s v="Malvik"/>
    <x v="32"/>
    <x v="6"/>
    <s v="Dekar"/>
    <n v="13"/>
  </r>
  <r>
    <x v="17"/>
    <x v="2"/>
    <s v="Selbu"/>
    <x v="33"/>
    <x v="6"/>
    <s v="Dekar"/>
    <n v="219"/>
  </r>
  <r>
    <x v="17"/>
    <x v="2"/>
    <s v="Tydal"/>
    <x v="34"/>
    <x v="6"/>
    <s v="Dekar"/>
    <m/>
  </r>
  <r>
    <x v="17"/>
    <x v="2"/>
    <s v="Meråker"/>
    <x v="2"/>
    <x v="6"/>
    <s v="Dekar"/>
    <m/>
  </r>
  <r>
    <x v="17"/>
    <x v="2"/>
    <s v="Stjørdal"/>
    <x v="3"/>
    <x v="6"/>
    <s v="Dekar"/>
    <n v="7"/>
  </r>
  <r>
    <x v="17"/>
    <x v="0"/>
    <s v="Frosta"/>
    <x v="4"/>
    <x v="6"/>
    <s v="Dekar"/>
    <n v="55"/>
  </r>
  <r>
    <x v="17"/>
    <x v="0"/>
    <s v="Levanger"/>
    <x v="5"/>
    <x v="6"/>
    <s v="Dekar"/>
    <n v="63"/>
  </r>
  <r>
    <x v="17"/>
    <x v="0"/>
    <s v="Verdal"/>
    <x v="6"/>
    <x v="6"/>
    <s v="Dekar"/>
    <n v="18"/>
  </r>
  <r>
    <x v="17"/>
    <x v="1"/>
    <s v="Namsos"/>
    <x v="1"/>
    <x v="6"/>
    <s v="Dekar"/>
    <n v="7"/>
  </r>
  <r>
    <x v="17"/>
    <x v="0"/>
    <s v="Snåsa"/>
    <x v="7"/>
    <x v="6"/>
    <s v="Dekar"/>
    <n v="112"/>
  </r>
  <r>
    <x v="17"/>
    <x v="1"/>
    <s v="Lierne"/>
    <x v="8"/>
    <x v="6"/>
    <s v="Dekar"/>
    <n v="11"/>
  </r>
  <r>
    <x v="17"/>
    <x v="1"/>
    <s v="Røyrvik"/>
    <x v="9"/>
    <x v="6"/>
    <s v="Dekar"/>
    <m/>
  </r>
  <r>
    <x v="17"/>
    <x v="1"/>
    <s v="Namsskogan"/>
    <x v="10"/>
    <x v="6"/>
    <s v="Dekar"/>
    <n v="26"/>
  </r>
  <r>
    <x v="17"/>
    <x v="1"/>
    <s v="Grong"/>
    <x v="11"/>
    <x v="6"/>
    <s v="Dekar"/>
    <n v="88"/>
  </r>
  <r>
    <x v="17"/>
    <x v="1"/>
    <s v="Høylandet"/>
    <x v="12"/>
    <x v="6"/>
    <s v="Dekar"/>
    <n v="8"/>
  </r>
  <r>
    <x v="17"/>
    <x v="1"/>
    <s v="Overhalla"/>
    <x v="13"/>
    <x v="6"/>
    <s v="Dekar"/>
    <m/>
  </r>
  <r>
    <x v="17"/>
    <x v="1"/>
    <s v="Namsos"/>
    <x v="1"/>
    <x v="6"/>
    <s v="Dekar"/>
    <m/>
  </r>
  <r>
    <x v="17"/>
    <x v="1"/>
    <s v="Flatanger"/>
    <x v="14"/>
    <x v="6"/>
    <s v="Dekar"/>
    <m/>
  </r>
  <r>
    <x v="17"/>
    <x v="1"/>
    <s v="Nærøysund"/>
    <x v="15"/>
    <x v="6"/>
    <s v="Dekar"/>
    <m/>
  </r>
  <r>
    <x v="17"/>
    <x v="1"/>
    <s v="Leka"/>
    <x v="16"/>
    <x v="6"/>
    <s v="Dekar"/>
    <m/>
  </r>
  <r>
    <x v="17"/>
    <x v="0"/>
    <s v="Inderøy"/>
    <x v="17"/>
    <x v="6"/>
    <s v="Dekar"/>
    <m/>
  </r>
  <r>
    <x v="17"/>
    <x v="3"/>
    <s v="Indre Fosen"/>
    <x v="18"/>
    <x v="6"/>
    <s v="Dekar"/>
    <m/>
  </r>
  <r>
    <x v="17"/>
    <x v="2"/>
    <s v="Trondheim"/>
    <x v="19"/>
    <x v="0"/>
    <s v="Dekar"/>
    <n v="841"/>
  </r>
  <r>
    <x v="17"/>
    <x v="0"/>
    <s v="Steinkjer"/>
    <x v="0"/>
    <x v="0"/>
    <s v="Dekar"/>
    <n v="3596"/>
  </r>
  <r>
    <x v="17"/>
    <x v="1"/>
    <s v="Namsos"/>
    <x v="1"/>
    <x v="0"/>
    <s v="Dekar"/>
    <n v="1053"/>
  </r>
  <r>
    <x v="17"/>
    <x v="4"/>
    <s v="Heim"/>
    <x v="20"/>
    <x v="0"/>
    <s v="Dekar"/>
    <n v="212"/>
  </r>
  <r>
    <x v="17"/>
    <x v="4"/>
    <s v="Hitra"/>
    <x v="35"/>
    <x v="0"/>
    <s v="Dekar"/>
    <m/>
  </r>
  <r>
    <x v="17"/>
    <x v="4"/>
    <s v="Orkland"/>
    <x v="22"/>
    <x v="0"/>
    <s v="Dekar"/>
    <m/>
  </r>
  <r>
    <x v="17"/>
    <x v="3"/>
    <s v="Ørland"/>
    <x v="21"/>
    <x v="0"/>
    <s v="Dekar"/>
    <n v="116"/>
  </r>
  <r>
    <x v="17"/>
    <x v="3"/>
    <s v="Åfjord"/>
    <x v="23"/>
    <x v="0"/>
    <s v="Dekar"/>
    <n v="137"/>
  </r>
  <r>
    <x v="17"/>
    <x v="3"/>
    <s v="Åfjord"/>
    <x v="23"/>
    <x v="0"/>
    <s v="Dekar"/>
    <m/>
  </r>
  <r>
    <x v="17"/>
    <x v="3"/>
    <s v="Osen"/>
    <x v="24"/>
    <x v="0"/>
    <s v="Dekar"/>
    <n v="352"/>
  </r>
  <r>
    <x v="17"/>
    <x v="5"/>
    <s v="Oppdal"/>
    <x v="25"/>
    <x v="0"/>
    <s v="Dekar"/>
    <n v="25"/>
  </r>
  <r>
    <x v="17"/>
    <x v="5"/>
    <s v="Rennebu"/>
    <x v="26"/>
    <x v="0"/>
    <s v="Dekar"/>
    <n v="297"/>
  </r>
  <r>
    <x v="17"/>
    <x v="4"/>
    <s v="Orkland"/>
    <x v="22"/>
    <x v="0"/>
    <s v="Dekar"/>
    <n v="288"/>
  </r>
  <r>
    <x v="17"/>
    <x v="4"/>
    <s v="Orkland"/>
    <x v="22"/>
    <x v="0"/>
    <s v="Dekar"/>
    <n v="610"/>
  </r>
  <r>
    <x v="17"/>
    <x v="5"/>
    <s v="Røros"/>
    <x v="27"/>
    <x v="0"/>
    <s v="Dekar"/>
    <m/>
  </r>
  <r>
    <x v="17"/>
    <x v="5"/>
    <s v="Holtålen"/>
    <x v="28"/>
    <x v="0"/>
    <s v="Dekar"/>
    <n v="30"/>
  </r>
  <r>
    <x v="17"/>
    <x v="5"/>
    <s v="Midtre-Gauldal"/>
    <x v="29"/>
    <x v="0"/>
    <s v="Dekar"/>
    <n v="425"/>
  </r>
  <r>
    <x v="17"/>
    <x v="5"/>
    <s v="Melhus"/>
    <x v="30"/>
    <x v="0"/>
    <s v="Dekar"/>
    <n v="1380"/>
  </r>
  <r>
    <x v="17"/>
    <x v="4"/>
    <s v="Skaun"/>
    <x v="31"/>
    <x v="0"/>
    <s v="Dekar"/>
    <n v="484"/>
  </r>
  <r>
    <x v="17"/>
    <x v="2"/>
    <s v="Trondheim"/>
    <x v="19"/>
    <x v="0"/>
    <s v="Dekar"/>
    <n v="346"/>
  </r>
  <r>
    <x v="17"/>
    <x v="2"/>
    <s v="Malvik"/>
    <x v="32"/>
    <x v="0"/>
    <s v="Dekar"/>
    <n v="1482"/>
  </r>
  <r>
    <x v="17"/>
    <x v="2"/>
    <s v="Selbu"/>
    <x v="33"/>
    <x v="0"/>
    <s v="Dekar"/>
    <n v="1653"/>
  </r>
  <r>
    <x v="17"/>
    <x v="2"/>
    <s v="Tydal"/>
    <x v="34"/>
    <x v="0"/>
    <s v="Dekar"/>
    <n v="106"/>
  </r>
  <r>
    <x v="17"/>
    <x v="2"/>
    <s v="Meråker"/>
    <x v="2"/>
    <x v="0"/>
    <s v="Dekar"/>
    <n v="1069"/>
  </r>
  <r>
    <x v="17"/>
    <x v="2"/>
    <s v="Stjørdal"/>
    <x v="3"/>
    <x v="0"/>
    <s v="Dekar"/>
    <n v="1576"/>
  </r>
  <r>
    <x v="17"/>
    <x v="0"/>
    <s v="Frosta"/>
    <x v="4"/>
    <x v="0"/>
    <s v="Dekar"/>
    <n v="175"/>
  </r>
  <r>
    <x v="17"/>
    <x v="0"/>
    <s v="Levanger"/>
    <x v="5"/>
    <x v="0"/>
    <s v="Dekar"/>
    <n v="2383"/>
  </r>
  <r>
    <x v="17"/>
    <x v="0"/>
    <s v="Verdal"/>
    <x v="6"/>
    <x v="0"/>
    <s v="Dekar"/>
    <n v="3463"/>
  </r>
  <r>
    <x v="17"/>
    <x v="1"/>
    <s v="Namsos"/>
    <x v="1"/>
    <x v="0"/>
    <s v="Dekar"/>
    <n v="610"/>
  </r>
  <r>
    <x v="17"/>
    <x v="0"/>
    <s v="Snåsa"/>
    <x v="7"/>
    <x v="0"/>
    <s v="Dekar"/>
    <n v="1396"/>
  </r>
  <r>
    <x v="17"/>
    <x v="1"/>
    <s v="Lierne"/>
    <x v="8"/>
    <x v="0"/>
    <s v="Dekar"/>
    <n v="1169"/>
  </r>
  <r>
    <x v="17"/>
    <x v="1"/>
    <s v="Røyrvik"/>
    <x v="9"/>
    <x v="0"/>
    <s v="Dekar"/>
    <n v="611"/>
  </r>
  <r>
    <x v="17"/>
    <x v="1"/>
    <s v="Namsskogan"/>
    <x v="10"/>
    <x v="0"/>
    <s v="Dekar"/>
    <n v="571"/>
  </r>
  <r>
    <x v="17"/>
    <x v="1"/>
    <s v="Grong"/>
    <x v="11"/>
    <x v="0"/>
    <s v="Dekar"/>
    <n v="936"/>
  </r>
  <r>
    <x v="17"/>
    <x v="1"/>
    <s v="Høylandet"/>
    <x v="12"/>
    <x v="0"/>
    <s v="Dekar"/>
    <n v="968"/>
  </r>
  <r>
    <x v="17"/>
    <x v="1"/>
    <s v="Overhalla"/>
    <x v="13"/>
    <x v="0"/>
    <s v="Dekar"/>
    <n v="943"/>
  </r>
  <r>
    <x v="17"/>
    <x v="1"/>
    <s v="Namsos"/>
    <x v="1"/>
    <x v="0"/>
    <s v="Dekar"/>
    <m/>
  </r>
  <r>
    <x v="17"/>
    <x v="1"/>
    <s v="Flatanger"/>
    <x v="14"/>
    <x v="0"/>
    <s v="Dekar"/>
    <n v="29"/>
  </r>
  <r>
    <x v="17"/>
    <x v="1"/>
    <s v="Nærøysund"/>
    <x v="15"/>
    <x v="0"/>
    <s v="Dekar"/>
    <m/>
  </r>
  <r>
    <x v="17"/>
    <x v="1"/>
    <s v="Leka"/>
    <x v="16"/>
    <x v="0"/>
    <s v="Dekar"/>
    <n v="28"/>
  </r>
  <r>
    <x v="17"/>
    <x v="0"/>
    <s v="Inderøy"/>
    <x v="17"/>
    <x v="0"/>
    <s v="Dekar"/>
    <n v="691"/>
  </r>
  <r>
    <x v="17"/>
    <x v="3"/>
    <s v="Indre Fosen"/>
    <x v="18"/>
    <x v="0"/>
    <s v="Dekar"/>
    <n v="1510"/>
  </r>
  <r>
    <x v="17"/>
    <x v="2"/>
    <s v="Trondheim"/>
    <x v="19"/>
    <x v="3"/>
    <s v="m"/>
    <m/>
  </r>
  <r>
    <x v="17"/>
    <x v="0"/>
    <s v="Steinkjer"/>
    <x v="0"/>
    <x v="3"/>
    <s v="m"/>
    <n v="3740"/>
  </r>
  <r>
    <x v="17"/>
    <x v="1"/>
    <s v="Namsos"/>
    <x v="1"/>
    <x v="3"/>
    <s v="m"/>
    <n v="3500"/>
  </r>
  <r>
    <x v="17"/>
    <x v="4"/>
    <s v="Heim"/>
    <x v="20"/>
    <x v="3"/>
    <s v="m"/>
    <m/>
  </r>
  <r>
    <x v="17"/>
    <x v="4"/>
    <s v="Hitra"/>
    <x v="35"/>
    <x v="3"/>
    <s v="m"/>
    <m/>
  </r>
  <r>
    <x v="17"/>
    <x v="4"/>
    <s v="Orkland"/>
    <x v="22"/>
    <x v="3"/>
    <s v="m"/>
    <m/>
  </r>
  <r>
    <x v="17"/>
    <x v="3"/>
    <s v="Ørland"/>
    <x v="21"/>
    <x v="3"/>
    <s v="m"/>
    <m/>
  </r>
  <r>
    <x v="17"/>
    <x v="3"/>
    <s v="Åfjord"/>
    <x v="23"/>
    <x v="3"/>
    <s v="m"/>
    <m/>
  </r>
  <r>
    <x v="17"/>
    <x v="3"/>
    <s v="Åfjord"/>
    <x v="23"/>
    <x v="3"/>
    <s v="m"/>
    <m/>
  </r>
  <r>
    <x v="17"/>
    <x v="3"/>
    <s v="Osen"/>
    <x v="24"/>
    <x v="3"/>
    <s v="m"/>
    <m/>
  </r>
  <r>
    <x v="17"/>
    <x v="5"/>
    <s v="Oppdal"/>
    <x v="25"/>
    <x v="3"/>
    <s v="m"/>
    <m/>
  </r>
  <r>
    <x v="17"/>
    <x v="5"/>
    <s v="Rennebu"/>
    <x v="26"/>
    <x v="3"/>
    <s v="m"/>
    <n v="546"/>
  </r>
  <r>
    <x v="17"/>
    <x v="4"/>
    <s v="Orkland"/>
    <x v="22"/>
    <x v="3"/>
    <s v="m"/>
    <n v="250"/>
  </r>
  <r>
    <x v="17"/>
    <x v="4"/>
    <s v="Orkland"/>
    <x v="22"/>
    <x v="3"/>
    <s v="m"/>
    <n v="642"/>
  </r>
  <r>
    <x v="17"/>
    <x v="5"/>
    <s v="Røros"/>
    <x v="27"/>
    <x v="3"/>
    <s v="m"/>
    <m/>
  </r>
  <r>
    <x v="17"/>
    <x v="5"/>
    <s v="Holtålen"/>
    <x v="28"/>
    <x v="3"/>
    <s v="m"/>
    <n v="2900"/>
  </r>
  <r>
    <x v="17"/>
    <x v="5"/>
    <s v="Midtre-Gauldal"/>
    <x v="29"/>
    <x v="3"/>
    <s v="m"/>
    <m/>
  </r>
  <r>
    <x v="17"/>
    <x v="5"/>
    <s v="Melhus"/>
    <x v="30"/>
    <x v="3"/>
    <s v="m"/>
    <m/>
  </r>
  <r>
    <x v="17"/>
    <x v="4"/>
    <s v="Skaun"/>
    <x v="31"/>
    <x v="3"/>
    <s v="m"/>
    <m/>
  </r>
  <r>
    <x v="17"/>
    <x v="2"/>
    <s v="Trondheim"/>
    <x v="19"/>
    <x v="3"/>
    <s v="m"/>
    <m/>
  </r>
  <r>
    <x v="17"/>
    <x v="2"/>
    <s v="Malvik"/>
    <x v="32"/>
    <x v="3"/>
    <s v="m"/>
    <m/>
  </r>
  <r>
    <x v="17"/>
    <x v="2"/>
    <s v="Selbu"/>
    <x v="33"/>
    <x v="3"/>
    <s v="m"/>
    <n v="550"/>
  </r>
  <r>
    <x v="17"/>
    <x v="2"/>
    <s v="Tydal"/>
    <x v="34"/>
    <x v="3"/>
    <s v="m"/>
    <m/>
  </r>
  <r>
    <x v="17"/>
    <x v="2"/>
    <s v="Meråker"/>
    <x v="2"/>
    <x v="3"/>
    <s v="m"/>
    <n v="350"/>
  </r>
  <r>
    <x v="17"/>
    <x v="2"/>
    <s v="Stjørdal"/>
    <x v="3"/>
    <x v="3"/>
    <s v="m"/>
    <n v="60"/>
  </r>
  <r>
    <x v="17"/>
    <x v="0"/>
    <s v="Frosta"/>
    <x v="4"/>
    <x v="3"/>
    <s v="m"/>
    <m/>
  </r>
  <r>
    <x v="17"/>
    <x v="0"/>
    <s v="Levanger"/>
    <x v="5"/>
    <x v="3"/>
    <s v="m"/>
    <n v="850"/>
  </r>
  <r>
    <x v="17"/>
    <x v="0"/>
    <s v="Verdal"/>
    <x v="6"/>
    <x v="3"/>
    <s v="m"/>
    <m/>
  </r>
  <r>
    <x v="17"/>
    <x v="1"/>
    <s v="Namsos"/>
    <x v="1"/>
    <x v="3"/>
    <s v="m"/>
    <m/>
  </r>
  <r>
    <x v="17"/>
    <x v="0"/>
    <s v="Snåsa"/>
    <x v="7"/>
    <x v="3"/>
    <s v="m"/>
    <n v="5174"/>
  </r>
  <r>
    <x v="17"/>
    <x v="1"/>
    <s v="Lierne"/>
    <x v="8"/>
    <x v="3"/>
    <s v="m"/>
    <n v="4700"/>
  </r>
  <r>
    <x v="17"/>
    <x v="1"/>
    <s v="Røyrvik"/>
    <x v="9"/>
    <x v="3"/>
    <s v="m"/>
    <n v="5600"/>
  </r>
  <r>
    <x v="17"/>
    <x v="1"/>
    <s v="Namsskogan"/>
    <x v="10"/>
    <x v="3"/>
    <s v="m"/>
    <m/>
  </r>
  <r>
    <x v="17"/>
    <x v="1"/>
    <s v="Grong"/>
    <x v="11"/>
    <x v="3"/>
    <s v="m"/>
    <m/>
  </r>
  <r>
    <x v="17"/>
    <x v="1"/>
    <s v="Høylandet"/>
    <x v="12"/>
    <x v="3"/>
    <s v="m"/>
    <n v="648"/>
  </r>
  <r>
    <x v="17"/>
    <x v="1"/>
    <s v="Overhalla"/>
    <x v="13"/>
    <x v="3"/>
    <s v="m"/>
    <n v="5127"/>
  </r>
  <r>
    <x v="17"/>
    <x v="1"/>
    <s v="Namsos"/>
    <x v="1"/>
    <x v="3"/>
    <s v="m"/>
    <n v="2770"/>
  </r>
  <r>
    <x v="17"/>
    <x v="1"/>
    <s v="Flatanger"/>
    <x v="14"/>
    <x v="3"/>
    <s v="m"/>
    <n v="650"/>
  </r>
  <r>
    <x v="17"/>
    <x v="1"/>
    <s v="Nærøysund"/>
    <x v="15"/>
    <x v="3"/>
    <s v="m"/>
    <m/>
  </r>
  <r>
    <x v="17"/>
    <x v="1"/>
    <s v="Leka"/>
    <x v="16"/>
    <x v="3"/>
    <s v="m"/>
    <m/>
  </r>
  <r>
    <x v="17"/>
    <x v="0"/>
    <s v="Inderøy"/>
    <x v="17"/>
    <x v="3"/>
    <s v="m"/>
    <n v="3410"/>
  </r>
  <r>
    <x v="17"/>
    <x v="3"/>
    <s v="Indre Fosen"/>
    <x v="18"/>
    <x v="3"/>
    <s v="m"/>
    <m/>
  </r>
  <r>
    <x v="17"/>
    <x v="2"/>
    <s v="Trondheim"/>
    <x v="19"/>
    <x v="2"/>
    <s v="m"/>
    <m/>
  </r>
  <r>
    <x v="17"/>
    <x v="0"/>
    <s v="Steinkjer"/>
    <x v="0"/>
    <x v="2"/>
    <s v="m"/>
    <n v="700"/>
  </r>
  <r>
    <x v="17"/>
    <x v="1"/>
    <s v="Namsos"/>
    <x v="1"/>
    <x v="2"/>
    <s v="m"/>
    <n v="500"/>
  </r>
  <r>
    <x v="17"/>
    <x v="4"/>
    <s v="Heim"/>
    <x v="20"/>
    <x v="2"/>
    <s v="m"/>
    <m/>
  </r>
  <r>
    <x v="17"/>
    <x v="4"/>
    <s v="Hitra"/>
    <x v="35"/>
    <x v="2"/>
    <s v="m"/>
    <m/>
  </r>
  <r>
    <x v="17"/>
    <x v="4"/>
    <s v="Orkland"/>
    <x v="22"/>
    <x v="2"/>
    <s v="m"/>
    <m/>
  </r>
  <r>
    <x v="17"/>
    <x v="3"/>
    <s v="Ørland"/>
    <x v="21"/>
    <x v="2"/>
    <s v="m"/>
    <m/>
  </r>
  <r>
    <x v="17"/>
    <x v="3"/>
    <s v="Åfjord"/>
    <x v="23"/>
    <x v="2"/>
    <s v="m"/>
    <m/>
  </r>
  <r>
    <x v="17"/>
    <x v="3"/>
    <s v="Åfjord"/>
    <x v="23"/>
    <x v="2"/>
    <s v="m"/>
    <m/>
  </r>
  <r>
    <x v="17"/>
    <x v="3"/>
    <s v="Osen"/>
    <x v="24"/>
    <x v="2"/>
    <s v="m"/>
    <m/>
  </r>
  <r>
    <x v="17"/>
    <x v="5"/>
    <s v="Oppdal"/>
    <x v="25"/>
    <x v="2"/>
    <s v="m"/>
    <m/>
  </r>
  <r>
    <x v="17"/>
    <x v="5"/>
    <s v="Rennebu"/>
    <x v="26"/>
    <x v="2"/>
    <s v="m"/>
    <m/>
  </r>
  <r>
    <x v="17"/>
    <x v="4"/>
    <s v="Orkland"/>
    <x v="22"/>
    <x v="2"/>
    <s v="m"/>
    <m/>
  </r>
  <r>
    <x v="17"/>
    <x v="4"/>
    <s v="Orkland"/>
    <x v="22"/>
    <x v="2"/>
    <s v="m"/>
    <m/>
  </r>
  <r>
    <x v="17"/>
    <x v="5"/>
    <s v="Røros"/>
    <x v="27"/>
    <x v="2"/>
    <s v="m"/>
    <m/>
  </r>
  <r>
    <x v="17"/>
    <x v="5"/>
    <s v="Holtålen"/>
    <x v="28"/>
    <x v="2"/>
    <s v="m"/>
    <m/>
  </r>
  <r>
    <x v="17"/>
    <x v="5"/>
    <s v="Midtre-Gauldal"/>
    <x v="29"/>
    <x v="2"/>
    <s v="m"/>
    <m/>
  </r>
  <r>
    <x v="17"/>
    <x v="5"/>
    <s v="Melhus"/>
    <x v="30"/>
    <x v="2"/>
    <s v="m"/>
    <m/>
  </r>
  <r>
    <x v="17"/>
    <x v="4"/>
    <s v="Skaun"/>
    <x v="31"/>
    <x v="2"/>
    <s v="m"/>
    <m/>
  </r>
  <r>
    <x v="17"/>
    <x v="2"/>
    <s v="Trondheim"/>
    <x v="19"/>
    <x v="2"/>
    <s v="m"/>
    <m/>
  </r>
  <r>
    <x v="17"/>
    <x v="2"/>
    <s v="Malvik"/>
    <x v="32"/>
    <x v="2"/>
    <s v="m"/>
    <m/>
  </r>
  <r>
    <x v="17"/>
    <x v="2"/>
    <s v="Selbu"/>
    <x v="33"/>
    <x v="2"/>
    <s v="m"/>
    <m/>
  </r>
  <r>
    <x v="17"/>
    <x v="2"/>
    <s v="Tydal"/>
    <x v="34"/>
    <x v="2"/>
    <s v="m"/>
    <m/>
  </r>
  <r>
    <x v="17"/>
    <x v="2"/>
    <s v="Meråker"/>
    <x v="2"/>
    <x v="2"/>
    <s v="m"/>
    <m/>
  </r>
  <r>
    <x v="17"/>
    <x v="2"/>
    <s v="Stjørdal"/>
    <x v="3"/>
    <x v="2"/>
    <s v="m"/>
    <m/>
  </r>
  <r>
    <x v="17"/>
    <x v="0"/>
    <s v="Frosta"/>
    <x v="4"/>
    <x v="2"/>
    <s v="m"/>
    <m/>
  </r>
  <r>
    <x v="17"/>
    <x v="0"/>
    <s v="Levanger"/>
    <x v="5"/>
    <x v="2"/>
    <s v="m"/>
    <m/>
  </r>
  <r>
    <x v="17"/>
    <x v="0"/>
    <s v="Verdal"/>
    <x v="6"/>
    <x v="2"/>
    <s v="m"/>
    <m/>
  </r>
  <r>
    <x v="17"/>
    <x v="1"/>
    <s v="Namsos"/>
    <x v="1"/>
    <x v="2"/>
    <s v="m"/>
    <n v="900"/>
  </r>
  <r>
    <x v="17"/>
    <x v="0"/>
    <s v="Snåsa"/>
    <x v="7"/>
    <x v="2"/>
    <s v="m"/>
    <n v="700"/>
  </r>
  <r>
    <x v="17"/>
    <x v="1"/>
    <s v="Lierne"/>
    <x v="8"/>
    <x v="2"/>
    <s v="m"/>
    <m/>
  </r>
  <r>
    <x v="17"/>
    <x v="1"/>
    <s v="Røyrvik"/>
    <x v="9"/>
    <x v="2"/>
    <s v="m"/>
    <m/>
  </r>
  <r>
    <x v="17"/>
    <x v="1"/>
    <s v="Namsskogan"/>
    <x v="10"/>
    <x v="2"/>
    <s v="m"/>
    <m/>
  </r>
  <r>
    <x v="17"/>
    <x v="1"/>
    <s v="Grong"/>
    <x v="11"/>
    <x v="2"/>
    <s v="m"/>
    <m/>
  </r>
  <r>
    <x v="17"/>
    <x v="1"/>
    <s v="Høylandet"/>
    <x v="12"/>
    <x v="2"/>
    <s v="m"/>
    <n v="369"/>
  </r>
  <r>
    <x v="17"/>
    <x v="1"/>
    <s v="Overhalla"/>
    <x v="13"/>
    <x v="2"/>
    <s v="m"/>
    <n v="2750"/>
  </r>
  <r>
    <x v="17"/>
    <x v="1"/>
    <s v="Namsos"/>
    <x v="1"/>
    <x v="2"/>
    <s v="m"/>
    <m/>
  </r>
  <r>
    <x v="17"/>
    <x v="1"/>
    <s v="Flatanger"/>
    <x v="14"/>
    <x v="2"/>
    <s v="m"/>
    <m/>
  </r>
  <r>
    <x v="17"/>
    <x v="1"/>
    <s v="Nærøysund"/>
    <x v="15"/>
    <x v="2"/>
    <s v="m"/>
    <m/>
  </r>
  <r>
    <x v="17"/>
    <x v="1"/>
    <s v="Leka"/>
    <x v="16"/>
    <x v="2"/>
    <s v="m"/>
    <m/>
  </r>
  <r>
    <x v="17"/>
    <x v="0"/>
    <s v="Inderøy"/>
    <x v="17"/>
    <x v="2"/>
    <s v="m"/>
    <m/>
  </r>
  <r>
    <x v="17"/>
    <x v="3"/>
    <s v="Indre Fosen"/>
    <x v="18"/>
    <x v="2"/>
    <s v="m"/>
    <m/>
  </r>
  <r>
    <x v="18"/>
    <x v="2"/>
    <s v="Trondheim"/>
    <x v="19"/>
    <x v="1"/>
    <s v="stk"/>
    <n v="62250"/>
  </r>
  <r>
    <x v="18"/>
    <x v="0"/>
    <s v="Steinkjer"/>
    <x v="0"/>
    <x v="1"/>
    <s v="stk"/>
    <n v="502691"/>
  </r>
  <r>
    <x v="18"/>
    <x v="1"/>
    <s v="Namsos"/>
    <x v="1"/>
    <x v="1"/>
    <s v="stk"/>
    <n v="156455"/>
  </r>
  <r>
    <x v="18"/>
    <x v="4"/>
    <s v="Heim"/>
    <x v="20"/>
    <x v="1"/>
    <s v="stk"/>
    <n v="5150"/>
  </r>
  <r>
    <x v="18"/>
    <x v="4"/>
    <s v="Hitra"/>
    <x v="35"/>
    <x v="1"/>
    <s v="stk"/>
    <m/>
  </r>
  <r>
    <x v="18"/>
    <x v="4"/>
    <s v="Orkland"/>
    <x v="22"/>
    <x v="1"/>
    <s v="stk"/>
    <n v="10750"/>
  </r>
  <r>
    <x v="18"/>
    <x v="3"/>
    <s v="Ørland"/>
    <x v="21"/>
    <x v="1"/>
    <s v="stk"/>
    <n v="4130"/>
  </r>
  <r>
    <x v="18"/>
    <x v="3"/>
    <s v="Åfjord"/>
    <x v="23"/>
    <x v="1"/>
    <s v="stk"/>
    <n v="46900"/>
  </r>
  <r>
    <x v="18"/>
    <x v="3"/>
    <s v="Åfjord"/>
    <x v="23"/>
    <x v="1"/>
    <s v="stk"/>
    <m/>
  </r>
  <r>
    <x v="18"/>
    <x v="3"/>
    <s v="Osen"/>
    <x v="24"/>
    <x v="1"/>
    <s v="stk"/>
    <n v="17100"/>
  </r>
  <r>
    <x v="18"/>
    <x v="5"/>
    <s v="Oppdal"/>
    <x v="25"/>
    <x v="1"/>
    <s v="stk"/>
    <n v="18826"/>
  </r>
  <r>
    <x v="18"/>
    <x v="5"/>
    <s v="Rennebu"/>
    <x v="26"/>
    <x v="1"/>
    <s v="stk"/>
    <n v="84510"/>
  </r>
  <r>
    <x v="18"/>
    <x v="4"/>
    <s v="Orkland"/>
    <x v="22"/>
    <x v="1"/>
    <s v="stk"/>
    <n v="102925"/>
  </r>
  <r>
    <x v="18"/>
    <x v="4"/>
    <s v="Orkland"/>
    <x v="22"/>
    <x v="1"/>
    <s v="stk"/>
    <n v="76325"/>
  </r>
  <r>
    <x v="18"/>
    <x v="5"/>
    <s v="Røros"/>
    <x v="27"/>
    <x v="1"/>
    <s v="stk"/>
    <m/>
  </r>
  <r>
    <x v="18"/>
    <x v="5"/>
    <s v="Holtålen"/>
    <x v="28"/>
    <x v="1"/>
    <s v="stk"/>
    <n v="84350"/>
  </r>
  <r>
    <x v="18"/>
    <x v="5"/>
    <s v="Midtre-Gauldal"/>
    <x v="29"/>
    <x v="1"/>
    <s v="stk"/>
    <n v="110450"/>
  </r>
  <r>
    <x v="18"/>
    <x v="5"/>
    <s v="Melhus"/>
    <x v="30"/>
    <x v="1"/>
    <s v="stk"/>
    <n v="432510"/>
  </r>
  <r>
    <x v="18"/>
    <x v="4"/>
    <s v="Skaun"/>
    <x v="31"/>
    <x v="1"/>
    <s v="stk"/>
    <n v="180900"/>
  </r>
  <r>
    <x v="18"/>
    <x v="2"/>
    <s v="Trondheim"/>
    <x v="19"/>
    <x v="1"/>
    <s v="stk"/>
    <n v="45300"/>
  </r>
  <r>
    <x v="18"/>
    <x v="2"/>
    <s v="Malvik"/>
    <x v="32"/>
    <x v="1"/>
    <s v="stk"/>
    <n v="81300"/>
  </r>
  <r>
    <x v="18"/>
    <x v="2"/>
    <s v="Selbu"/>
    <x v="33"/>
    <x v="1"/>
    <s v="stk"/>
    <n v="230445"/>
  </r>
  <r>
    <x v="18"/>
    <x v="2"/>
    <s v="Tydal"/>
    <x v="34"/>
    <x v="1"/>
    <s v="stk"/>
    <n v="119820"/>
  </r>
  <r>
    <x v="18"/>
    <x v="2"/>
    <s v="Meråker"/>
    <x v="2"/>
    <x v="1"/>
    <s v="stk"/>
    <n v="81900"/>
  </r>
  <r>
    <x v="18"/>
    <x v="2"/>
    <s v="Stjørdal"/>
    <x v="3"/>
    <x v="1"/>
    <s v="stk"/>
    <n v="320550"/>
  </r>
  <r>
    <x v="18"/>
    <x v="0"/>
    <s v="Frosta"/>
    <x v="4"/>
    <x v="1"/>
    <s v="stk"/>
    <n v="50825"/>
  </r>
  <r>
    <x v="18"/>
    <x v="0"/>
    <s v="Levanger"/>
    <x v="5"/>
    <x v="1"/>
    <s v="stk"/>
    <n v="212050"/>
  </r>
  <r>
    <x v="18"/>
    <x v="0"/>
    <s v="Verdal"/>
    <x v="6"/>
    <x v="1"/>
    <s v="stk"/>
    <n v="153351"/>
  </r>
  <r>
    <x v="18"/>
    <x v="1"/>
    <s v="Namsos"/>
    <x v="1"/>
    <x v="1"/>
    <s v="stk"/>
    <n v="144275"/>
  </r>
  <r>
    <x v="18"/>
    <x v="0"/>
    <s v="Snåsa"/>
    <x v="7"/>
    <x v="1"/>
    <s v="stk"/>
    <n v="159150"/>
  </r>
  <r>
    <x v="18"/>
    <x v="1"/>
    <s v="Lierne"/>
    <x v="8"/>
    <x v="1"/>
    <s v="stk"/>
    <n v="95900"/>
  </r>
  <r>
    <x v="18"/>
    <x v="1"/>
    <s v="Røyrvik"/>
    <x v="9"/>
    <x v="1"/>
    <s v="stk"/>
    <n v="20200"/>
  </r>
  <r>
    <x v="18"/>
    <x v="1"/>
    <s v="Namsskogan"/>
    <x v="10"/>
    <x v="1"/>
    <s v="stk"/>
    <n v="19700"/>
  </r>
  <r>
    <x v="18"/>
    <x v="1"/>
    <s v="Grong"/>
    <x v="11"/>
    <x v="1"/>
    <s v="stk"/>
    <n v="299167"/>
  </r>
  <r>
    <x v="18"/>
    <x v="1"/>
    <s v="Høylandet"/>
    <x v="12"/>
    <x v="1"/>
    <s v="stk"/>
    <n v="104850"/>
  </r>
  <r>
    <x v="18"/>
    <x v="1"/>
    <s v="Overhalla"/>
    <x v="13"/>
    <x v="1"/>
    <s v="stk"/>
    <n v="156760"/>
  </r>
  <r>
    <x v="18"/>
    <x v="1"/>
    <s v="Namsos"/>
    <x v="1"/>
    <x v="1"/>
    <s v="stk"/>
    <n v="14925"/>
  </r>
  <r>
    <x v="18"/>
    <x v="1"/>
    <s v="Flatanger"/>
    <x v="14"/>
    <x v="1"/>
    <s v="stk"/>
    <n v="8350"/>
  </r>
  <r>
    <x v="18"/>
    <x v="1"/>
    <s v="Nærøysund"/>
    <x v="15"/>
    <x v="1"/>
    <s v="stk"/>
    <n v="5150"/>
  </r>
  <r>
    <x v="18"/>
    <x v="1"/>
    <s v="Leka"/>
    <x v="16"/>
    <x v="1"/>
    <s v="stk"/>
    <m/>
  </r>
  <r>
    <x v="18"/>
    <x v="0"/>
    <s v="Inderøy"/>
    <x v="17"/>
    <x v="1"/>
    <s v="stk"/>
    <n v="205850"/>
  </r>
  <r>
    <x v="18"/>
    <x v="3"/>
    <s v="Indre Fosen"/>
    <x v="18"/>
    <x v="1"/>
    <s v="stk"/>
    <n v="139450"/>
  </r>
  <r>
    <x v="18"/>
    <x v="2"/>
    <s v="Trondheim"/>
    <x v="19"/>
    <x v="0"/>
    <s v="Dekar"/>
    <n v="282"/>
  </r>
  <r>
    <x v="18"/>
    <x v="0"/>
    <s v="Steinkjer"/>
    <x v="0"/>
    <x v="0"/>
    <s v="Dekar"/>
    <n v="3258"/>
  </r>
  <r>
    <x v="18"/>
    <x v="1"/>
    <s v="Namsos"/>
    <x v="1"/>
    <x v="0"/>
    <s v="Dekar"/>
    <n v="346"/>
  </r>
  <r>
    <x v="18"/>
    <x v="4"/>
    <s v="Heim"/>
    <x v="20"/>
    <x v="0"/>
    <s v="Dekar"/>
    <n v="53"/>
  </r>
  <r>
    <x v="18"/>
    <x v="4"/>
    <s v="Hitra"/>
    <x v="35"/>
    <x v="0"/>
    <s v="Dekar"/>
    <m/>
  </r>
  <r>
    <x v="18"/>
    <x v="4"/>
    <s v="Orkland"/>
    <x v="22"/>
    <x v="0"/>
    <s v="Dekar"/>
    <n v="4"/>
  </r>
  <r>
    <x v="18"/>
    <x v="3"/>
    <s v="Ørland"/>
    <x v="21"/>
    <x v="0"/>
    <s v="Dekar"/>
    <n v="58"/>
  </r>
  <r>
    <x v="18"/>
    <x v="3"/>
    <s v="Åfjord"/>
    <x v="23"/>
    <x v="0"/>
    <s v="Dekar"/>
    <n v="99"/>
  </r>
  <r>
    <x v="18"/>
    <x v="3"/>
    <s v="Åfjord"/>
    <x v="23"/>
    <x v="0"/>
    <s v="Dekar"/>
    <m/>
  </r>
  <r>
    <x v="18"/>
    <x v="3"/>
    <s v="Osen"/>
    <x v="24"/>
    <x v="0"/>
    <s v="Dekar"/>
    <n v="21"/>
  </r>
  <r>
    <x v="18"/>
    <x v="5"/>
    <s v="Oppdal"/>
    <x v="25"/>
    <x v="0"/>
    <s v="Dekar"/>
    <m/>
  </r>
  <r>
    <x v="18"/>
    <x v="5"/>
    <s v="Rennebu"/>
    <x v="26"/>
    <x v="0"/>
    <s v="Dekar"/>
    <n v="781"/>
  </r>
  <r>
    <x v="18"/>
    <x v="4"/>
    <s v="Orkland"/>
    <x v="22"/>
    <x v="0"/>
    <s v="Dekar"/>
    <n v="231"/>
  </r>
  <r>
    <x v="18"/>
    <x v="4"/>
    <s v="Orkland"/>
    <x v="22"/>
    <x v="0"/>
    <s v="Dekar"/>
    <n v="117"/>
  </r>
  <r>
    <x v="18"/>
    <x v="5"/>
    <s v="Røros"/>
    <x v="27"/>
    <x v="0"/>
    <s v="Dekar"/>
    <n v="6"/>
  </r>
  <r>
    <x v="18"/>
    <x v="5"/>
    <s v="Holtålen"/>
    <x v="28"/>
    <x v="0"/>
    <s v="Dekar"/>
    <m/>
  </r>
  <r>
    <x v="18"/>
    <x v="5"/>
    <s v="Midtre-Gauldal"/>
    <x v="29"/>
    <x v="0"/>
    <s v="Dekar"/>
    <n v="713"/>
  </r>
  <r>
    <x v="18"/>
    <x v="5"/>
    <s v="Melhus"/>
    <x v="30"/>
    <x v="0"/>
    <s v="Dekar"/>
    <n v="988"/>
  </r>
  <r>
    <x v="18"/>
    <x v="4"/>
    <s v="Skaun"/>
    <x v="31"/>
    <x v="0"/>
    <s v="Dekar"/>
    <n v="476"/>
  </r>
  <r>
    <x v="18"/>
    <x v="2"/>
    <s v="Trondheim"/>
    <x v="19"/>
    <x v="0"/>
    <s v="Dekar"/>
    <n v="184"/>
  </r>
  <r>
    <x v="18"/>
    <x v="2"/>
    <s v="Malvik"/>
    <x v="32"/>
    <x v="0"/>
    <s v="Dekar"/>
    <n v="422"/>
  </r>
  <r>
    <x v="18"/>
    <x v="2"/>
    <s v="Selbu"/>
    <x v="33"/>
    <x v="0"/>
    <s v="Dekar"/>
    <n v="1587"/>
  </r>
  <r>
    <x v="18"/>
    <x v="2"/>
    <s v="Tydal"/>
    <x v="34"/>
    <x v="0"/>
    <s v="Dekar"/>
    <n v="237"/>
  </r>
  <r>
    <x v="18"/>
    <x v="2"/>
    <s v="Meråker"/>
    <x v="2"/>
    <x v="0"/>
    <s v="Dekar"/>
    <n v="2339"/>
  </r>
  <r>
    <x v="18"/>
    <x v="2"/>
    <s v="Stjørdal"/>
    <x v="3"/>
    <x v="0"/>
    <s v="Dekar"/>
    <n v="1374"/>
  </r>
  <r>
    <x v="18"/>
    <x v="0"/>
    <s v="Frosta"/>
    <x v="4"/>
    <x v="0"/>
    <s v="Dekar"/>
    <n v="74"/>
  </r>
  <r>
    <x v="18"/>
    <x v="0"/>
    <s v="Levanger"/>
    <x v="5"/>
    <x v="0"/>
    <s v="Dekar"/>
    <n v="3294"/>
  </r>
  <r>
    <x v="18"/>
    <x v="0"/>
    <s v="Verdal"/>
    <x v="6"/>
    <x v="0"/>
    <s v="Dekar"/>
    <n v="2960"/>
  </r>
  <r>
    <x v="18"/>
    <x v="1"/>
    <s v="Namsos"/>
    <x v="1"/>
    <x v="0"/>
    <s v="Dekar"/>
    <n v="982"/>
  </r>
  <r>
    <x v="18"/>
    <x v="0"/>
    <s v="Snåsa"/>
    <x v="7"/>
    <x v="0"/>
    <s v="Dekar"/>
    <n v="1398"/>
  </r>
  <r>
    <x v="18"/>
    <x v="1"/>
    <s v="Lierne"/>
    <x v="8"/>
    <x v="0"/>
    <s v="Dekar"/>
    <n v="1692"/>
  </r>
  <r>
    <x v="18"/>
    <x v="1"/>
    <s v="Røyrvik"/>
    <x v="9"/>
    <x v="0"/>
    <s v="Dekar"/>
    <n v="81"/>
  </r>
  <r>
    <x v="18"/>
    <x v="1"/>
    <s v="Namsskogan"/>
    <x v="10"/>
    <x v="0"/>
    <s v="Dekar"/>
    <n v="190"/>
  </r>
  <r>
    <x v="18"/>
    <x v="1"/>
    <s v="Grong"/>
    <x v="11"/>
    <x v="0"/>
    <s v="Dekar"/>
    <n v="827"/>
  </r>
  <r>
    <x v="18"/>
    <x v="1"/>
    <s v="Høylandet"/>
    <x v="12"/>
    <x v="0"/>
    <s v="Dekar"/>
    <n v="1455"/>
  </r>
  <r>
    <x v="18"/>
    <x v="1"/>
    <s v="Overhalla"/>
    <x v="13"/>
    <x v="0"/>
    <s v="Dekar"/>
    <n v="379"/>
  </r>
  <r>
    <x v="18"/>
    <x v="1"/>
    <s v="Namsos"/>
    <x v="1"/>
    <x v="0"/>
    <s v="Dekar"/>
    <m/>
  </r>
  <r>
    <x v="18"/>
    <x v="1"/>
    <s v="Flatanger"/>
    <x v="14"/>
    <x v="0"/>
    <s v="Dekar"/>
    <n v="280"/>
  </r>
  <r>
    <x v="18"/>
    <x v="1"/>
    <s v="Nærøysund"/>
    <x v="15"/>
    <x v="0"/>
    <s v="Dekar"/>
    <m/>
  </r>
  <r>
    <x v="18"/>
    <x v="1"/>
    <s v="Leka"/>
    <x v="16"/>
    <x v="0"/>
    <s v="Dekar"/>
    <m/>
  </r>
  <r>
    <x v="18"/>
    <x v="0"/>
    <s v="Inderøy"/>
    <x v="17"/>
    <x v="0"/>
    <s v="Dekar"/>
    <n v="1278"/>
  </r>
  <r>
    <x v="18"/>
    <x v="3"/>
    <s v="Indre Fosen"/>
    <x v="18"/>
    <x v="0"/>
    <s v="Dekar"/>
    <n v="1164"/>
  </r>
  <r>
    <x v="18"/>
    <x v="2"/>
    <s v="Trondheim"/>
    <x v="19"/>
    <x v="6"/>
    <s v="Dekar"/>
    <m/>
  </r>
  <r>
    <x v="18"/>
    <x v="0"/>
    <s v="Steinkjer"/>
    <x v="0"/>
    <x v="6"/>
    <s v="Dekar"/>
    <n v="68"/>
  </r>
  <r>
    <x v="18"/>
    <x v="1"/>
    <s v="Namsos"/>
    <x v="1"/>
    <x v="6"/>
    <s v="Dekar"/>
    <n v="416"/>
  </r>
  <r>
    <x v="18"/>
    <x v="4"/>
    <s v="Heim"/>
    <x v="20"/>
    <x v="6"/>
    <s v="Dekar"/>
    <n v="57"/>
  </r>
  <r>
    <x v="18"/>
    <x v="4"/>
    <s v="Hitra"/>
    <x v="35"/>
    <x v="6"/>
    <s v="Dekar"/>
    <m/>
  </r>
  <r>
    <x v="18"/>
    <x v="4"/>
    <s v="Orkland"/>
    <x v="22"/>
    <x v="6"/>
    <s v="Dekar"/>
    <m/>
  </r>
  <r>
    <x v="18"/>
    <x v="3"/>
    <s v="Ørland"/>
    <x v="21"/>
    <x v="6"/>
    <s v="Dekar"/>
    <n v="4"/>
  </r>
  <r>
    <x v="18"/>
    <x v="3"/>
    <s v="Åfjord"/>
    <x v="23"/>
    <x v="6"/>
    <s v="Dekar"/>
    <m/>
  </r>
  <r>
    <x v="18"/>
    <x v="3"/>
    <s v="Åfjord"/>
    <x v="23"/>
    <x v="6"/>
    <s v="Dekar"/>
    <m/>
  </r>
  <r>
    <x v="18"/>
    <x v="3"/>
    <s v="Osen"/>
    <x v="24"/>
    <x v="6"/>
    <s v="Dekar"/>
    <m/>
  </r>
  <r>
    <x v="18"/>
    <x v="5"/>
    <s v="Oppdal"/>
    <x v="25"/>
    <x v="6"/>
    <s v="Dekar"/>
    <n v="176"/>
  </r>
  <r>
    <x v="18"/>
    <x v="5"/>
    <s v="Rennebu"/>
    <x v="26"/>
    <x v="6"/>
    <s v="Dekar"/>
    <n v="384"/>
  </r>
  <r>
    <x v="18"/>
    <x v="4"/>
    <s v="Orkland"/>
    <x v="22"/>
    <x v="6"/>
    <s v="Dekar"/>
    <n v="63"/>
  </r>
  <r>
    <x v="18"/>
    <x v="4"/>
    <s v="Orkland"/>
    <x v="22"/>
    <x v="6"/>
    <s v="Dekar"/>
    <n v="20"/>
  </r>
  <r>
    <x v="18"/>
    <x v="5"/>
    <s v="Røros"/>
    <x v="27"/>
    <x v="6"/>
    <s v="Dekar"/>
    <m/>
  </r>
  <r>
    <x v="18"/>
    <x v="5"/>
    <s v="Holtålen"/>
    <x v="28"/>
    <x v="6"/>
    <s v="Dekar"/>
    <m/>
  </r>
  <r>
    <x v="18"/>
    <x v="5"/>
    <s v="Midtre-Gauldal"/>
    <x v="29"/>
    <x v="6"/>
    <s v="Dekar"/>
    <n v="274"/>
  </r>
  <r>
    <x v="18"/>
    <x v="5"/>
    <s v="Melhus"/>
    <x v="30"/>
    <x v="6"/>
    <s v="Dekar"/>
    <n v="114"/>
  </r>
  <r>
    <x v="18"/>
    <x v="4"/>
    <s v="Skaun"/>
    <x v="31"/>
    <x v="6"/>
    <s v="Dekar"/>
    <n v="80"/>
  </r>
  <r>
    <x v="18"/>
    <x v="2"/>
    <s v="Trondheim"/>
    <x v="19"/>
    <x v="6"/>
    <s v="Dekar"/>
    <n v="32"/>
  </r>
  <r>
    <x v="18"/>
    <x v="2"/>
    <s v="Malvik"/>
    <x v="32"/>
    <x v="6"/>
    <s v="Dekar"/>
    <n v="32"/>
  </r>
  <r>
    <x v="18"/>
    <x v="2"/>
    <s v="Selbu"/>
    <x v="33"/>
    <x v="6"/>
    <s v="Dekar"/>
    <n v="181"/>
  </r>
  <r>
    <x v="18"/>
    <x v="2"/>
    <s v="Tydal"/>
    <x v="34"/>
    <x v="6"/>
    <s v="Dekar"/>
    <m/>
  </r>
  <r>
    <x v="18"/>
    <x v="2"/>
    <s v="Meråker"/>
    <x v="2"/>
    <x v="6"/>
    <s v="Dekar"/>
    <m/>
  </r>
  <r>
    <x v="18"/>
    <x v="2"/>
    <s v="Stjørdal"/>
    <x v="3"/>
    <x v="6"/>
    <s v="Dekar"/>
    <n v="242"/>
  </r>
  <r>
    <x v="18"/>
    <x v="0"/>
    <s v="Frosta"/>
    <x v="4"/>
    <x v="6"/>
    <s v="Dekar"/>
    <n v="12"/>
  </r>
  <r>
    <x v="18"/>
    <x v="0"/>
    <s v="Levanger"/>
    <x v="5"/>
    <x v="6"/>
    <s v="Dekar"/>
    <n v="22"/>
  </r>
  <r>
    <x v="18"/>
    <x v="0"/>
    <s v="Verdal"/>
    <x v="6"/>
    <x v="6"/>
    <s v="Dekar"/>
    <n v="23"/>
  </r>
  <r>
    <x v="18"/>
    <x v="1"/>
    <s v="Namsos"/>
    <x v="1"/>
    <x v="6"/>
    <s v="Dekar"/>
    <n v="44"/>
  </r>
  <r>
    <x v="18"/>
    <x v="0"/>
    <s v="Snåsa"/>
    <x v="7"/>
    <x v="6"/>
    <s v="Dekar"/>
    <n v="121"/>
  </r>
  <r>
    <x v="18"/>
    <x v="1"/>
    <s v="Lierne"/>
    <x v="8"/>
    <x v="6"/>
    <s v="Dekar"/>
    <n v="36"/>
  </r>
  <r>
    <x v="18"/>
    <x v="1"/>
    <s v="Røyrvik"/>
    <x v="9"/>
    <x v="6"/>
    <s v="Dekar"/>
    <n v="10"/>
  </r>
  <r>
    <x v="18"/>
    <x v="1"/>
    <s v="Namsskogan"/>
    <x v="10"/>
    <x v="6"/>
    <s v="Dekar"/>
    <n v="48"/>
  </r>
  <r>
    <x v="18"/>
    <x v="1"/>
    <s v="Grong"/>
    <x v="11"/>
    <x v="6"/>
    <s v="Dekar"/>
    <n v="317"/>
  </r>
  <r>
    <x v="18"/>
    <x v="1"/>
    <s v="Høylandet"/>
    <x v="12"/>
    <x v="6"/>
    <s v="Dekar"/>
    <m/>
  </r>
  <r>
    <x v="18"/>
    <x v="1"/>
    <s v="Overhalla"/>
    <x v="13"/>
    <x v="6"/>
    <s v="Dekar"/>
    <n v="98"/>
  </r>
  <r>
    <x v="18"/>
    <x v="1"/>
    <s v="Namsos"/>
    <x v="1"/>
    <x v="6"/>
    <s v="Dekar"/>
    <m/>
  </r>
  <r>
    <x v="18"/>
    <x v="1"/>
    <s v="Flatanger"/>
    <x v="14"/>
    <x v="6"/>
    <s v="Dekar"/>
    <n v="4"/>
  </r>
  <r>
    <x v="18"/>
    <x v="1"/>
    <s v="Nærøysund"/>
    <x v="15"/>
    <x v="6"/>
    <s v="Dekar"/>
    <m/>
  </r>
  <r>
    <x v="18"/>
    <x v="1"/>
    <s v="Leka"/>
    <x v="16"/>
    <x v="6"/>
    <s v="Dekar"/>
    <m/>
  </r>
  <r>
    <x v="18"/>
    <x v="0"/>
    <s v="Inderøy"/>
    <x v="17"/>
    <x v="6"/>
    <s v="Dekar"/>
    <n v="62"/>
  </r>
  <r>
    <x v="18"/>
    <x v="3"/>
    <s v="Indre Fosen"/>
    <x v="18"/>
    <x v="6"/>
    <s v="Dekar"/>
    <n v="10"/>
  </r>
  <r>
    <x v="18"/>
    <x v="2"/>
    <s v="Trondheim"/>
    <x v="19"/>
    <x v="5"/>
    <s v="stk"/>
    <m/>
  </r>
  <r>
    <x v="18"/>
    <x v="0"/>
    <s v="Steinkjer"/>
    <x v="0"/>
    <x v="5"/>
    <s v="stk"/>
    <n v="11650"/>
  </r>
  <r>
    <x v="18"/>
    <x v="1"/>
    <s v="Namsos"/>
    <x v="1"/>
    <x v="5"/>
    <s v="stk"/>
    <m/>
  </r>
  <r>
    <x v="18"/>
    <x v="4"/>
    <s v="Heim"/>
    <x v="20"/>
    <x v="5"/>
    <s v="stk"/>
    <n v="3425"/>
  </r>
  <r>
    <x v="18"/>
    <x v="4"/>
    <s v="Hitra"/>
    <x v="35"/>
    <x v="5"/>
    <s v="stk"/>
    <m/>
  </r>
  <r>
    <x v="18"/>
    <x v="4"/>
    <s v="Orkland"/>
    <x v="22"/>
    <x v="5"/>
    <s v="stk"/>
    <n v="1000"/>
  </r>
  <r>
    <x v="18"/>
    <x v="3"/>
    <s v="Ørland"/>
    <x v="21"/>
    <x v="5"/>
    <s v="stk"/>
    <n v="200"/>
  </r>
  <r>
    <x v="18"/>
    <x v="3"/>
    <s v="Åfjord"/>
    <x v="23"/>
    <x v="5"/>
    <s v="stk"/>
    <n v="1380"/>
  </r>
  <r>
    <x v="18"/>
    <x v="3"/>
    <s v="Åfjord"/>
    <x v="23"/>
    <x v="5"/>
    <s v="stk"/>
    <m/>
  </r>
  <r>
    <x v="18"/>
    <x v="3"/>
    <s v="Osen"/>
    <x v="24"/>
    <x v="5"/>
    <s v="stk"/>
    <m/>
  </r>
  <r>
    <x v="18"/>
    <x v="5"/>
    <s v="Oppdal"/>
    <x v="25"/>
    <x v="5"/>
    <s v="stk"/>
    <n v="2200"/>
  </r>
  <r>
    <x v="18"/>
    <x v="5"/>
    <s v="Rennebu"/>
    <x v="26"/>
    <x v="5"/>
    <s v="stk"/>
    <n v="5510"/>
  </r>
  <r>
    <x v="18"/>
    <x v="4"/>
    <s v="Orkland"/>
    <x v="22"/>
    <x v="5"/>
    <s v="stk"/>
    <n v="10920"/>
  </r>
  <r>
    <x v="18"/>
    <x v="4"/>
    <s v="Orkland"/>
    <x v="22"/>
    <x v="5"/>
    <s v="stk"/>
    <n v="4485"/>
  </r>
  <r>
    <x v="18"/>
    <x v="5"/>
    <s v="Røros"/>
    <x v="27"/>
    <x v="5"/>
    <s v="stk"/>
    <m/>
  </r>
  <r>
    <x v="18"/>
    <x v="5"/>
    <s v="Holtålen"/>
    <x v="28"/>
    <x v="5"/>
    <s v="stk"/>
    <m/>
  </r>
  <r>
    <x v="18"/>
    <x v="5"/>
    <s v="Midtre-Gauldal"/>
    <x v="29"/>
    <x v="5"/>
    <s v="stk"/>
    <n v="15350"/>
  </r>
  <r>
    <x v="18"/>
    <x v="5"/>
    <s v="Melhus"/>
    <x v="30"/>
    <x v="5"/>
    <s v="stk"/>
    <n v="5200"/>
  </r>
  <r>
    <x v="18"/>
    <x v="4"/>
    <s v="Skaun"/>
    <x v="31"/>
    <x v="5"/>
    <s v="stk"/>
    <n v="660"/>
  </r>
  <r>
    <x v="18"/>
    <x v="2"/>
    <s v="Trondheim"/>
    <x v="19"/>
    <x v="5"/>
    <s v="stk"/>
    <m/>
  </r>
  <r>
    <x v="18"/>
    <x v="2"/>
    <s v="Malvik"/>
    <x v="32"/>
    <x v="5"/>
    <s v="stk"/>
    <n v="13000"/>
  </r>
  <r>
    <x v="18"/>
    <x v="2"/>
    <s v="Selbu"/>
    <x v="33"/>
    <x v="5"/>
    <s v="stk"/>
    <n v="7500"/>
  </r>
  <r>
    <x v="18"/>
    <x v="2"/>
    <s v="Tydal"/>
    <x v="34"/>
    <x v="5"/>
    <s v="stk"/>
    <n v="1000"/>
  </r>
  <r>
    <x v="18"/>
    <x v="2"/>
    <s v="Meråker"/>
    <x v="2"/>
    <x v="5"/>
    <s v="stk"/>
    <n v="2000"/>
  </r>
  <r>
    <x v="18"/>
    <x v="2"/>
    <s v="Stjørdal"/>
    <x v="3"/>
    <x v="5"/>
    <s v="stk"/>
    <n v="7450"/>
  </r>
  <r>
    <x v="18"/>
    <x v="0"/>
    <s v="Frosta"/>
    <x v="4"/>
    <x v="5"/>
    <s v="stk"/>
    <m/>
  </r>
  <r>
    <x v="18"/>
    <x v="0"/>
    <s v="Levanger"/>
    <x v="5"/>
    <x v="5"/>
    <s v="stk"/>
    <n v="4400"/>
  </r>
  <r>
    <x v="18"/>
    <x v="0"/>
    <s v="Verdal"/>
    <x v="6"/>
    <x v="5"/>
    <s v="stk"/>
    <n v="3500"/>
  </r>
  <r>
    <x v="18"/>
    <x v="1"/>
    <s v="Namsos"/>
    <x v="1"/>
    <x v="5"/>
    <s v="stk"/>
    <m/>
  </r>
  <r>
    <x v="18"/>
    <x v="0"/>
    <s v="Snåsa"/>
    <x v="7"/>
    <x v="5"/>
    <s v="stk"/>
    <n v="2250"/>
  </r>
  <r>
    <x v="18"/>
    <x v="1"/>
    <s v="Lierne"/>
    <x v="8"/>
    <x v="5"/>
    <s v="stk"/>
    <n v="1000"/>
  </r>
  <r>
    <x v="18"/>
    <x v="1"/>
    <s v="Røyrvik"/>
    <x v="9"/>
    <x v="5"/>
    <s v="stk"/>
    <m/>
  </r>
  <r>
    <x v="18"/>
    <x v="1"/>
    <s v="Namsskogan"/>
    <x v="10"/>
    <x v="5"/>
    <s v="stk"/>
    <m/>
  </r>
  <r>
    <x v="18"/>
    <x v="1"/>
    <s v="Grong"/>
    <x v="11"/>
    <x v="5"/>
    <s v="stk"/>
    <n v="8510"/>
  </r>
  <r>
    <x v="18"/>
    <x v="1"/>
    <s v="Høylandet"/>
    <x v="12"/>
    <x v="5"/>
    <s v="stk"/>
    <n v="6800"/>
  </r>
  <r>
    <x v="18"/>
    <x v="1"/>
    <s v="Overhalla"/>
    <x v="13"/>
    <x v="5"/>
    <s v="stk"/>
    <n v="6000"/>
  </r>
  <r>
    <x v="18"/>
    <x v="1"/>
    <s v="Namsos"/>
    <x v="1"/>
    <x v="5"/>
    <s v="stk"/>
    <m/>
  </r>
  <r>
    <x v="18"/>
    <x v="1"/>
    <s v="Flatanger"/>
    <x v="14"/>
    <x v="5"/>
    <s v="stk"/>
    <m/>
  </r>
  <r>
    <x v="18"/>
    <x v="1"/>
    <s v="Nærøysund"/>
    <x v="15"/>
    <x v="5"/>
    <s v="stk"/>
    <m/>
  </r>
  <r>
    <x v="18"/>
    <x v="1"/>
    <s v="Leka"/>
    <x v="16"/>
    <x v="5"/>
    <s v="stk"/>
    <m/>
  </r>
  <r>
    <x v="18"/>
    <x v="0"/>
    <s v="Inderøy"/>
    <x v="17"/>
    <x v="5"/>
    <s v="stk"/>
    <n v="3000"/>
  </r>
  <r>
    <x v="18"/>
    <x v="3"/>
    <s v="Indre Fosen"/>
    <x v="18"/>
    <x v="5"/>
    <s v="stk"/>
    <n v="2300"/>
  </r>
  <r>
    <x v="18"/>
    <x v="2"/>
    <s v="Trondheim"/>
    <x v="19"/>
    <x v="4"/>
    <s v="m3"/>
    <n v="19103"/>
  </r>
  <r>
    <x v="18"/>
    <x v="0"/>
    <s v="Steinkjer"/>
    <x v="0"/>
    <x v="4"/>
    <s v="m3"/>
    <n v="113685"/>
  </r>
  <r>
    <x v="18"/>
    <x v="1"/>
    <s v="Namsos"/>
    <x v="1"/>
    <x v="4"/>
    <s v="m3"/>
    <n v="27404"/>
  </r>
  <r>
    <x v="18"/>
    <x v="4"/>
    <s v="Heim"/>
    <x v="20"/>
    <x v="4"/>
    <s v="m3"/>
    <n v="10723"/>
  </r>
  <r>
    <x v="18"/>
    <x v="4"/>
    <s v="Hitra"/>
    <x v="35"/>
    <x v="4"/>
    <s v="m3"/>
    <n v="33"/>
  </r>
  <r>
    <x v="18"/>
    <x v="4"/>
    <s v="Orkland"/>
    <x v="22"/>
    <x v="4"/>
    <s v="m3"/>
    <n v="2823"/>
  </r>
  <r>
    <x v="18"/>
    <x v="3"/>
    <s v="Ørland"/>
    <x v="21"/>
    <x v="4"/>
    <s v="m3"/>
    <n v="2966"/>
  </r>
  <r>
    <x v="18"/>
    <x v="3"/>
    <s v="Åfjord"/>
    <x v="23"/>
    <x v="4"/>
    <s v="m3"/>
    <n v="9993"/>
  </r>
  <r>
    <x v="18"/>
    <x v="3"/>
    <s v="Åfjord"/>
    <x v="23"/>
    <x v="4"/>
    <s v="m3"/>
    <n v="311"/>
  </r>
  <r>
    <x v="18"/>
    <x v="3"/>
    <s v="Osen"/>
    <x v="24"/>
    <x v="4"/>
    <s v="m3"/>
    <n v="2167"/>
  </r>
  <r>
    <x v="18"/>
    <x v="5"/>
    <s v="Oppdal"/>
    <x v="25"/>
    <x v="4"/>
    <s v="m3"/>
    <n v="2776"/>
  </r>
  <r>
    <x v="18"/>
    <x v="5"/>
    <s v="Rennebu"/>
    <x v="26"/>
    <x v="4"/>
    <s v="m3"/>
    <n v="28657"/>
  </r>
  <r>
    <x v="18"/>
    <x v="4"/>
    <s v="Orkland"/>
    <x v="22"/>
    <x v="4"/>
    <s v="m3"/>
    <n v="19544"/>
  </r>
  <r>
    <x v="18"/>
    <x v="4"/>
    <s v="Orkland"/>
    <x v="22"/>
    <x v="4"/>
    <s v="m3"/>
    <n v="33115"/>
  </r>
  <r>
    <x v="18"/>
    <x v="5"/>
    <s v="Røros"/>
    <x v="27"/>
    <x v="4"/>
    <s v="m3"/>
    <n v="1215"/>
  </r>
  <r>
    <x v="18"/>
    <x v="5"/>
    <s v="Holtålen"/>
    <x v="28"/>
    <x v="4"/>
    <s v="m3"/>
    <n v="1053"/>
  </r>
  <r>
    <x v="18"/>
    <x v="5"/>
    <s v="Midtre-Gauldal"/>
    <x v="29"/>
    <x v="4"/>
    <s v="m3"/>
    <n v="32952"/>
  </r>
  <r>
    <x v="18"/>
    <x v="5"/>
    <s v="Melhus"/>
    <x v="30"/>
    <x v="4"/>
    <s v="m3"/>
    <n v="62536"/>
  </r>
  <r>
    <x v="18"/>
    <x v="4"/>
    <s v="Skaun"/>
    <x v="31"/>
    <x v="4"/>
    <s v="m3"/>
    <n v="30237"/>
  </r>
  <r>
    <x v="18"/>
    <x v="2"/>
    <s v="Trondheim"/>
    <x v="19"/>
    <x v="4"/>
    <s v="m3"/>
    <n v="13539"/>
  </r>
  <r>
    <x v="18"/>
    <x v="2"/>
    <s v="Malvik"/>
    <x v="32"/>
    <x v="4"/>
    <s v="m3"/>
    <n v="11903"/>
  </r>
  <r>
    <x v="18"/>
    <x v="2"/>
    <s v="Selbu"/>
    <x v="33"/>
    <x v="4"/>
    <s v="m3"/>
    <n v="31690"/>
  </r>
  <r>
    <x v="18"/>
    <x v="2"/>
    <s v="Tydal"/>
    <x v="34"/>
    <x v="4"/>
    <s v="m3"/>
    <n v="11609"/>
  </r>
  <r>
    <x v="18"/>
    <x v="2"/>
    <s v="Meråker"/>
    <x v="2"/>
    <x v="4"/>
    <s v="m3"/>
    <n v="18524"/>
  </r>
  <r>
    <x v="18"/>
    <x v="2"/>
    <s v="Stjørdal"/>
    <x v="3"/>
    <x v="4"/>
    <s v="m3"/>
    <n v="51466"/>
  </r>
  <r>
    <x v="18"/>
    <x v="0"/>
    <s v="Frosta"/>
    <x v="4"/>
    <x v="4"/>
    <s v="m3"/>
    <n v="4118"/>
  </r>
  <r>
    <x v="18"/>
    <x v="0"/>
    <s v="Levanger"/>
    <x v="5"/>
    <x v="4"/>
    <s v="m3"/>
    <n v="33441"/>
  </r>
  <r>
    <x v="18"/>
    <x v="0"/>
    <s v="Verdal"/>
    <x v="6"/>
    <x v="4"/>
    <s v="m3"/>
    <n v="36980"/>
  </r>
  <r>
    <x v="18"/>
    <x v="1"/>
    <s v="Namsos"/>
    <x v="1"/>
    <x v="4"/>
    <s v="m3"/>
    <n v="31154"/>
  </r>
  <r>
    <x v="18"/>
    <x v="0"/>
    <s v="Snåsa"/>
    <x v="7"/>
    <x v="4"/>
    <s v="m3"/>
    <n v="41754"/>
  </r>
  <r>
    <x v="18"/>
    <x v="1"/>
    <s v="Lierne"/>
    <x v="8"/>
    <x v="4"/>
    <s v="m3"/>
    <n v="26741"/>
  </r>
  <r>
    <x v="18"/>
    <x v="1"/>
    <s v="Røyrvik"/>
    <x v="9"/>
    <x v="4"/>
    <s v="m3"/>
    <n v="154"/>
  </r>
  <r>
    <x v="18"/>
    <x v="1"/>
    <s v="Namsskogan"/>
    <x v="10"/>
    <x v="4"/>
    <s v="m3"/>
    <n v="2969"/>
  </r>
  <r>
    <x v="18"/>
    <x v="1"/>
    <s v="Grong"/>
    <x v="11"/>
    <x v="4"/>
    <s v="m3"/>
    <n v="34727"/>
  </r>
  <r>
    <x v="18"/>
    <x v="1"/>
    <s v="Høylandet"/>
    <x v="12"/>
    <x v="4"/>
    <s v="m3"/>
    <n v="12521"/>
  </r>
  <r>
    <x v="18"/>
    <x v="1"/>
    <s v="Overhalla"/>
    <x v="13"/>
    <x v="4"/>
    <s v="m3"/>
    <n v="15359"/>
  </r>
  <r>
    <x v="18"/>
    <x v="1"/>
    <s v="Namsos"/>
    <x v="1"/>
    <x v="4"/>
    <s v="m3"/>
    <n v="892"/>
  </r>
  <r>
    <x v="18"/>
    <x v="1"/>
    <s v="Flatanger"/>
    <x v="14"/>
    <x v="4"/>
    <s v="m3"/>
    <n v="685"/>
  </r>
  <r>
    <x v="18"/>
    <x v="1"/>
    <s v="Nærøysund"/>
    <x v="15"/>
    <x v="4"/>
    <s v="m3"/>
    <m/>
  </r>
  <r>
    <x v="18"/>
    <x v="1"/>
    <s v="Leka"/>
    <x v="16"/>
    <x v="4"/>
    <s v="m3"/>
    <m/>
  </r>
  <r>
    <x v="18"/>
    <x v="0"/>
    <s v="Inderøy"/>
    <x v="17"/>
    <x v="4"/>
    <s v="m3"/>
    <n v="33853"/>
  </r>
  <r>
    <x v="18"/>
    <x v="3"/>
    <s v="Indre Fosen"/>
    <x v="18"/>
    <x v="4"/>
    <s v="m3"/>
    <n v="39065"/>
  </r>
  <r>
    <x v="18"/>
    <x v="2"/>
    <s v="Trondheim"/>
    <x v="19"/>
    <x v="3"/>
    <s v="m"/>
    <m/>
  </r>
  <r>
    <x v="18"/>
    <x v="0"/>
    <s v="Steinkjer"/>
    <x v="0"/>
    <x v="3"/>
    <s v="m"/>
    <n v="5391"/>
  </r>
  <r>
    <x v="18"/>
    <x v="1"/>
    <s v="Namsos"/>
    <x v="1"/>
    <x v="3"/>
    <s v="m"/>
    <n v="4624"/>
  </r>
  <r>
    <x v="18"/>
    <x v="4"/>
    <s v="Heim"/>
    <x v="20"/>
    <x v="3"/>
    <s v="m"/>
    <m/>
  </r>
  <r>
    <x v="18"/>
    <x v="4"/>
    <s v="Hitra"/>
    <x v="35"/>
    <x v="3"/>
    <s v="m"/>
    <m/>
  </r>
  <r>
    <x v="18"/>
    <x v="4"/>
    <s v="Orkland"/>
    <x v="22"/>
    <x v="3"/>
    <s v="m"/>
    <m/>
  </r>
  <r>
    <x v="18"/>
    <x v="3"/>
    <s v="Ørland"/>
    <x v="21"/>
    <x v="3"/>
    <s v="m"/>
    <m/>
  </r>
  <r>
    <x v="18"/>
    <x v="3"/>
    <s v="Åfjord"/>
    <x v="23"/>
    <x v="3"/>
    <s v="m"/>
    <n v="700"/>
  </r>
  <r>
    <x v="18"/>
    <x v="3"/>
    <s v="Åfjord"/>
    <x v="23"/>
    <x v="3"/>
    <s v="m"/>
    <m/>
  </r>
  <r>
    <x v="18"/>
    <x v="3"/>
    <s v="Osen"/>
    <x v="24"/>
    <x v="3"/>
    <s v="m"/>
    <m/>
  </r>
  <r>
    <x v="18"/>
    <x v="5"/>
    <s v="Oppdal"/>
    <x v="25"/>
    <x v="3"/>
    <s v="m"/>
    <m/>
  </r>
  <r>
    <x v="18"/>
    <x v="5"/>
    <s v="Rennebu"/>
    <x v="26"/>
    <x v="3"/>
    <s v="m"/>
    <n v="5551"/>
  </r>
  <r>
    <x v="18"/>
    <x v="4"/>
    <s v="Orkland"/>
    <x v="22"/>
    <x v="3"/>
    <s v="m"/>
    <n v="2280"/>
  </r>
  <r>
    <x v="18"/>
    <x v="4"/>
    <s v="Orkland"/>
    <x v="22"/>
    <x v="3"/>
    <s v="m"/>
    <m/>
  </r>
  <r>
    <x v="18"/>
    <x v="5"/>
    <s v="Røros"/>
    <x v="27"/>
    <x v="3"/>
    <s v="m"/>
    <m/>
  </r>
  <r>
    <x v="18"/>
    <x v="5"/>
    <s v="Holtålen"/>
    <x v="28"/>
    <x v="3"/>
    <s v="m"/>
    <m/>
  </r>
  <r>
    <x v="18"/>
    <x v="5"/>
    <s v="Midtre-Gauldal"/>
    <x v="29"/>
    <x v="3"/>
    <s v="m"/>
    <n v="3200"/>
  </r>
  <r>
    <x v="18"/>
    <x v="5"/>
    <s v="Melhus"/>
    <x v="30"/>
    <x v="3"/>
    <s v="m"/>
    <m/>
  </r>
  <r>
    <x v="18"/>
    <x v="4"/>
    <s v="Skaun"/>
    <x v="31"/>
    <x v="3"/>
    <s v="m"/>
    <m/>
  </r>
  <r>
    <x v="18"/>
    <x v="2"/>
    <s v="Trondheim"/>
    <x v="19"/>
    <x v="3"/>
    <s v="m"/>
    <m/>
  </r>
  <r>
    <x v="18"/>
    <x v="2"/>
    <s v="Malvik"/>
    <x v="32"/>
    <x v="3"/>
    <s v="m"/>
    <m/>
  </r>
  <r>
    <x v="18"/>
    <x v="2"/>
    <s v="Selbu"/>
    <x v="33"/>
    <x v="3"/>
    <s v="m"/>
    <n v="19147"/>
  </r>
  <r>
    <x v="18"/>
    <x v="2"/>
    <s v="Tydal"/>
    <x v="34"/>
    <x v="3"/>
    <s v="m"/>
    <m/>
  </r>
  <r>
    <x v="18"/>
    <x v="2"/>
    <s v="Meråker"/>
    <x v="2"/>
    <x v="3"/>
    <s v="m"/>
    <n v="4110"/>
  </r>
  <r>
    <x v="18"/>
    <x v="2"/>
    <s v="Stjørdal"/>
    <x v="3"/>
    <x v="3"/>
    <s v="m"/>
    <n v="25"/>
  </r>
  <r>
    <x v="18"/>
    <x v="0"/>
    <s v="Frosta"/>
    <x v="4"/>
    <x v="3"/>
    <s v="m"/>
    <m/>
  </r>
  <r>
    <x v="18"/>
    <x v="0"/>
    <s v="Levanger"/>
    <x v="5"/>
    <x v="3"/>
    <s v="m"/>
    <n v="2580"/>
  </r>
  <r>
    <x v="18"/>
    <x v="0"/>
    <s v="Verdal"/>
    <x v="6"/>
    <x v="3"/>
    <s v="m"/>
    <m/>
  </r>
  <r>
    <x v="18"/>
    <x v="1"/>
    <s v="Namsos"/>
    <x v="1"/>
    <x v="3"/>
    <s v="m"/>
    <m/>
  </r>
  <r>
    <x v="18"/>
    <x v="0"/>
    <s v="Snåsa"/>
    <x v="7"/>
    <x v="3"/>
    <s v="m"/>
    <n v="659"/>
  </r>
  <r>
    <x v="18"/>
    <x v="1"/>
    <s v="Lierne"/>
    <x v="8"/>
    <x v="3"/>
    <s v="m"/>
    <n v="9600"/>
  </r>
  <r>
    <x v="18"/>
    <x v="1"/>
    <s v="Røyrvik"/>
    <x v="9"/>
    <x v="3"/>
    <s v="m"/>
    <m/>
  </r>
  <r>
    <x v="18"/>
    <x v="1"/>
    <s v="Namsskogan"/>
    <x v="10"/>
    <x v="3"/>
    <s v="m"/>
    <m/>
  </r>
  <r>
    <x v="18"/>
    <x v="1"/>
    <s v="Grong"/>
    <x v="11"/>
    <x v="3"/>
    <s v="m"/>
    <m/>
  </r>
  <r>
    <x v="18"/>
    <x v="1"/>
    <s v="Høylandet"/>
    <x v="12"/>
    <x v="3"/>
    <s v="m"/>
    <n v="300"/>
  </r>
  <r>
    <x v="18"/>
    <x v="1"/>
    <s v="Overhalla"/>
    <x v="13"/>
    <x v="3"/>
    <s v="m"/>
    <m/>
  </r>
  <r>
    <x v="18"/>
    <x v="1"/>
    <s v="Namsos"/>
    <x v="1"/>
    <x v="3"/>
    <s v="m"/>
    <m/>
  </r>
  <r>
    <x v="18"/>
    <x v="1"/>
    <s v="Flatanger"/>
    <x v="14"/>
    <x v="3"/>
    <s v="m"/>
    <m/>
  </r>
  <r>
    <x v="18"/>
    <x v="1"/>
    <s v="Nærøysund"/>
    <x v="15"/>
    <x v="3"/>
    <s v="m"/>
    <m/>
  </r>
  <r>
    <x v="18"/>
    <x v="1"/>
    <s v="Leka"/>
    <x v="16"/>
    <x v="3"/>
    <s v="m"/>
    <m/>
  </r>
  <r>
    <x v="18"/>
    <x v="0"/>
    <s v="Inderøy"/>
    <x v="17"/>
    <x v="3"/>
    <s v="m"/>
    <n v="790"/>
  </r>
  <r>
    <x v="18"/>
    <x v="3"/>
    <s v="Indre Fosen"/>
    <x v="18"/>
    <x v="3"/>
    <s v="m"/>
    <m/>
  </r>
  <r>
    <x v="18"/>
    <x v="2"/>
    <s v="Trondheim"/>
    <x v="19"/>
    <x v="2"/>
    <s v="m"/>
    <m/>
  </r>
  <r>
    <x v="18"/>
    <x v="0"/>
    <s v="Steinkjer"/>
    <x v="0"/>
    <x v="2"/>
    <s v="m"/>
    <n v="370"/>
  </r>
  <r>
    <x v="18"/>
    <x v="1"/>
    <s v="Namsos"/>
    <x v="1"/>
    <x v="2"/>
    <s v="m"/>
    <m/>
  </r>
  <r>
    <x v="18"/>
    <x v="4"/>
    <s v="Heim"/>
    <x v="20"/>
    <x v="2"/>
    <s v="m"/>
    <m/>
  </r>
  <r>
    <x v="18"/>
    <x v="4"/>
    <s v="Hitra"/>
    <x v="35"/>
    <x v="2"/>
    <s v="m"/>
    <m/>
  </r>
  <r>
    <x v="18"/>
    <x v="4"/>
    <s v="Orkland"/>
    <x v="22"/>
    <x v="2"/>
    <s v="m"/>
    <m/>
  </r>
  <r>
    <x v="18"/>
    <x v="3"/>
    <s v="Ørland"/>
    <x v="21"/>
    <x v="2"/>
    <s v="m"/>
    <m/>
  </r>
  <r>
    <x v="18"/>
    <x v="3"/>
    <s v="Åfjord"/>
    <x v="23"/>
    <x v="2"/>
    <s v="m"/>
    <m/>
  </r>
  <r>
    <x v="18"/>
    <x v="3"/>
    <s v="Åfjord"/>
    <x v="23"/>
    <x v="2"/>
    <s v="m"/>
    <m/>
  </r>
  <r>
    <x v="18"/>
    <x v="3"/>
    <s v="Osen"/>
    <x v="24"/>
    <x v="2"/>
    <s v="m"/>
    <m/>
  </r>
  <r>
    <x v="18"/>
    <x v="5"/>
    <s v="Oppdal"/>
    <x v="25"/>
    <x v="2"/>
    <s v="m"/>
    <m/>
  </r>
  <r>
    <x v="18"/>
    <x v="5"/>
    <s v="Rennebu"/>
    <x v="26"/>
    <x v="2"/>
    <s v="m"/>
    <m/>
  </r>
  <r>
    <x v="18"/>
    <x v="4"/>
    <s v="Orkland"/>
    <x v="22"/>
    <x v="2"/>
    <s v="m"/>
    <m/>
  </r>
  <r>
    <x v="18"/>
    <x v="4"/>
    <s v="Orkland"/>
    <x v="22"/>
    <x v="2"/>
    <s v="m"/>
    <m/>
  </r>
  <r>
    <x v="18"/>
    <x v="5"/>
    <s v="Røros"/>
    <x v="27"/>
    <x v="2"/>
    <s v="m"/>
    <m/>
  </r>
  <r>
    <x v="18"/>
    <x v="5"/>
    <s v="Holtålen"/>
    <x v="28"/>
    <x v="2"/>
    <s v="m"/>
    <m/>
  </r>
  <r>
    <x v="18"/>
    <x v="5"/>
    <s v="Midtre-Gauldal"/>
    <x v="29"/>
    <x v="2"/>
    <s v="m"/>
    <n v="500"/>
  </r>
  <r>
    <x v="18"/>
    <x v="5"/>
    <s v="Melhus"/>
    <x v="30"/>
    <x v="2"/>
    <s v="m"/>
    <m/>
  </r>
  <r>
    <x v="18"/>
    <x v="4"/>
    <s v="Skaun"/>
    <x v="31"/>
    <x v="2"/>
    <s v="m"/>
    <m/>
  </r>
  <r>
    <x v="18"/>
    <x v="2"/>
    <s v="Trondheim"/>
    <x v="19"/>
    <x v="2"/>
    <s v="m"/>
    <m/>
  </r>
  <r>
    <x v="18"/>
    <x v="2"/>
    <s v="Malvik"/>
    <x v="32"/>
    <x v="2"/>
    <s v="m"/>
    <m/>
  </r>
  <r>
    <x v="18"/>
    <x v="2"/>
    <s v="Selbu"/>
    <x v="33"/>
    <x v="2"/>
    <s v="m"/>
    <n v="700"/>
  </r>
  <r>
    <x v="18"/>
    <x v="2"/>
    <s v="Tydal"/>
    <x v="34"/>
    <x v="2"/>
    <s v="m"/>
    <m/>
  </r>
  <r>
    <x v="18"/>
    <x v="2"/>
    <s v="Meråker"/>
    <x v="2"/>
    <x v="2"/>
    <s v="m"/>
    <m/>
  </r>
  <r>
    <x v="18"/>
    <x v="2"/>
    <s v="Stjørdal"/>
    <x v="3"/>
    <x v="2"/>
    <s v="m"/>
    <m/>
  </r>
  <r>
    <x v="18"/>
    <x v="0"/>
    <s v="Frosta"/>
    <x v="4"/>
    <x v="2"/>
    <s v="m"/>
    <m/>
  </r>
  <r>
    <x v="18"/>
    <x v="0"/>
    <s v="Levanger"/>
    <x v="5"/>
    <x v="2"/>
    <s v="m"/>
    <m/>
  </r>
  <r>
    <x v="18"/>
    <x v="0"/>
    <s v="Verdal"/>
    <x v="6"/>
    <x v="2"/>
    <s v="m"/>
    <m/>
  </r>
  <r>
    <x v="18"/>
    <x v="1"/>
    <s v="Namsos"/>
    <x v="1"/>
    <x v="2"/>
    <s v="m"/>
    <m/>
  </r>
  <r>
    <x v="18"/>
    <x v="0"/>
    <s v="Snåsa"/>
    <x v="7"/>
    <x v="2"/>
    <s v="m"/>
    <n v="1100"/>
  </r>
  <r>
    <x v="18"/>
    <x v="1"/>
    <s v="Lierne"/>
    <x v="8"/>
    <x v="2"/>
    <s v="m"/>
    <m/>
  </r>
  <r>
    <x v="18"/>
    <x v="1"/>
    <s v="Røyrvik"/>
    <x v="9"/>
    <x v="2"/>
    <s v="m"/>
    <m/>
  </r>
  <r>
    <x v="18"/>
    <x v="1"/>
    <s v="Namsskogan"/>
    <x v="10"/>
    <x v="2"/>
    <s v="m"/>
    <m/>
  </r>
  <r>
    <x v="18"/>
    <x v="1"/>
    <s v="Grong"/>
    <x v="11"/>
    <x v="2"/>
    <s v="m"/>
    <n v="2200"/>
  </r>
  <r>
    <x v="18"/>
    <x v="1"/>
    <s v="Høylandet"/>
    <x v="12"/>
    <x v="2"/>
    <s v="m"/>
    <m/>
  </r>
  <r>
    <x v="18"/>
    <x v="1"/>
    <s v="Overhalla"/>
    <x v="13"/>
    <x v="2"/>
    <s v="m"/>
    <m/>
  </r>
  <r>
    <x v="18"/>
    <x v="1"/>
    <s v="Namsos"/>
    <x v="1"/>
    <x v="2"/>
    <s v="m"/>
    <m/>
  </r>
  <r>
    <x v="18"/>
    <x v="1"/>
    <s v="Flatanger"/>
    <x v="14"/>
    <x v="2"/>
    <s v="m"/>
    <n v="235"/>
  </r>
  <r>
    <x v="18"/>
    <x v="1"/>
    <s v="Nærøysund"/>
    <x v="15"/>
    <x v="2"/>
    <s v="m"/>
    <m/>
  </r>
  <r>
    <x v="18"/>
    <x v="1"/>
    <s v="Leka"/>
    <x v="16"/>
    <x v="2"/>
    <s v="m"/>
    <m/>
  </r>
  <r>
    <x v="18"/>
    <x v="0"/>
    <s v="Inderøy"/>
    <x v="17"/>
    <x v="2"/>
    <s v="m"/>
    <m/>
  </r>
  <r>
    <x v="18"/>
    <x v="3"/>
    <s v="Indre Fosen"/>
    <x v="18"/>
    <x v="2"/>
    <s v="m"/>
    <m/>
  </r>
  <r>
    <x v="0"/>
    <x v="4"/>
    <s v="Rindal"/>
    <x v="37"/>
    <x v="4"/>
    <s v="m3"/>
    <n v="5679"/>
  </r>
  <r>
    <x v="1"/>
    <x v="4"/>
    <s v="Rindal"/>
    <x v="37"/>
    <x v="4"/>
    <s v="m3"/>
    <n v="5678"/>
  </r>
  <r>
    <x v="2"/>
    <x v="4"/>
    <s v="Rindal"/>
    <x v="37"/>
    <x v="4"/>
    <s v="m3"/>
    <n v="6416"/>
  </r>
  <r>
    <x v="3"/>
    <x v="4"/>
    <s v="Rindal"/>
    <x v="37"/>
    <x v="4"/>
    <s v="m3"/>
    <n v="4075"/>
  </r>
  <r>
    <x v="4"/>
    <x v="4"/>
    <s v="Rindal"/>
    <x v="37"/>
    <x v="4"/>
    <s v="m3"/>
    <n v="4708"/>
  </r>
  <r>
    <x v="5"/>
    <x v="4"/>
    <s v="Rindal"/>
    <x v="37"/>
    <x v="4"/>
    <s v="m3"/>
    <n v="2677"/>
  </r>
  <r>
    <x v="6"/>
    <x v="4"/>
    <s v="Rindal"/>
    <x v="37"/>
    <x v="4"/>
    <s v="m3"/>
    <n v="5252"/>
  </r>
  <r>
    <x v="7"/>
    <x v="4"/>
    <s v="Rindal"/>
    <x v="37"/>
    <x v="4"/>
    <s v="m3"/>
    <n v="5327"/>
  </r>
  <r>
    <x v="8"/>
    <x v="4"/>
    <s v="Rindal"/>
    <x v="37"/>
    <x v="4"/>
    <s v="m3"/>
    <n v="5666"/>
  </r>
  <r>
    <x v="9"/>
    <x v="4"/>
    <s v="Rindal"/>
    <x v="37"/>
    <x v="4"/>
    <s v="m3"/>
    <n v="9674"/>
  </r>
  <r>
    <x v="10"/>
    <x v="4"/>
    <s v="Rindal"/>
    <x v="37"/>
    <x v="4"/>
    <s v="m3"/>
    <n v="3354"/>
  </r>
  <r>
    <x v="11"/>
    <x v="4"/>
    <s v="Rindal"/>
    <x v="37"/>
    <x v="4"/>
    <s v="m3"/>
    <n v="5716"/>
  </r>
  <r>
    <x v="12"/>
    <x v="4"/>
    <s v="Rindal"/>
    <x v="37"/>
    <x v="4"/>
    <s v="m3"/>
    <n v="2973"/>
  </r>
  <r>
    <x v="13"/>
    <x v="4"/>
    <s v="Rindal"/>
    <x v="37"/>
    <x v="4"/>
    <s v="m3"/>
    <n v="8810"/>
  </r>
  <r>
    <x v="14"/>
    <x v="4"/>
    <s v="Rindal"/>
    <x v="37"/>
    <x v="4"/>
    <s v="m3"/>
    <n v="4614"/>
  </r>
  <r>
    <x v="15"/>
    <x v="4"/>
    <s v="Rindal"/>
    <x v="37"/>
    <x v="4"/>
    <s v="m3"/>
    <n v="11803"/>
  </r>
  <r>
    <x v="16"/>
    <x v="4"/>
    <s v="Rindal"/>
    <x v="37"/>
    <x v="4"/>
    <s v="m3"/>
    <n v="16714"/>
  </r>
  <r>
    <x v="17"/>
    <x v="4"/>
    <s v="Rindal"/>
    <x v="37"/>
    <x v="4"/>
    <s v="m3"/>
    <n v="25733"/>
  </r>
  <r>
    <x v="18"/>
    <x v="4"/>
    <s v="Rindal"/>
    <x v="37"/>
    <x v="4"/>
    <s v="m3"/>
    <n v="28518"/>
  </r>
  <r>
    <x v="0"/>
    <x v="4"/>
    <s v="Rindal"/>
    <x v="37"/>
    <x v="1"/>
    <s v="stk"/>
    <n v="101485"/>
  </r>
  <r>
    <x v="1"/>
    <x v="4"/>
    <s v="Rindal"/>
    <x v="37"/>
    <x v="1"/>
    <s v="stk"/>
    <n v="63350"/>
  </r>
  <r>
    <x v="2"/>
    <x v="4"/>
    <s v="Rindal"/>
    <x v="37"/>
    <x v="1"/>
    <s v="stk"/>
    <n v="57900"/>
  </r>
  <r>
    <x v="3"/>
    <x v="4"/>
    <s v="Rindal"/>
    <x v="37"/>
    <x v="1"/>
    <s v="stk"/>
    <n v="33950"/>
  </r>
  <r>
    <x v="4"/>
    <x v="4"/>
    <s v="Rindal"/>
    <x v="37"/>
    <x v="1"/>
    <s v="stk"/>
    <n v="16900"/>
  </r>
  <r>
    <x v="5"/>
    <x v="4"/>
    <s v="Rindal"/>
    <x v="37"/>
    <x v="1"/>
    <s v="stk"/>
    <n v="8200"/>
  </r>
  <r>
    <x v="6"/>
    <x v="4"/>
    <s v="Rindal"/>
    <x v="37"/>
    <x v="1"/>
    <s v="stk"/>
    <n v="13490"/>
  </r>
  <r>
    <x v="7"/>
    <x v="4"/>
    <s v="Rindal"/>
    <x v="37"/>
    <x v="1"/>
    <s v="stk"/>
    <n v="39900"/>
  </r>
  <r>
    <x v="8"/>
    <x v="4"/>
    <s v="Rindal"/>
    <x v="37"/>
    <x v="1"/>
    <s v="stk"/>
    <n v="34350"/>
  </r>
  <r>
    <x v="9"/>
    <x v="4"/>
    <s v="Rindal"/>
    <x v="37"/>
    <x v="1"/>
    <s v="stk"/>
    <n v="35900"/>
  </r>
  <r>
    <x v="10"/>
    <x v="4"/>
    <s v="Rindal"/>
    <x v="37"/>
    <x v="1"/>
    <s v="stk"/>
    <n v="42700"/>
  </r>
  <r>
    <x v="11"/>
    <x v="4"/>
    <s v="Rindal"/>
    <x v="37"/>
    <x v="1"/>
    <s v="stk"/>
    <n v="45800"/>
  </r>
  <r>
    <x v="12"/>
    <x v="4"/>
    <s v="Rindal"/>
    <x v="37"/>
    <x v="1"/>
    <s v="stk"/>
    <n v="18400"/>
  </r>
  <r>
    <x v="13"/>
    <x v="4"/>
    <s v="Rindal"/>
    <x v="37"/>
    <x v="1"/>
    <s v="stk"/>
    <n v="31400"/>
  </r>
  <r>
    <x v="14"/>
    <x v="4"/>
    <s v="Rindal"/>
    <x v="37"/>
    <x v="1"/>
    <s v="stk"/>
    <n v="32225"/>
  </r>
  <r>
    <x v="15"/>
    <x v="4"/>
    <s v="Rindal"/>
    <x v="37"/>
    <x v="1"/>
    <s v="stk"/>
    <n v="54340"/>
  </r>
  <r>
    <x v="16"/>
    <x v="4"/>
    <s v="Rindal"/>
    <x v="37"/>
    <x v="1"/>
    <s v="stk"/>
    <n v="10950"/>
  </r>
  <r>
    <x v="17"/>
    <x v="4"/>
    <s v="Rindal"/>
    <x v="37"/>
    <x v="1"/>
    <s v="stk"/>
    <n v="39600"/>
  </r>
  <r>
    <x v="18"/>
    <x v="4"/>
    <s v="Rindal"/>
    <x v="37"/>
    <x v="1"/>
    <s v="stk"/>
    <n v="45695"/>
  </r>
  <r>
    <x v="0"/>
    <x v="4"/>
    <s v="Rindal"/>
    <x v="37"/>
    <x v="5"/>
    <s v="stk"/>
    <n v="5150"/>
  </r>
  <r>
    <x v="1"/>
    <x v="4"/>
    <s v="Rindal"/>
    <x v="37"/>
    <x v="5"/>
    <s v="stk"/>
    <n v="2850"/>
  </r>
  <r>
    <x v="2"/>
    <x v="4"/>
    <s v="Rindal"/>
    <x v="37"/>
    <x v="5"/>
    <s v="stk"/>
    <n v="5800"/>
  </r>
  <r>
    <x v="3"/>
    <x v="4"/>
    <s v="Rindal"/>
    <x v="37"/>
    <x v="5"/>
    <s v="stk"/>
    <m/>
  </r>
  <r>
    <x v="4"/>
    <x v="4"/>
    <s v="Rindal"/>
    <x v="37"/>
    <x v="5"/>
    <s v="stk"/>
    <m/>
  </r>
  <r>
    <x v="5"/>
    <x v="4"/>
    <s v="Rindal"/>
    <x v="37"/>
    <x v="5"/>
    <s v="stk"/>
    <m/>
  </r>
  <r>
    <x v="6"/>
    <x v="4"/>
    <s v="Rindal"/>
    <x v="37"/>
    <x v="5"/>
    <s v="stk"/>
    <n v="390"/>
  </r>
  <r>
    <x v="7"/>
    <x v="4"/>
    <s v="Rindal"/>
    <x v="37"/>
    <x v="5"/>
    <s v="stk"/>
    <m/>
  </r>
  <r>
    <x v="8"/>
    <x v="4"/>
    <s v="Rindal"/>
    <x v="37"/>
    <x v="5"/>
    <s v="stk"/>
    <m/>
  </r>
  <r>
    <x v="9"/>
    <x v="4"/>
    <s v="Rindal"/>
    <x v="37"/>
    <x v="5"/>
    <s v="stk"/>
    <n v="500"/>
  </r>
  <r>
    <x v="10"/>
    <x v="4"/>
    <s v="Rindal"/>
    <x v="37"/>
    <x v="5"/>
    <s v="stk"/>
    <n v="8800"/>
  </r>
  <r>
    <x v="11"/>
    <x v="4"/>
    <s v="Rindal"/>
    <x v="37"/>
    <x v="5"/>
    <s v="stk"/>
    <n v="3000"/>
  </r>
  <r>
    <x v="12"/>
    <x v="4"/>
    <s v="Rindal"/>
    <x v="37"/>
    <x v="5"/>
    <s v="stk"/>
    <n v="2800"/>
  </r>
  <r>
    <x v="13"/>
    <x v="4"/>
    <s v="Rindal"/>
    <x v="37"/>
    <x v="5"/>
    <s v="stk"/>
    <n v="500"/>
  </r>
  <r>
    <x v="14"/>
    <x v="4"/>
    <s v="Rindal"/>
    <x v="37"/>
    <x v="5"/>
    <s v="stk"/>
    <n v="3475"/>
  </r>
  <r>
    <x v="15"/>
    <x v="4"/>
    <s v="Rindal"/>
    <x v="37"/>
    <x v="5"/>
    <s v="stk"/>
    <n v="6750"/>
  </r>
  <r>
    <x v="16"/>
    <x v="4"/>
    <s v="Rindal"/>
    <x v="37"/>
    <x v="5"/>
    <s v="stk"/>
    <n v="5300"/>
  </r>
  <r>
    <x v="17"/>
    <x v="4"/>
    <s v="Rindal"/>
    <x v="37"/>
    <x v="5"/>
    <s v="stk"/>
    <n v="3525"/>
  </r>
  <r>
    <x v="18"/>
    <x v="4"/>
    <s v="Rindal"/>
    <x v="37"/>
    <x v="5"/>
    <s v="stk"/>
    <n v="400"/>
  </r>
  <r>
    <x v="0"/>
    <x v="4"/>
    <s v="Rindal"/>
    <x v="37"/>
    <x v="0"/>
    <s v="Dekar"/>
    <n v="730"/>
  </r>
  <r>
    <x v="1"/>
    <x v="4"/>
    <s v="Rindal"/>
    <x v="37"/>
    <x v="0"/>
    <s v="Dekar"/>
    <n v="936"/>
  </r>
  <r>
    <x v="2"/>
    <x v="4"/>
    <s v="Rindal"/>
    <x v="37"/>
    <x v="0"/>
    <s v="Dekar"/>
    <n v="422"/>
  </r>
  <r>
    <x v="3"/>
    <x v="4"/>
    <s v="Rindal"/>
    <x v="37"/>
    <x v="0"/>
    <s v="Dekar"/>
    <n v="24"/>
  </r>
  <r>
    <x v="4"/>
    <x v="4"/>
    <s v="Rindal"/>
    <x v="37"/>
    <x v="0"/>
    <s v="Dekar"/>
    <n v="578"/>
  </r>
  <r>
    <x v="5"/>
    <x v="4"/>
    <s v="Rindal"/>
    <x v="37"/>
    <x v="0"/>
    <s v="Dekar"/>
    <n v="430"/>
  </r>
  <r>
    <x v="6"/>
    <x v="4"/>
    <s v="Rindal"/>
    <x v="37"/>
    <x v="0"/>
    <s v="Dekar"/>
    <n v="290"/>
  </r>
  <r>
    <x v="7"/>
    <x v="4"/>
    <s v="Rindal"/>
    <x v="37"/>
    <x v="0"/>
    <s v="Dekar"/>
    <n v="819"/>
  </r>
  <r>
    <x v="8"/>
    <x v="4"/>
    <s v="Rindal"/>
    <x v="37"/>
    <x v="0"/>
    <s v="Dekar"/>
    <n v="629"/>
  </r>
  <r>
    <x v="9"/>
    <x v="4"/>
    <s v="Rindal"/>
    <x v="37"/>
    <x v="0"/>
    <s v="Dekar"/>
    <n v="834"/>
  </r>
  <r>
    <x v="10"/>
    <x v="4"/>
    <s v="Rindal"/>
    <x v="37"/>
    <x v="0"/>
    <s v="Dekar"/>
    <n v="326"/>
  </r>
  <r>
    <x v="11"/>
    <x v="4"/>
    <s v="Rindal"/>
    <x v="37"/>
    <x v="0"/>
    <s v="Dekar"/>
    <n v="157"/>
  </r>
  <r>
    <x v="12"/>
    <x v="4"/>
    <s v="Rindal"/>
    <x v="37"/>
    <x v="0"/>
    <s v="Dekar"/>
    <n v="366"/>
  </r>
  <r>
    <x v="13"/>
    <x v="4"/>
    <s v="Rindal"/>
    <x v="37"/>
    <x v="0"/>
    <s v="Dekar"/>
    <n v="510"/>
  </r>
  <r>
    <x v="14"/>
    <x v="4"/>
    <s v="Rindal"/>
    <x v="37"/>
    <x v="0"/>
    <s v="Dekar"/>
    <n v="284"/>
  </r>
  <r>
    <x v="15"/>
    <x v="4"/>
    <s v="Rindal"/>
    <x v="37"/>
    <x v="0"/>
    <s v="Dekar"/>
    <n v="200"/>
  </r>
  <r>
    <x v="16"/>
    <x v="4"/>
    <s v="Rindal"/>
    <x v="37"/>
    <x v="0"/>
    <s v="Dekar"/>
    <n v="261"/>
  </r>
  <r>
    <x v="17"/>
    <x v="4"/>
    <s v="Rindal"/>
    <x v="37"/>
    <x v="0"/>
    <s v="Dekar"/>
    <n v="99"/>
  </r>
  <r>
    <x v="18"/>
    <x v="4"/>
    <s v="Rindal"/>
    <x v="37"/>
    <x v="0"/>
    <s v="Dekar"/>
    <n v="103"/>
  </r>
  <r>
    <x v="0"/>
    <x v="4"/>
    <s v="Rindal"/>
    <x v="37"/>
    <x v="6"/>
    <s v="Dekar"/>
    <n v="68"/>
  </r>
  <r>
    <x v="1"/>
    <x v="4"/>
    <s v="Rindal"/>
    <x v="37"/>
    <x v="6"/>
    <s v="Dekar"/>
    <n v="91"/>
  </r>
  <r>
    <x v="2"/>
    <x v="4"/>
    <s v="Rindal"/>
    <x v="37"/>
    <x v="6"/>
    <s v="Dekar"/>
    <n v="305"/>
  </r>
  <r>
    <x v="3"/>
    <x v="4"/>
    <s v="Rindal"/>
    <x v="37"/>
    <x v="6"/>
    <s v="Dekar"/>
    <n v="195"/>
  </r>
  <r>
    <x v="4"/>
    <x v="4"/>
    <s v="Rindal"/>
    <x v="37"/>
    <x v="6"/>
    <s v="Dekar"/>
    <n v="331"/>
  </r>
  <r>
    <x v="5"/>
    <x v="4"/>
    <s v="Rindal"/>
    <x v="37"/>
    <x v="6"/>
    <s v="Dekar"/>
    <n v="138"/>
  </r>
  <r>
    <x v="6"/>
    <x v="4"/>
    <s v="Rindal"/>
    <x v="37"/>
    <x v="6"/>
    <s v="Dekar"/>
    <n v="59"/>
  </r>
  <r>
    <x v="7"/>
    <x v="4"/>
    <s v="Rindal"/>
    <x v="37"/>
    <x v="6"/>
    <s v="Dekar"/>
    <n v="243"/>
  </r>
  <r>
    <x v="8"/>
    <x v="4"/>
    <s v="Rindal"/>
    <x v="37"/>
    <x v="6"/>
    <s v="Dekar"/>
    <n v="235"/>
  </r>
  <r>
    <x v="9"/>
    <x v="4"/>
    <s v="Rindal"/>
    <x v="37"/>
    <x v="6"/>
    <s v="Dekar"/>
    <n v="0"/>
  </r>
  <r>
    <x v="10"/>
    <x v="4"/>
    <s v="Rindal"/>
    <x v="37"/>
    <x v="6"/>
    <s v="Dekar"/>
    <n v="100"/>
  </r>
  <r>
    <x v="11"/>
    <x v="4"/>
    <s v="Rindal"/>
    <x v="37"/>
    <x v="6"/>
    <s v="Dekar"/>
    <n v="115"/>
  </r>
  <r>
    <x v="12"/>
    <x v="4"/>
    <s v="Rindal"/>
    <x v="37"/>
    <x v="6"/>
    <s v="Dekar"/>
    <n v="96"/>
  </r>
  <r>
    <x v="13"/>
    <x v="4"/>
    <s v="Rindal"/>
    <x v="37"/>
    <x v="6"/>
    <s v="Dekar"/>
    <n v="187"/>
  </r>
  <r>
    <x v="14"/>
    <x v="4"/>
    <s v="Rindal"/>
    <x v="37"/>
    <x v="6"/>
    <s v="Dekar"/>
    <n v="55"/>
  </r>
  <r>
    <x v="15"/>
    <x v="4"/>
    <s v="Rindal"/>
    <x v="37"/>
    <x v="6"/>
    <s v="Dekar"/>
    <n v="90"/>
  </r>
  <r>
    <x v="16"/>
    <x v="4"/>
    <s v="Rindal"/>
    <x v="37"/>
    <x v="6"/>
    <s v="Dekar"/>
    <n v="104"/>
  </r>
  <r>
    <x v="17"/>
    <x v="4"/>
    <s v="Rindal"/>
    <x v="37"/>
    <x v="6"/>
    <s v="Dekar"/>
    <n v="370"/>
  </r>
  <r>
    <x v="18"/>
    <x v="4"/>
    <s v="Rindal"/>
    <x v="37"/>
    <x v="6"/>
    <s v="Dekar"/>
    <n v="265"/>
  </r>
  <r>
    <x v="0"/>
    <x v="4"/>
    <s v="Rindal"/>
    <x v="37"/>
    <x v="3"/>
    <s v="m"/>
    <m/>
  </r>
  <r>
    <x v="1"/>
    <x v="4"/>
    <s v="Rindal"/>
    <x v="37"/>
    <x v="3"/>
    <s v="m"/>
    <m/>
  </r>
  <r>
    <x v="2"/>
    <x v="4"/>
    <s v="Rindal"/>
    <x v="37"/>
    <x v="3"/>
    <s v="m"/>
    <m/>
  </r>
  <r>
    <x v="3"/>
    <x v="4"/>
    <s v="Rindal"/>
    <x v="37"/>
    <x v="3"/>
    <s v="m"/>
    <n v="2200"/>
  </r>
  <r>
    <x v="4"/>
    <x v="4"/>
    <s v="Rindal"/>
    <x v="37"/>
    <x v="3"/>
    <s v="m"/>
    <n v="900"/>
  </r>
  <r>
    <x v="5"/>
    <x v="4"/>
    <s v="Rindal"/>
    <x v="37"/>
    <x v="3"/>
    <s v="m"/>
    <n v="3400"/>
  </r>
  <r>
    <x v="6"/>
    <x v="4"/>
    <s v="Rindal"/>
    <x v="37"/>
    <x v="3"/>
    <s v="m"/>
    <n v="0"/>
  </r>
  <r>
    <x v="7"/>
    <x v="4"/>
    <s v="Rindal"/>
    <x v="37"/>
    <x v="3"/>
    <s v="m"/>
    <n v="0"/>
  </r>
  <r>
    <x v="8"/>
    <x v="4"/>
    <s v="Rindal"/>
    <x v="37"/>
    <x v="3"/>
    <s v="m"/>
    <n v="1550"/>
  </r>
  <r>
    <x v="9"/>
    <x v="4"/>
    <s v="Rindal"/>
    <x v="37"/>
    <x v="3"/>
    <s v="m"/>
    <m/>
  </r>
  <r>
    <x v="10"/>
    <x v="4"/>
    <s v="Rindal"/>
    <x v="37"/>
    <x v="3"/>
    <s v="m"/>
    <n v="634"/>
  </r>
  <r>
    <x v="11"/>
    <x v="4"/>
    <s v="Rindal"/>
    <x v="37"/>
    <x v="3"/>
    <s v="m"/>
    <n v="350"/>
  </r>
  <r>
    <x v="12"/>
    <x v="4"/>
    <s v="Rindal"/>
    <x v="37"/>
    <x v="3"/>
    <s v="m"/>
    <m/>
  </r>
  <r>
    <x v="13"/>
    <x v="4"/>
    <s v="Rindal"/>
    <x v="37"/>
    <x v="3"/>
    <s v="m"/>
    <m/>
  </r>
  <r>
    <x v="14"/>
    <x v="4"/>
    <s v="Rindal"/>
    <x v="37"/>
    <x v="3"/>
    <s v="m"/>
    <m/>
  </r>
  <r>
    <x v="15"/>
    <x v="4"/>
    <s v="Rindal"/>
    <x v="37"/>
    <x v="3"/>
    <s v="m"/>
    <n v="87"/>
  </r>
  <r>
    <x v="16"/>
    <x v="4"/>
    <s v="Rindal"/>
    <x v="37"/>
    <x v="3"/>
    <s v="m"/>
    <n v="68"/>
  </r>
  <r>
    <x v="17"/>
    <x v="4"/>
    <s v="Rindal"/>
    <x v="37"/>
    <x v="3"/>
    <s v="m"/>
    <m/>
  </r>
  <r>
    <x v="18"/>
    <x v="4"/>
    <s v="Rindal"/>
    <x v="37"/>
    <x v="3"/>
    <s v="m"/>
    <n v="1012"/>
  </r>
  <r>
    <x v="0"/>
    <x v="4"/>
    <s v="Rindal"/>
    <x v="37"/>
    <x v="2"/>
    <s v="m"/>
    <n v="3800"/>
  </r>
  <r>
    <x v="1"/>
    <x v="4"/>
    <s v="Rindal"/>
    <x v="37"/>
    <x v="2"/>
    <s v="m"/>
    <n v="800"/>
  </r>
  <r>
    <x v="2"/>
    <x v="4"/>
    <s v="Rindal"/>
    <x v="37"/>
    <x v="2"/>
    <s v="m"/>
    <n v="1500"/>
  </r>
  <r>
    <x v="3"/>
    <x v="4"/>
    <s v="Rindal"/>
    <x v="37"/>
    <x v="2"/>
    <s v="m"/>
    <n v="2800"/>
  </r>
  <r>
    <x v="4"/>
    <x v="4"/>
    <s v="Rindal"/>
    <x v="37"/>
    <x v="2"/>
    <s v="m"/>
    <n v="1400"/>
  </r>
  <r>
    <x v="5"/>
    <x v="4"/>
    <s v="Rindal"/>
    <x v="37"/>
    <x v="2"/>
    <s v="m"/>
    <m/>
  </r>
  <r>
    <x v="6"/>
    <x v="4"/>
    <s v="Rindal"/>
    <x v="37"/>
    <x v="2"/>
    <s v="m"/>
    <m/>
  </r>
  <r>
    <x v="7"/>
    <x v="4"/>
    <s v="Rindal"/>
    <x v="37"/>
    <x v="2"/>
    <s v="m"/>
    <m/>
  </r>
  <r>
    <x v="8"/>
    <x v="4"/>
    <s v="Rindal"/>
    <x v="37"/>
    <x v="2"/>
    <s v="m"/>
    <m/>
  </r>
  <r>
    <x v="9"/>
    <x v="4"/>
    <s v="Rindal"/>
    <x v="37"/>
    <x v="2"/>
    <s v="m"/>
    <m/>
  </r>
  <r>
    <x v="10"/>
    <x v="4"/>
    <s v="Rindal"/>
    <x v="37"/>
    <x v="2"/>
    <s v="m"/>
    <m/>
  </r>
  <r>
    <x v="11"/>
    <x v="4"/>
    <s v="Rindal"/>
    <x v="37"/>
    <x v="2"/>
    <s v="m"/>
    <m/>
  </r>
  <r>
    <x v="12"/>
    <x v="4"/>
    <s v="Rindal"/>
    <x v="37"/>
    <x v="2"/>
    <s v="m"/>
    <m/>
  </r>
  <r>
    <x v="13"/>
    <x v="4"/>
    <s v="Rindal"/>
    <x v="37"/>
    <x v="2"/>
    <s v="m"/>
    <m/>
  </r>
  <r>
    <x v="14"/>
    <x v="4"/>
    <s v="Rindal"/>
    <x v="37"/>
    <x v="2"/>
    <s v="m"/>
    <m/>
  </r>
  <r>
    <x v="15"/>
    <x v="4"/>
    <s v="Rindal"/>
    <x v="37"/>
    <x v="2"/>
    <s v="m"/>
    <m/>
  </r>
  <r>
    <x v="16"/>
    <x v="4"/>
    <s v="Rindal"/>
    <x v="37"/>
    <x v="2"/>
    <s v="m"/>
    <m/>
  </r>
  <r>
    <x v="17"/>
    <x v="4"/>
    <s v="Rindal"/>
    <x v="37"/>
    <x v="2"/>
    <s v="m"/>
    <m/>
  </r>
  <r>
    <x v="18"/>
    <x v="4"/>
    <s v="Rindal"/>
    <x v="37"/>
    <x v="2"/>
    <s v="m"/>
    <m/>
  </r>
  <r>
    <x v="0"/>
    <x v="1"/>
    <s v="Nærøysund"/>
    <x v="15"/>
    <x v="0"/>
    <s v="Dekar"/>
    <n v="279.72000000000003"/>
  </r>
  <r>
    <x v="1"/>
    <x v="1"/>
    <s v="Nærøysund"/>
    <x v="15"/>
    <x v="0"/>
    <s v="Dekar"/>
    <n v="458.32499999999999"/>
  </r>
  <r>
    <x v="2"/>
    <x v="1"/>
    <s v="Nærøysund"/>
    <x v="15"/>
    <x v="0"/>
    <s v="Dekar"/>
    <n v="487.62"/>
  </r>
  <r>
    <x v="3"/>
    <x v="1"/>
    <s v="Nærøysund"/>
    <x v="15"/>
    <x v="0"/>
    <s v="Dekar"/>
    <n v="138.91499999999999"/>
  </r>
  <r>
    <x v="4"/>
    <x v="1"/>
    <s v="Nærøysund"/>
    <x v="15"/>
    <x v="0"/>
    <s v="Dekar"/>
    <n v="183.33"/>
  </r>
  <r>
    <x v="5"/>
    <x v="1"/>
    <s v="Nærøysund"/>
    <x v="15"/>
    <x v="0"/>
    <s v="Dekar"/>
    <n v="127.575"/>
  </r>
  <r>
    <x v="6"/>
    <x v="1"/>
    <s v="Nærøysund"/>
    <x v="15"/>
    <x v="0"/>
    <s v="Dekar"/>
    <n v="100.17"/>
  </r>
  <r>
    <x v="7"/>
    <x v="1"/>
    <s v="Nærøysund"/>
    <x v="15"/>
    <x v="0"/>
    <s v="Dekar"/>
    <n v="305.23500000000001"/>
  </r>
  <r>
    <x v="8"/>
    <x v="1"/>
    <s v="Nærøysund"/>
    <x v="15"/>
    <x v="0"/>
    <s v="Dekar"/>
    <n v="555.66"/>
  </r>
  <r>
    <x v="9"/>
    <x v="1"/>
    <s v="Nærøysund"/>
    <x v="15"/>
    <x v="0"/>
    <s v="Dekar"/>
    <n v="308.07"/>
  </r>
  <r>
    <x v="10"/>
    <x v="1"/>
    <s v="Nærøysund"/>
    <x v="15"/>
    <x v="0"/>
    <s v="Dekar"/>
    <n v="152.14500000000001"/>
  </r>
  <r>
    <x v="11"/>
    <x v="1"/>
    <s v="Nærøysund"/>
    <x v="15"/>
    <x v="0"/>
    <s v="Dekar"/>
    <n v="68.984999999999999"/>
  </r>
  <r>
    <x v="12"/>
    <x v="1"/>
    <s v="Nærøysund"/>
    <x v="15"/>
    <x v="0"/>
    <s v="Dekar"/>
    <n v="185.22"/>
  </r>
  <r>
    <x v="13"/>
    <x v="1"/>
    <s v="Nærøysund"/>
    <x v="15"/>
    <x v="0"/>
    <s v="Dekar"/>
    <n v="317.52"/>
  </r>
  <r>
    <x v="14"/>
    <x v="1"/>
    <s v="Nærøysund"/>
    <x v="15"/>
    <x v="0"/>
    <s v="Dekar"/>
    <n v="73.709999999999994"/>
  </r>
  <r>
    <x v="15"/>
    <x v="1"/>
    <s v="Nærøysund"/>
    <x v="15"/>
    <x v="0"/>
    <s v="Dekar"/>
    <n v="338.31"/>
  </r>
  <r>
    <x v="16"/>
    <x v="1"/>
    <s v="Nærøysund"/>
    <x v="15"/>
    <x v="0"/>
    <s v="Dekar"/>
    <n v="165.375"/>
  </r>
  <r>
    <x v="0"/>
    <x v="1"/>
    <s v="Nærøysund"/>
    <x v="15"/>
    <x v="1"/>
    <s v="stk"/>
    <n v="63551.25"/>
  </r>
  <r>
    <x v="1"/>
    <x v="1"/>
    <s v="Nærøysund"/>
    <x v="15"/>
    <x v="1"/>
    <s v="stk"/>
    <n v="39973.5"/>
  </r>
  <r>
    <x v="2"/>
    <x v="1"/>
    <s v="Nærøysund"/>
    <x v="15"/>
    <x v="1"/>
    <s v="stk"/>
    <n v="49707"/>
  </r>
  <r>
    <x v="3"/>
    <x v="1"/>
    <s v="Nærøysund"/>
    <x v="15"/>
    <x v="1"/>
    <s v="stk"/>
    <n v="22254.75"/>
  </r>
  <r>
    <x v="4"/>
    <x v="1"/>
    <s v="Nærøysund"/>
    <x v="15"/>
    <x v="1"/>
    <s v="stk"/>
    <n v="61448.625"/>
  </r>
  <r>
    <x v="5"/>
    <x v="1"/>
    <s v="Nærøysund"/>
    <x v="15"/>
    <x v="1"/>
    <s v="stk"/>
    <n v="68011.649999999994"/>
  </r>
  <r>
    <x v="6"/>
    <x v="1"/>
    <s v="Nærøysund"/>
    <x v="15"/>
    <x v="1"/>
    <s v="stk"/>
    <n v="81657.45"/>
  </r>
  <r>
    <x v="7"/>
    <x v="1"/>
    <s v="Nærøysund"/>
    <x v="15"/>
    <x v="1"/>
    <s v="stk"/>
    <n v="27594"/>
  </r>
  <r>
    <x v="8"/>
    <x v="1"/>
    <s v="Nærøysund"/>
    <x v="15"/>
    <x v="1"/>
    <s v="stk"/>
    <n v="37823.625"/>
  </r>
  <r>
    <x v="9"/>
    <x v="1"/>
    <s v="Nærøysund"/>
    <x v="15"/>
    <x v="1"/>
    <s v="stk"/>
    <n v="59506.65"/>
  </r>
  <r>
    <x v="10"/>
    <x v="1"/>
    <s v="Nærøysund"/>
    <x v="15"/>
    <x v="1"/>
    <s v="stk"/>
    <n v="26763.345000000001"/>
  </r>
  <r>
    <x v="11"/>
    <x v="1"/>
    <s v="Nærøysund"/>
    <x v="15"/>
    <x v="1"/>
    <s v="stk"/>
    <n v="17057.25"/>
  </r>
  <r>
    <x v="12"/>
    <x v="1"/>
    <s v="Nærøysund"/>
    <x v="15"/>
    <x v="1"/>
    <s v="stk"/>
    <n v="44037"/>
  </r>
  <r>
    <x v="13"/>
    <x v="1"/>
    <s v="Nærøysund"/>
    <x v="15"/>
    <x v="1"/>
    <s v="stk"/>
    <n v="24459.435000000001"/>
  </r>
  <r>
    <x v="14"/>
    <x v="1"/>
    <s v="Nærøysund"/>
    <x v="15"/>
    <x v="1"/>
    <s v="stk"/>
    <n v="20223"/>
  </r>
  <r>
    <x v="15"/>
    <x v="1"/>
    <s v="Nærøysund"/>
    <x v="15"/>
    <x v="1"/>
    <s v="stk"/>
    <n v="31137.75"/>
  </r>
  <r>
    <x v="16"/>
    <x v="1"/>
    <s v="Nærøysund"/>
    <x v="15"/>
    <x v="1"/>
    <s v="stk"/>
    <n v="25420.5"/>
  </r>
  <r>
    <x v="0"/>
    <x v="1"/>
    <s v="Nærøysund"/>
    <x v="15"/>
    <x v="2"/>
    <s v="m"/>
    <n v="4205.25"/>
  </r>
  <r>
    <x v="1"/>
    <x v="1"/>
    <s v="Nærøysund"/>
    <x v="15"/>
    <x v="2"/>
    <s v="m"/>
    <n v="1030.05"/>
  </r>
  <r>
    <x v="2"/>
    <x v="1"/>
    <s v="Nærøysund"/>
    <x v="15"/>
    <x v="2"/>
    <s v="m"/>
    <n v="3449.25"/>
  </r>
  <r>
    <x v="3"/>
    <x v="1"/>
    <s v="Nærøysund"/>
    <x v="15"/>
    <x v="2"/>
    <s v="m"/>
    <n v="0"/>
  </r>
  <r>
    <x v="4"/>
    <x v="1"/>
    <s v="Nærøysund"/>
    <x v="15"/>
    <x v="2"/>
    <s v="m"/>
    <n v="189"/>
  </r>
  <r>
    <x v="5"/>
    <x v="1"/>
    <s v="Nærøysund"/>
    <x v="15"/>
    <x v="2"/>
    <s v="m"/>
    <n v="0"/>
  </r>
  <r>
    <x v="6"/>
    <x v="1"/>
    <s v="Nærøysund"/>
    <x v="15"/>
    <x v="2"/>
    <s v="m"/>
    <n v="661.5"/>
  </r>
  <r>
    <x v="7"/>
    <x v="1"/>
    <s v="Nærøysund"/>
    <x v="15"/>
    <x v="2"/>
    <s v="m"/>
    <n v="850.5"/>
  </r>
  <r>
    <x v="8"/>
    <x v="1"/>
    <s v="Nærøysund"/>
    <x v="15"/>
    <x v="2"/>
    <s v="m"/>
    <n v="0"/>
  </r>
  <r>
    <x v="9"/>
    <x v="1"/>
    <s v="Nærøysund"/>
    <x v="15"/>
    <x v="2"/>
    <s v="m"/>
    <n v="1512"/>
  </r>
  <r>
    <x v="10"/>
    <x v="1"/>
    <s v="Nærøysund"/>
    <x v="15"/>
    <x v="2"/>
    <s v="m"/>
    <n v="0"/>
  </r>
  <r>
    <x v="11"/>
    <x v="1"/>
    <s v="Nærøysund"/>
    <x v="15"/>
    <x v="2"/>
    <s v="m"/>
    <n v="945"/>
  </r>
  <r>
    <x v="12"/>
    <x v="1"/>
    <s v="Nærøysund"/>
    <x v="15"/>
    <x v="2"/>
    <s v="m"/>
    <n v="1559.25"/>
  </r>
  <r>
    <x v="13"/>
    <x v="1"/>
    <s v="Nærøysund"/>
    <x v="15"/>
    <x v="2"/>
    <s v="m"/>
    <n v="756"/>
  </r>
  <r>
    <x v="14"/>
    <x v="1"/>
    <s v="Nærøysund"/>
    <x v="15"/>
    <x v="2"/>
    <s v="m"/>
    <n v="2079"/>
  </r>
  <r>
    <x v="15"/>
    <x v="1"/>
    <s v="Nærøysund"/>
    <x v="15"/>
    <x v="2"/>
    <s v="m"/>
    <n v="0"/>
  </r>
  <r>
    <x v="16"/>
    <x v="1"/>
    <s v="Nærøysund"/>
    <x v="15"/>
    <x v="2"/>
    <s v="m"/>
    <n v="519.75"/>
  </r>
  <r>
    <x v="0"/>
    <x v="1"/>
    <s v="Nærøysund"/>
    <x v="15"/>
    <x v="3"/>
    <s v="m"/>
    <n v="0"/>
  </r>
  <r>
    <x v="1"/>
    <x v="1"/>
    <s v="Nærøysund"/>
    <x v="15"/>
    <x v="3"/>
    <s v="m"/>
    <n v="557.54999999999995"/>
  </r>
  <r>
    <x v="2"/>
    <x v="1"/>
    <s v="Nærøysund"/>
    <x v="15"/>
    <x v="3"/>
    <s v="m"/>
    <n v="330.75"/>
  </r>
  <r>
    <x v="3"/>
    <x v="1"/>
    <s v="Nærøysund"/>
    <x v="15"/>
    <x v="3"/>
    <s v="m"/>
    <n v="2060.1"/>
  </r>
  <r>
    <x v="4"/>
    <x v="1"/>
    <s v="Nærøysund"/>
    <x v="15"/>
    <x v="3"/>
    <s v="m"/>
    <n v="0"/>
  </r>
  <r>
    <x v="5"/>
    <x v="1"/>
    <s v="Nærøysund"/>
    <x v="15"/>
    <x v="3"/>
    <s v="m"/>
    <n v="0"/>
  </r>
  <r>
    <x v="6"/>
    <x v="1"/>
    <s v="Nærøysund"/>
    <x v="15"/>
    <x v="3"/>
    <s v="m"/>
    <n v="47.25"/>
  </r>
  <r>
    <x v="7"/>
    <x v="1"/>
    <s v="Nærøysund"/>
    <x v="15"/>
    <x v="3"/>
    <s v="m"/>
    <n v="406.35"/>
  </r>
  <r>
    <x v="8"/>
    <x v="1"/>
    <s v="Nærøysund"/>
    <x v="15"/>
    <x v="3"/>
    <s v="m"/>
    <n v="708.75"/>
  </r>
  <r>
    <x v="9"/>
    <x v="1"/>
    <s v="Nærøysund"/>
    <x v="15"/>
    <x v="3"/>
    <s v="m"/>
    <n v="756"/>
  </r>
  <r>
    <x v="10"/>
    <x v="1"/>
    <s v="Nærøysund"/>
    <x v="15"/>
    <x v="3"/>
    <s v="m"/>
    <n v="0"/>
  </r>
  <r>
    <x v="11"/>
    <x v="1"/>
    <s v="Nærøysund"/>
    <x v="15"/>
    <x v="3"/>
    <s v="m"/>
    <n v="667.17"/>
  </r>
  <r>
    <x v="12"/>
    <x v="1"/>
    <s v="Nærøysund"/>
    <x v="15"/>
    <x v="3"/>
    <s v="m"/>
    <n v="189"/>
  </r>
  <r>
    <x v="13"/>
    <x v="1"/>
    <s v="Nærøysund"/>
    <x v="15"/>
    <x v="3"/>
    <s v="m"/>
    <n v="803.25"/>
  </r>
  <r>
    <x v="14"/>
    <x v="1"/>
    <s v="Nærøysund"/>
    <x v="15"/>
    <x v="3"/>
    <s v="m"/>
    <n v="1606.5"/>
  </r>
  <r>
    <x v="15"/>
    <x v="1"/>
    <s v="Nærøysund"/>
    <x v="15"/>
    <x v="3"/>
    <s v="m"/>
    <n v="226.8"/>
  </r>
  <r>
    <x v="16"/>
    <x v="1"/>
    <s v="Nærøysund"/>
    <x v="15"/>
    <x v="3"/>
    <s v="m"/>
    <n v="0"/>
  </r>
  <r>
    <x v="0"/>
    <x v="1"/>
    <s v="Nærøysund"/>
    <x v="15"/>
    <x v="4"/>
    <s v="m3"/>
    <n v="4283.6850000000004"/>
  </r>
  <r>
    <x v="1"/>
    <x v="1"/>
    <s v="Nærøysund"/>
    <x v="15"/>
    <x v="4"/>
    <s v="m3"/>
    <n v="4113.585"/>
  </r>
  <r>
    <x v="2"/>
    <x v="1"/>
    <s v="Nærøysund"/>
    <x v="15"/>
    <x v="4"/>
    <s v="m3"/>
    <n v="3372.7049999999999"/>
  </r>
  <r>
    <x v="3"/>
    <x v="1"/>
    <s v="Nærøysund"/>
    <x v="15"/>
    <x v="4"/>
    <s v="m3"/>
    <n v="5806.08"/>
  </r>
  <r>
    <x v="4"/>
    <x v="1"/>
    <s v="Nærøysund"/>
    <x v="15"/>
    <x v="4"/>
    <s v="m3"/>
    <n v="11786.04"/>
  </r>
  <r>
    <x v="5"/>
    <x v="1"/>
    <s v="Nærøysund"/>
    <x v="15"/>
    <x v="4"/>
    <s v="m3"/>
    <n v="9166.5"/>
  </r>
  <r>
    <x v="6"/>
    <x v="1"/>
    <s v="Nærøysund"/>
    <x v="15"/>
    <x v="4"/>
    <s v="m3"/>
    <n v="2338.875"/>
  </r>
  <r>
    <x v="7"/>
    <x v="1"/>
    <s v="Nærøysund"/>
    <x v="15"/>
    <x v="4"/>
    <s v="m3"/>
    <n v="4016.25"/>
  </r>
  <r>
    <x v="8"/>
    <x v="1"/>
    <s v="Nærøysund"/>
    <x v="15"/>
    <x v="4"/>
    <s v="m3"/>
    <n v="4340.3850000000002"/>
  </r>
  <r>
    <x v="9"/>
    <x v="1"/>
    <s v="Nærøysund"/>
    <x v="15"/>
    <x v="4"/>
    <s v="m3"/>
    <n v="7949.34"/>
  </r>
  <r>
    <x v="10"/>
    <x v="1"/>
    <s v="Nærøysund"/>
    <x v="15"/>
    <x v="4"/>
    <s v="m3"/>
    <n v="2506.14"/>
  </r>
  <r>
    <x v="11"/>
    <x v="1"/>
    <s v="Nærøysund"/>
    <x v="15"/>
    <x v="4"/>
    <s v="m3"/>
    <n v="4110.75"/>
  </r>
  <r>
    <x v="12"/>
    <x v="1"/>
    <s v="Nærøysund"/>
    <x v="15"/>
    <x v="4"/>
    <s v="m3"/>
    <n v="2704.59"/>
  </r>
  <r>
    <x v="13"/>
    <x v="1"/>
    <s v="Nærøysund"/>
    <x v="15"/>
    <x v="4"/>
    <s v="m3"/>
    <n v="7344.54"/>
  </r>
  <r>
    <x v="14"/>
    <x v="1"/>
    <s v="Nærøysund"/>
    <x v="15"/>
    <x v="4"/>
    <s v="m3"/>
    <n v="3284.82"/>
  </r>
  <r>
    <x v="15"/>
    <x v="1"/>
    <s v="Nærøysund"/>
    <x v="15"/>
    <x v="4"/>
    <s v="m3"/>
    <n v="9992.43"/>
  </r>
  <r>
    <x v="16"/>
    <x v="1"/>
    <s v="Nærøysund"/>
    <x v="15"/>
    <x v="4"/>
    <s v="m3"/>
    <n v="6594.21"/>
  </r>
  <r>
    <x v="0"/>
    <x v="1"/>
    <s v="Nærøysund"/>
    <x v="15"/>
    <x v="5"/>
    <s v="stk"/>
    <n v="1370.25"/>
  </r>
  <r>
    <x v="1"/>
    <x v="1"/>
    <s v="Nærøysund"/>
    <x v="15"/>
    <x v="5"/>
    <s v="stk"/>
    <n v="1984.5"/>
  </r>
  <r>
    <x v="2"/>
    <x v="1"/>
    <s v="Nærøysund"/>
    <x v="15"/>
    <x v="5"/>
    <s v="stk"/>
    <n v="2608.1999999999998"/>
  </r>
  <r>
    <x v="3"/>
    <x v="1"/>
    <s v="Nærøysund"/>
    <x v="15"/>
    <x v="5"/>
    <s v="stk"/>
    <n v="1039.5"/>
  </r>
  <r>
    <x v="4"/>
    <x v="1"/>
    <s v="Nærøysund"/>
    <x v="15"/>
    <x v="5"/>
    <s v="stk"/>
    <n v="0"/>
  </r>
  <r>
    <x v="5"/>
    <x v="1"/>
    <s v="Nærøysund"/>
    <x v="15"/>
    <x v="5"/>
    <s v="stk"/>
    <n v="0"/>
  </r>
  <r>
    <x v="6"/>
    <x v="1"/>
    <s v="Nærøysund"/>
    <x v="15"/>
    <x v="5"/>
    <s v="stk"/>
    <n v="0"/>
  </r>
  <r>
    <x v="7"/>
    <x v="1"/>
    <s v="Nærøysund"/>
    <x v="15"/>
    <x v="5"/>
    <s v="stk"/>
    <n v="0"/>
  </r>
  <r>
    <x v="8"/>
    <x v="1"/>
    <s v="Nærøysund"/>
    <x v="15"/>
    <x v="5"/>
    <s v="stk"/>
    <n v="1890"/>
  </r>
  <r>
    <x v="9"/>
    <x v="1"/>
    <s v="Nærøysund"/>
    <x v="15"/>
    <x v="5"/>
    <s v="stk"/>
    <n v="378"/>
  </r>
  <r>
    <x v="10"/>
    <x v="1"/>
    <s v="Nærøysund"/>
    <x v="15"/>
    <x v="5"/>
    <s v="stk"/>
    <n v="0"/>
  </r>
  <r>
    <x v="11"/>
    <x v="1"/>
    <s v="Nærøysund"/>
    <x v="15"/>
    <x v="5"/>
    <s v="stk"/>
    <n v="5481"/>
  </r>
  <r>
    <x v="12"/>
    <x v="1"/>
    <s v="Nærøysund"/>
    <x v="15"/>
    <x v="5"/>
    <s v="stk"/>
    <n v="661.5"/>
  </r>
  <r>
    <x v="13"/>
    <x v="1"/>
    <s v="Nærøysund"/>
    <x v="15"/>
    <x v="5"/>
    <s v="stk"/>
    <n v="1219.05"/>
  </r>
  <r>
    <x v="14"/>
    <x v="1"/>
    <s v="Nærøysund"/>
    <x v="15"/>
    <x v="5"/>
    <s v="stk"/>
    <n v="8694"/>
  </r>
  <r>
    <x v="15"/>
    <x v="1"/>
    <s v="Nærøysund"/>
    <x v="15"/>
    <x v="5"/>
    <s v="stk"/>
    <n v="2409.75"/>
  </r>
  <r>
    <x v="16"/>
    <x v="1"/>
    <s v="Nærøysund"/>
    <x v="15"/>
    <x v="5"/>
    <s v="stk"/>
    <n v="0"/>
  </r>
  <r>
    <x v="0"/>
    <x v="1"/>
    <s v="Nærøysund"/>
    <x v="15"/>
    <x v="6"/>
    <s v="Dekar"/>
    <n v="2.835"/>
  </r>
  <r>
    <x v="1"/>
    <x v="1"/>
    <s v="Nærøysund"/>
    <x v="15"/>
    <x v="6"/>
    <s v="Dekar"/>
    <n v="0"/>
  </r>
  <r>
    <x v="2"/>
    <x v="1"/>
    <s v="Nærøysund"/>
    <x v="15"/>
    <x v="6"/>
    <s v="Dekar"/>
    <n v="68.040000000000006"/>
  </r>
  <r>
    <x v="3"/>
    <x v="1"/>
    <s v="Nærøysund"/>
    <x v="15"/>
    <x v="6"/>
    <s v="Dekar"/>
    <n v="0"/>
  </r>
  <r>
    <x v="4"/>
    <x v="1"/>
    <s v="Nærøysund"/>
    <x v="15"/>
    <x v="6"/>
    <s v="Dekar"/>
    <n v="0"/>
  </r>
  <r>
    <x v="5"/>
    <x v="1"/>
    <s v="Nærøysund"/>
    <x v="15"/>
    <x v="6"/>
    <s v="Dekar"/>
    <n v="0"/>
  </r>
  <r>
    <x v="6"/>
    <x v="1"/>
    <s v="Nærøysund"/>
    <x v="15"/>
    <x v="6"/>
    <s v="Dekar"/>
    <n v="19.844999999999999"/>
  </r>
  <r>
    <x v="7"/>
    <x v="1"/>
    <s v="Nærøysund"/>
    <x v="15"/>
    <x v="6"/>
    <s v="Dekar"/>
    <n v="0"/>
  </r>
  <r>
    <x v="8"/>
    <x v="1"/>
    <s v="Nærøysund"/>
    <x v="15"/>
    <x v="6"/>
    <s v="Dekar"/>
    <n v="9.4499999999999993"/>
  </r>
  <r>
    <x v="9"/>
    <x v="1"/>
    <s v="Nærøysund"/>
    <x v="15"/>
    <x v="6"/>
    <s v="Dekar"/>
    <n v="0"/>
  </r>
  <r>
    <x v="10"/>
    <x v="1"/>
    <s v="Nærøysund"/>
    <x v="15"/>
    <x v="6"/>
    <s v="Dekar"/>
    <n v="0"/>
  </r>
  <r>
    <x v="11"/>
    <x v="1"/>
    <s v="Nærøysund"/>
    <x v="15"/>
    <x v="6"/>
    <s v="Dekar"/>
    <n v="34.965000000000003"/>
  </r>
  <r>
    <x v="12"/>
    <x v="1"/>
    <s v="Nærøysund"/>
    <x v="15"/>
    <x v="6"/>
    <s v="Dekar"/>
    <n v="0"/>
  </r>
  <r>
    <x v="13"/>
    <x v="1"/>
    <s v="Nærøysund"/>
    <x v="15"/>
    <x v="6"/>
    <s v="Dekar"/>
    <n v="0"/>
  </r>
  <r>
    <x v="14"/>
    <x v="1"/>
    <s v="Nærøysund"/>
    <x v="15"/>
    <x v="6"/>
    <s v="Dekar"/>
    <n v="0"/>
  </r>
  <r>
    <x v="15"/>
    <x v="1"/>
    <s v="Nærøysund"/>
    <x v="15"/>
    <x v="6"/>
    <s v="Dekar"/>
    <n v="14.175000000000001"/>
  </r>
  <r>
    <x v="16"/>
    <x v="1"/>
    <s v="Nærøysund"/>
    <x v="15"/>
    <x v="6"/>
    <s v="Dekar"/>
    <n v="0"/>
  </r>
  <r>
    <x v="17"/>
    <x v="1"/>
    <s v="Nærøysund"/>
    <x v="15"/>
    <x v="1"/>
    <s v="stk"/>
    <n v="66339"/>
  </r>
  <r>
    <x v="17"/>
    <x v="1"/>
    <s v="Nærøysund"/>
    <x v="15"/>
    <x v="4"/>
    <s v="m3"/>
    <n v="2889.81"/>
  </r>
  <r>
    <x v="17"/>
    <x v="1"/>
    <s v="Nærøysund"/>
    <x v="15"/>
    <x v="5"/>
    <s v="stk"/>
    <n v="13277.25"/>
  </r>
  <r>
    <x v="17"/>
    <x v="1"/>
    <s v="Nærøysund"/>
    <x v="15"/>
    <x v="6"/>
    <s v="Dekar"/>
    <n v="66.150000000000006"/>
  </r>
  <r>
    <x v="17"/>
    <x v="1"/>
    <s v="Nærøysund"/>
    <x v="15"/>
    <x v="0"/>
    <s v="Dekar"/>
    <n v="218.29499999999999"/>
  </r>
  <r>
    <x v="17"/>
    <x v="1"/>
    <s v="Nærøysund"/>
    <x v="15"/>
    <x v="3"/>
    <s v="m"/>
    <n v="4725"/>
  </r>
  <r>
    <x v="17"/>
    <x v="1"/>
    <s v="Nærøysund"/>
    <x v="15"/>
    <x v="2"/>
    <s v="m"/>
    <n v="0"/>
  </r>
  <r>
    <x v="18"/>
    <x v="1"/>
    <s v="Nærøysund"/>
    <x v="15"/>
    <x v="1"/>
    <s v="stk"/>
    <n v="77556.149999999994"/>
  </r>
  <r>
    <x v="18"/>
    <x v="1"/>
    <s v="Nærøysund"/>
    <x v="15"/>
    <x v="0"/>
    <s v="Dekar"/>
    <n v="29.295000000000002"/>
  </r>
  <r>
    <x v="18"/>
    <x v="1"/>
    <s v="Nærøysund"/>
    <x v="15"/>
    <x v="6"/>
    <s v="Dekar"/>
    <n v="66.150000000000006"/>
  </r>
  <r>
    <x v="18"/>
    <x v="1"/>
    <s v="Nærøysund"/>
    <x v="15"/>
    <x v="5"/>
    <s v="stk"/>
    <n v="3024"/>
  </r>
  <r>
    <x v="18"/>
    <x v="1"/>
    <s v="Nærøysund"/>
    <x v="15"/>
    <x v="4"/>
    <s v="m3"/>
    <n v="4124.9250000000002"/>
  </r>
  <r>
    <x v="18"/>
    <x v="1"/>
    <s v="Nærøysund"/>
    <x v="15"/>
    <x v="3"/>
    <s v="m"/>
    <n v="0"/>
  </r>
  <r>
    <x v="18"/>
    <x v="1"/>
    <s v="Nærøysund"/>
    <x v="15"/>
    <x v="2"/>
    <s v="m"/>
    <n v="0"/>
  </r>
  <r>
    <x v="0"/>
    <x v="1"/>
    <s v="Namsos"/>
    <x v="1"/>
    <x v="0"/>
    <s v="Dekar"/>
    <n v="16.28"/>
  </r>
  <r>
    <x v="1"/>
    <x v="1"/>
    <s v="Namsos"/>
    <x v="1"/>
    <x v="0"/>
    <s v="Dekar"/>
    <n v="26.675000000000001"/>
  </r>
  <r>
    <x v="2"/>
    <x v="1"/>
    <s v="Namsos"/>
    <x v="1"/>
    <x v="0"/>
    <s v="Dekar"/>
    <n v="28.38"/>
  </r>
  <r>
    <x v="3"/>
    <x v="1"/>
    <s v="Namsos"/>
    <x v="1"/>
    <x v="0"/>
    <s v="Dekar"/>
    <n v="8.0850000000000009"/>
  </r>
  <r>
    <x v="4"/>
    <x v="1"/>
    <s v="Namsos"/>
    <x v="1"/>
    <x v="0"/>
    <s v="Dekar"/>
    <n v="10.67"/>
  </r>
  <r>
    <x v="5"/>
    <x v="1"/>
    <s v="Namsos"/>
    <x v="1"/>
    <x v="0"/>
    <s v="Dekar"/>
    <n v="7.4249999999999998"/>
  </r>
  <r>
    <x v="6"/>
    <x v="1"/>
    <s v="Namsos"/>
    <x v="1"/>
    <x v="0"/>
    <s v="Dekar"/>
    <n v="5.83"/>
  </r>
  <r>
    <x v="7"/>
    <x v="1"/>
    <s v="Namsos"/>
    <x v="1"/>
    <x v="0"/>
    <s v="Dekar"/>
    <n v="17.765000000000001"/>
  </r>
  <r>
    <x v="8"/>
    <x v="1"/>
    <s v="Namsos"/>
    <x v="1"/>
    <x v="0"/>
    <s v="Dekar"/>
    <n v="32.340000000000003"/>
  </r>
  <r>
    <x v="9"/>
    <x v="1"/>
    <s v="Namsos"/>
    <x v="1"/>
    <x v="0"/>
    <s v="Dekar"/>
    <n v="17.93"/>
  </r>
  <r>
    <x v="10"/>
    <x v="1"/>
    <s v="Namsos"/>
    <x v="1"/>
    <x v="0"/>
    <s v="Dekar"/>
    <n v="8.8550000000000004"/>
  </r>
  <r>
    <x v="11"/>
    <x v="1"/>
    <s v="Namsos"/>
    <x v="1"/>
    <x v="0"/>
    <s v="Dekar"/>
    <n v="4.0149999999999997"/>
  </r>
  <r>
    <x v="12"/>
    <x v="1"/>
    <s v="Namsos"/>
    <x v="1"/>
    <x v="0"/>
    <s v="Dekar"/>
    <n v="10.78"/>
  </r>
  <r>
    <x v="13"/>
    <x v="1"/>
    <s v="Namsos"/>
    <x v="1"/>
    <x v="0"/>
    <s v="Dekar"/>
    <n v="18.48"/>
  </r>
  <r>
    <x v="14"/>
    <x v="1"/>
    <s v="Namsos"/>
    <x v="1"/>
    <x v="0"/>
    <s v="Dekar"/>
    <n v="4.29"/>
  </r>
  <r>
    <x v="15"/>
    <x v="1"/>
    <s v="Namsos"/>
    <x v="1"/>
    <x v="0"/>
    <s v="Dekar"/>
    <n v="19.690000000000001"/>
  </r>
  <r>
    <x v="16"/>
    <x v="1"/>
    <s v="Namsos"/>
    <x v="1"/>
    <x v="0"/>
    <s v="Dekar"/>
    <n v="9.625"/>
  </r>
  <r>
    <x v="0"/>
    <x v="1"/>
    <s v="Namsos"/>
    <x v="1"/>
    <x v="1"/>
    <s v="stk"/>
    <n v="3698.75"/>
  </r>
  <r>
    <x v="1"/>
    <x v="1"/>
    <s v="Namsos"/>
    <x v="1"/>
    <x v="1"/>
    <s v="stk"/>
    <n v="2326.5"/>
  </r>
  <r>
    <x v="2"/>
    <x v="1"/>
    <s v="Namsos"/>
    <x v="1"/>
    <x v="1"/>
    <s v="stk"/>
    <n v="2893"/>
  </r>
  <r>
    <x v="3"/>
    <x v="1"/>
    <s v="Namsos"/>
    <x v="1"/>
    <x v="1"/>
    <s v="stk"/>
    <n v="1295.25"/>
  </r>
  <r>
    <x v="4"/>
    <x v="1"/>
    <s v="Namsos"/>
    <x v="1"/>
    <x v="1"/>
    <s v="stk"/>
    <n v="3576.375"/>
  </r>
  <r>
    <x v="5"/>
    <x v="1"/>
    <s v="Namsos"/>
    <x v="1"/>
    <x v="1"/>
    <s v="stk"/>
    <n v="3958.35"/>
  </r>
  <r>
    <x v="6"/>
    <x v="1"/>
    <s v="Namsos"/>
    <x v="1"/>
    <x v="1"/>
    <s v="stk"/>
    <n v="4752.55"/>
  </r>
  <r>
    <x v="7"/>
    <x v="1"/>
    <s v="Namsos"/>
    <x v="1"/>
    <x v="1"/>
    <s v="stk"/>
    <n v="1606"/>
  </r>
  <r>
    <x v="8"/>
    <x v="1"/>
    <s v="Namsos"/>
    <x v="1"/>
    <x v="1"/>
    <s v="stk"/>
    <n v="2201.375"/>
  </r>
  <r>
    <x v="9"/>
    <x v="1"/>
    <s v="Namsos"/>
    <x v="1"/>
    <x v="1"/>
    <s v="stk"/>
    <n v="3463.35"/>
  </r>
  <r>
    <x v="10"/>
    <x v="1"/>
    <s v="Namsos"/>
    <x v="1"/>
    <x v="1"/>
    <s v="stk"/>
    <n v="1557.655"/>
  </r>
  <r>
    <x v="11"/>
    <x v="1"/>
    <s v="Namsos"/>
    <x v="1"/>
    <x v="1"/>
    <s v="stk"/>
    <n v="992.75"/>
  </r>
  <r>
    <x v="12"/>
    <x v="1"/>
    <s v="Namsos"/>
    <x v="1"/>
    <x v="1"/>
    <s v="stk"/>
    <n v="2563"/>
  </r>
  <r>
    <x v="13"/>
    <x v="1"/>
    <s v="Namsos"/>
    <x v="1"/>
    <x v="1"/>
    <s v="stk"/>
    <n v="1423.5650000000001"/>
  </r>
  <r>
    <x v="14"/>
    <x v="1"/>
    <s v="Namsos"/>
    <x v="1"/>
    <x v="1"/>
    <s v="stk"/>
    <n v="1177"/>
  </r>
  <r>
    <x v="15"/>
    <x v="1"/>
    <s v="Namsos"/>
    <x v="1"/>
    <x v="1"/>
    <s v="stk"/>
    <n v="1812.25"/>
  </r>
  <r>
    <x v="16"/>
    <x v="1"/>
    <s v="Namsos"/>
    <x v="1"/>
    <x v="1"/>
    <s v="stk"/>
    <n v="1479.5"/>
  </r>
  <r>
    <x v="0"/>
    <x v="1"/>
    <s v="Namsos"/>
    <x v="1"/>
    <x v="2"/>
    <s v="m"/>
    <n v="244.75"/>
  </r>
  <r>
    <x v="1"/>
    <x v="1"/>
    <s v="Namsos"/>
    <x v="1"/>
    <x v="2"/>
    <s v="m"/>
    <n v="59.95"/>
  </r>
  <r>
    <x v="2"/>
    <x v="1"/>
    <s v="Namsos"/>
    <x v="1"/>
    <x v="2"/>
    <s v="m"/>
    <n v="200.75"/>
  </r>
  <r>
    <x v="3"/>
    <x v="1"/>
    <s v="Namsos"/>
    <x v="1"/>
    <x v="2"/>
    <s v="m"/>
    <n v="0"/>
  </r>
  <r>
    <x v="4"/>
    <x v="1"/>
    <s v="Namsos"/>
    <x v="1"/>
    <x v="2"/>
    <s v="m"/>
    <n v="11"/>
  </r>
  <r>
    <x v="5"/>
    <x v="1"/>
    <s v="Namsos"/>
    <x v="1"/>
    <x v="2"/>
    <s v="m"/>
    <n v="0"/>
  </r>
  <r>
    <x v="6"/>
    <x v="1"/>
    <s v="Namsos"/>
    <x v="1"/>
    <x v="2"/>
    <s v="m"/>
    <n v="38.5"/>
  </r>
  <r>
    <x v="7"/>
    <x v="1"/>
    <s v="Namsos"/>
    <x v="1"/>
    <x v="2"/>
    <s v="m"/>
    <n v="49.5"/>
  </r>
  <r>
    <x v="8"/>
    <x v="1"/>
    <s v="Namsos"/>
    <x v="1"/>
    <x v="2"/>
    <s v="m"/>
    <n v="0"/>
  </r>
  <r>
    <x v="9"/>
    <x v="1"/>
    <s v="Namsos"/>
    <x v="1"/>
    <x v="2"/>
    <s v="m"/>
    <n v="88"/>
  </r>
  <r>
    <x v="10"/>
    <x v="1"/>
    <s v="Namsos"/>
    <x v="1"/>
    <x v="2"/>
    <s v="m"/>
    <n v="0"/>
  </r>
  <r>
    <x v="11"/>
    <x v="1"/>
    <s v="Namsos"/>
    <x v="1"/>
    <x v="2"/>
    <s v="m"/>
    <n v="55"/>
  </r>
  <r>
    <x v="12"/>
    <x v="1"/>
    <s v="Namsos"/>
    <x v="1"/>
    <x v="2"/>
    <s v="m"/>
    <n v="90.75"/>
  </r>
  <r>
    <x v="13"/>
    <x v="1"/>
    <s v="Namsos"/>
    <x v="1"/>
    <x v="2"/>
    <s v="m"/>
    <n v="44"/>
  </r>
  <r>
    <x v="14"/>
    <x v="1"/>
    <s v="Namsos"/>
    <x v="1"/>
    <x v="2"/>
    <s v="m"/>
    <n v="121"/>
  </r>
  <r>
    <x v="15"/>
    <x v="1"/>
    <s v="Namsos"/>
    <x v="1"/>
    <x v="2"/>
    <s v="m"/>
    <n v="0"/>
  </r>
  <r>
    <x v="16"/>
    <x v="1"/>
    <s v="Namsos"/>
    <x v="1"/>
    <x v="2"/>
    <s v="m"/>
    <n v="30.25"/>
  </r>
  <r>
    <x v="0"/>
    <x v="1"/>
    <s v="Namsos"/>
    <x v="1"/>
    <x v="3"/>
    <s v="m"/>
    <n v="0"/>
  </r>
  <r>
    <x v="1"/>
    <x v="1"/>
    <s v="Namsos"/>
    <x v="1"/>
    <x v="3"/>
    <s v="m"/>
    <n v="32.450000000000003"/>
  </r>
  <r>
    <x v="2"/>
    <x v="1"/>
    <s v="Namsos"/>
    <x v="1"/>
    <x v="3"/>
    <s v="m"/>
    <n v="19.25"/>
  </r>
  <r>
    <x v="3"/>
    <x v="1"/>
    <s v="Namsos"/>
    <x v="1"/>
    <x v="3"/>
    <s v="m"/>
    <n v="119.9"/>
  </r>
  <r>
    <x v="4"/>
    <x v="1"/>
    <s v="Namsos"/>
    <x v="1"/>
    <x v="3"/>
    <s v="m"/>
    <n v="0"/>
  </r>
  <r>
    <x v="5"/>
    <x v="1"/>
    <s v="Namsos"/>
    <x v="1"/>
    <x v="3"/>
    <s v="m"/>
    <n v="0"/>
  </r>
  <r>
    <x v="6"/>
    <x v="1"/>
    <s v="Namsos"/>
    <x v="1"/>
    <x v="3"/>
    <s v="m"/>
    <n v="2.75"/>
  </r>
  <r>
    <x v="7"/>
    <x v="1"/>
    <s v="Namsos"/>
    <x v="1"/>
    <x v="3"/>
    <s v="m"/>
    <n v="23.65"/>
  </r>
  <r>
    <x v="8"/>
    <x v="1"/>
    <s v="Namsos"/>
    <x v="1"/>
    <x v="3"/>
    <s v="m"/>
    <n v="41.25"/>
  </r>
  <r>
    <x v="9"/>
    <x v="1"/>
    <s v="Namsos"/>
    <x v="1"/>
    <x v="3"/>
    <s v="m"/>
    <n v="44"/>
  </r>
  <r>
    <x v="10"/>
    <x v="1"/>
    <s v="Namsos"/>
    <x v="1"/>
    <x v="3"/>
    <s v="m"/>
    <n v="0"/>
  </r>
  <r>
    <x v="11"/>
    <x v="1"/>
    <s v="Namsos"/>
    <x v="1"/>
    <x v="3"/>
    <s v="m"/>
    <n v="38.83"/>
  </r>
  <r>
    <x v="12"/>
    <x v="1"/>
    <s v="Namsos"/>
    <x v="1"/>
    <x v="3"/>
    <s v="m"/>
    <n v="11"/>
  </r>
  <r>
    <x v="13"/>
    <x v="1"/>
    <s v="Namsos"/>
    <x v="1"/>
    <x v="3"/>
    <s v="m"/>
    <n v="46.75"/>
  </r>
  <r>
    <x v="14"/>
    <x v="1"/>
    <s v="Namsos"/>
    <x v="1"/>
    <x v="3"/>
    <s v="m"/>
    <n v="93.5"/>
  </r>
  <r>
    <x v="15"/>
    <x v="1"/>
    <s v="Namsos"/>
    <x v="1"/>
    <x v="3"/>
    <s v="m"/>
    <n v="13.2"/>
  </r>
  <r>
    <x v="16"/>
    <x v="1"/>
    <s v="Namsos"/>
    <x v="1"/>
    <x v="3"/>
    <s v="m"/>
    <n v="0"/>
  </r>
  <r>
    <x v="0"/>
    <x v="1"/>
    <s v="Namsos"/>
    <x v="1"/>
    <x v="4"/>
    <s v="m3"/>
    <n v="249.315"/>
  </r>
  <r>
    <x v="1"/>
    <x v="1"/>
    <s v="Namsos"/>
    <x v="1"/>
    <x v="4"/>
    <s v="m3"/>
    <n v="239.41499999999999"/>
  </r>
  <r>
    <x v="2"/>
    <x v="1"/>
    <s v="Namsos"/>
    <x v="1"/>
    <x v="4"/>
    <s v="m3"/>
    <n v="196.29499999999999"/>
  </r>
  <r>
    <x v="3"/>
    <x v="1"/>
    <s v="Namsos"/>
    <x v="1"/>
    <x v="4"/>
    <s v="m3"/>
    <n v="337.92"/>
  </r>
  <r>
    <x v="4"/>
    <x v="1"/>
    <s v="Namsos"/>
    <x v="1"/>
    <x v="4"/>
    <s v="m3"/>
    <n v="685.96"/>
  </r>
  <r>
    <x v="5"/>
    <x v="1"/>
    <s v="Namsos"/>
    <x v="1"/>
    <x v="4"/>
    <s v="m3"/>
    <n v="533.5"/>
  </r>
  <r>
    <x v="6"/>
    <x v="1"/>
    <s v="Namsos"/>
    <x v="1"/>
    <x v="4"/>
    <s v="m3"/>
    <n v="136.125"/>
  </r>
  <r>
    <x v="7"/>
    <x v="1"/>
    <s v="Namsos"/>
    <x v="1"/>
    <x v="4"/>
    <s v="m3"/>
    <n v="233.75"/>
  </r>
  <r>
    <x v="8"/>
    <x v="1"/>
    <s v="Namsos"/>
    <x v="1"/>
    <x v="4"/>
    <s v="m3"/>
    <n v="252.61500000000001"/>
  </r>
  <r>
    <x v="9"/>
    <x v="1"/>
    <s v="Namsos"/>
    <x v="1"/>
    <x v="4"/>
    <s v="m3"/>
    <n v="462.66"/>
  </r>
  <r>
    <x v="10"/>
    <x v="1"/>
    <s v="Namsos"/>
    <x v="1"/>
    <x v="4"/>
    <s v="m3"/>
    <n v="145.86000000000001"/>
  </r>
  <r>
    <x v="11"/>
    <x v="1"/>
    <s v="Namsos"/>
    <x v="1"/>
    <x v="4"/>
    <s v="m3"/>
    <n v="239.25"/>
  </r>
  <r>
    <x v="12"/>
    <x v="1"/>
    <s v="Namsos"/>
    <x v="1"/>
    <x v="4"/>
    <s v="m3"/>
    <n v="157.41"/>
  </r>
  <r>
    <x v="13"/>
    <x v="1"/>
    <s v="Namsos"/>
    <x v="1"/>
    <x v="4"/>
    <s v="m3"/>
    <n v="427.46"/>
  </r>
  <r>
    <x v="14"/>
    <x v="1"/>
    <s v="Namsos"/>
    <x v="1"/>
    <x v="4"/>
    <s v="m3"/>
    <n v="191.18"/>
  </r>
  <r>
    <x v="15"/>
    <x v="1"/>
    <s v="Namsos"/>
    <x v="1"/>
    <x v="4"/>
    <s v="m3"/>
    <n v="581.57000000000005"/>
  </r>
  <r>
    <x v="16"/>
    <x v="1"/>
    <s v="Namsos"/>
    <x v="1"/>
    <x v="4"/>
    <s v="m3"/>
    <n v="383.79"/>
  </r>
  <r>
    <x v="0"/>
    <x v="1"/>
    <s v="Namsos"/>
    <x v="1"/>
    <x v="5"/>
    <s v="stk"/>
    <n v="79.75"/>
  </r>
  <r>
    <x v="1"/>
    <x v="1"/>
    <s v="Namsos"/>
    <x v="1"/>
    <x v="5"/>
    <s v="stk"/>
    <n v="115.5"/>
  </r>
  <r>
    <x v="2"/>
    <x v="1"/>
    <s v="Namsos"/>
    <x v="1"/>
    <x v="5"/>
    <s v="stk"/>
    <n v="151.80000000000001"/>
  </r>
  <r>
    <x v="3"/>
    <x v="1"/>
    <s v="Namsos"/>
    <x v="1"/>
    <x v="5"/>
    <s v="stk"/>
    <n v="60.5"/>
  </r>
  <r>
    <x v="4"/>
    <x v="1"/>
    <s v="Namsos"/>
    <x v="1"/>
    <x v="5"/>
    <s v="stk"/>
    <n v="0"/>
  </r>
  <r>
    <x v="5"/>
    <x v="1"/>
    <s v="Namsos"/>
    <x v="1"/>
    <x v="5"/>
    <s v="stk"/>
    <n v="0"/>
  </r>
  <r>
    <x v="6"/>
    <x v="1"/>
    <s v="Namsos"/>
    <x v="1"/>
    <x v="5"/>
    <s v="stk"/>
    <n v="0"/>
  </r>
  <r>
    <x v="7"/>
    <x v="1"/>
    <s v="Namsos"/>
    <x v="1"/>
    <x v="5"/>
    <s v="stk"/>
    <n v="0"/>
  </r>
  <r>
    <x v="8"/>
    <x v="1"/>
    <s v="Namsos"/>
    <x v="1"/>
    <x v="5"/>
    <s v="stk"/>
    <n v="110"/>
  </r>
  <r>
    <x v="9"/>
    <x v="1"/>
    <s v="Namsos"/>
    <x v="1"/>
    <x v="5"/>
    <s v="stk"/>
    <n v="22"/>
  </r>
  <r>
    <x v="10"/>
    <x v="1"/>
    <s v="Namsos"/>
    <x v="1"/>
    <x v="5"/>
    <s v="stk"/>
    <n v="0"/>
  </r>
  <r>
    <x v="11"/>
    <x v="1"/>
    <s v="Namsos"/>
    <x v="1"/>
    <x v="5"/>
    <s v="stk"/>
    <n v="319"/>
  </r>
  <r>
    <x v="12"/>
    <x v="1"/>
    <s v="Namsos"/>
    <x v="1"/>
    <x v="5"/>
    <s v="stk"/>
    <n v="38.5"/>
  </r>
  <r>
    <x v="13"/>
    <x v="1"/>
    <s v="Namsos"/>
    <x v="1"/>
    <x v="5"/>
    <s v="stk"/>
    <n v="70.95"/>
  </r>
  <r>
    <x v="14"/>
    <x v="1"/>
    <s v="Namsos"/>
    <x v="1"/>
    <x v="5"/>
    <s v="stk"/>
    <n v="506"/>
  </r>
  <r>
    <x v="15"/>
    <x v="1"/>
    <s v="Namsos"/>
    <x v="1"/>
    <x v="5"/>
    <s v="stk"/>
    <n v="140.25"/>
  </r>
  <r>
    <x v="16"/>
    <x v="1"/>
    <s v="Namsos"/>
    <x v="1"/>
    <x v="5"/>
    <s v="stk"/>
    <n v="0"/>
  </r>
  <r>
    <x v="0"/>
    <x v="1"/>
    <s v="Namsos"/>
    <x v="1"/>
    <x v="6"/>
    <s v="Dekar"/>
    <n v="0.16500000000000001"/>
  </r>
  <r>
    <x v="1"/>
    <x v="1"/>
    <s v="Namsos"/>
    <x v="1"/>
    <x v="6"/>
    <s v="Dekar"/>
    <n v="0"/>
  </r>
  <r>
    <x v="2"/>
    <x v="1"/>
    <s v="Namsos"/>
    <x v="1"/>
    <x v="6"/>
    <s v="Dekar"/>
    <n v="3.96"/>
  </r>
  <r>
    <x v="3"/>
    <x v="1"/>
    <s v="Namsos"/>
    <x v="1"/>
    <x v="6"/>
    <s v="Dekar"/>
    <n v="0"/>
  </r>
  <r>
    <x v="4"/>
    <x v="1"/>
    <s v="Namsos"/>
    <x v="1"/>
    <x v="6"/>
    <s v="Dekar"/>
    <n v="0"/>
  </r>
  <r>
    <x v="5"/>
    <x v="1"/>
    <s v="Namsos"/>
    <x v="1"/>
    <x v="6"/>
    <s v="Dekar"/>
    <n v="0"/>
  </r>
  <r>
    <x v="6"/>
    <x v="1"/>
    <s v="Namsos"/>
    <x v="1"/>
    <x v="6"/>
    <s v="Dekar"/>
    <n v="1.155"/>
  </r>
  <r>
    <x v="7"/>
    <x v="1"/>
    <s v="Namsos"/>
    <x v="1"/>
    <x v="6"/>
    <s v="Dekar"/>
    <n v="0"/>
  </r>
  <r>
    <x v="8"/>
    <x v="1"/>
    <s v="Namsos"/>
    <x v="1"/>
    <x v="6"/>
    <s v="Dekar"/>
    <n v="0.55000000000000004"/>
  </r>
  <r>
    <x v="9"/>
    <x v="1"/>
    <s v="Namsos"/>
    <x v="1"/>
    <x v="6"/>
    <s v="Dekar"/>
    <n v="0"/>
  </r>
  <r>
    <x v="10"/>
    <x v="1"/>
    <s v="Namsos"/>
    <x v="1"/>
    <x v="6"/>
    <s v="Dekar"/>
    <n v="0"/>
  </r>
  <r>
    <x v="11"/>
    <x v="1"/>
    <s v="Namsos"/>
    <x v="1"/>
    <x v="6"/>
    <s v="Dekar"/>
    <n v="2.0350000000000001"/>
  </r>
  <r>
    <x v="12"/>
    <x v="1"/>
    <s v="Namsos"/>
    <x v="1"/>
    <x v="6"/>
    <s v="Dekar"/>
    <n v="0"/>
  </r>
  <r>
    <x v="13"/>
    <x v="1"/>
    <s v="Namsos"/>
    <x v="1"/>
    <x v="6"/>
    <s v="Dekar"/>
    <n v="0"/>
  </r>
  <r>
    <x v="14"/>
    <x v="1"/>
    <s v="Namsos"/>
    <x v="1"/>
    <x v="6"/>
    <s v="Dekar"/>
    <n v="0"/>
  </r>
  <r>
    <x v="15"/>
    <x v="1"/>
    <s v="Namsos"/>
    <x v="1"/>
    <x v="6"/>
    <s v="Dekar"/>
    <n v="0.82499999999999996"/>
  </r>
  <r>
    <x v="16"/>
    <x v="1"/>
    <s v="Namsos"/>
    <x v="1"/>
    <x v="6"/>
    <s v="Dekar"/>
    <n v="0"/>
  </r>
  <r>
    <x v="17"/>
    <x v="1"/>
    <s v="Namsos"/>
    <x v="1"/>
    <x v="1"/>
    <s v="stk"/>
    <n v="3861"/>
  </r>
  <r>
    <x v="17"/>
    <x v="1"/>
    <s v="Namsos"/>
    <x v="1"/>
    <x v="4"/>
    <s v="m3"/>
    <n v="168.19"/>
  </r>
  <r>
    <x v="17"/>
    <x v="1"/>
    <s v="Namsos"/>
    <x v="1"/>
    <x v="5"/>
    <s v="stk"/>
    <n v="772.75"/>
  </r>
  <r>
    <x v="17"/>
    <x v="1"/>
    <s v="Namsos"/>
    <x v="1"/>
    <x v="6"/>
    <s v="Dekar"/>
    <n v="3.85"/>
  </r>
  <r>
    <x v="17"/>
    <x v="1"/>
    <s v="Namsos"/>
    <x v="1"/>
    <x v="0"/>
    <s v="Dekar"/>
    <n v="12.705"/>
  </r>
  <r>
    <x v="17"/>
    <x v="1"/>
    <s v="Namsos"/>
    <x v="1"/>
    <x v="3"/>
    <s v="m"/>
    <n v="275"/>
  </r>
  <r>
    <x v="17"/>
    <x v="1"/>
    <s v="Namsos"/>
    <x v="1"/>
    <x v="2"/>
    <s v="m"/>
    <n v="0"/>
  </r>
  <r>
    <x v="18"/>
    <x v="1"/>
    <s v="Namsos"/>
    <x v="1"/>
    <x v="1"/>
    <s v="stk"/>
    <n v="4513.8500000000004"/>
  </r>
  <r>
    <x v="18"/>
    <x v="1"/>
    <s v="Namsos"/>
    <x v="1"/>
    <x v="0"/>
    <s v="Dekar"/>
    <n v="1.7050000000000001"/>
  </r>
  <r>
    <x v="18"/>
    <x v="1"/>
    <s v="Namsos"/>
    <x v="1"/>
    <x v="6"/>
    <s v="Dekar"/>
    <n v="3.85"/>
  </r>
  <r>
    <x v="18"/>
    <x v="1"/>
    <s v="Namsos"/>
    <x v="1"/>
    <x v="5"/>
    <s v="stk"/>
    <n v="176"/>
  </r>
  <r>
    <x v="18"/>
    <x v="1"/>
    <s v="Namsos"/>
    <x v="1"/>
    <x v="4"/>
    <s v="m3"/>
    <n v="240.07499999999999"/>
  </r>
  <r>
    <x v="18"/>
    <x v="1"/>
    <s v="Namsos"/>
    <x v="1"/>
    <x v="3"/>
    <s v="m"/>
    <n v="0"/>
  </r>
  <r>
    <x v="18"/>
    <x v="1"/>
    <s v="Namsos"/>
    <x v="1"/>
    <x v="2"/>
    <s v="m"/>
    <n v="0"/>
  </r>
  <r>
    <x v="0"/>
    <x v="0"/>
    <s v="Steinkjer"/>
    <x v="0"/>
    <x v="0"/>
    <s v="Dekar"/>
    <n v="265.91399999999999"/>
  </r>
  <r>
    <x v="1"/>
    <x v="0"/>
    <s v="Steinkjer"/>
    <x v="0"/>
    <x v="0"/>
    <s v="Dekar"/>
    <n v="547.47"/>
  </r>
  <r>
    <x v="2"/>
    <x v="0"/>
    <s v="Steinkjer"/>
    <x v="0"/>
    <x v="0"/>
    <s v="Dekar"/>
    <n v="265.04500000000002"/>
  </r>
  <r>
    <x v="3"/>
    <x v="0"/>
    <s v="Steinkjer"/>
    <x v="0"/>
    <x v="0"/>
    <s v="Dekar"/>
    <n v="52.14"/>
  </r>
  <r>
    <x v="4"/>
    <x v="0"/>
    <s v="Steinkjer"/>
    <x v="0"/>
    <x v="0"/>
    <s v="Dekar"/>
    <n v="351.94499999999999"/>
  </r>
  <r>
    <x v="5"/>
    <x v="0"/>
    <s v="Steinkjer"/>
    <x v="0"/>
    <x v="0"/>
    <s v="Dekar"/>
    <n v="252.87899999999999"/>
  </r>
  <r>
    <x v="6"/>
    <x v="0"/>
    <s v="Steinkjer"/>
    <x v="0"/>
    <x v="0"/>
    <s v="Dekar"/>
    <n v="80.816999999999993"/>
  </r>
  <r>
    <x v="7"/>
    <x v="0"/>
    <s v="Steinkjer"/>
    <x v="0"/>
    <x v="0"/>
    <s v="Dekar"/>
    <n v="317.185"/>
  </r>
  <r>
    <x v="8"/>
    <x v="0"/>
    <s v="Steinkjer"/>
    <x v="0"/>
    <x v="0"/>
    <s v="Dekar"/>
    <n v="225.94"/>
  </r>
  <r>
    <x v="9"/>
    <x v="0"/>
    <s v="Steinkjer"/>
    <x v="0"/>
    <x v="0"/>
    <s v="Dekar"/>
    <n v="29.545999999999999"/>
  </r>
  <r>
    <x v="10"/>
    <x v="0"/>
    <s v="Steinkjer"/>
    <x v="0"/>
    <x v="0"/>
    <s v="Dekar"/>
    <n v="64.305999999999997"/>
  </r>
  <r>
    <x v="11"/>
    <x v="0"/>
    <s v="Steinkjer"/>
    <x v="0"/>
    <x v="0"/>
    <s v="Dekar"/>
    <n v="185.96600000000001"/>
  </r>
  <r>
    <x v="12"/>
    <x v="0"/>
    <s v="Steinkjer"/>
    <x v="0"/>
    <x v="0"/>
    <s v="Dekar"/>
    <n v="44.319000000000003"/>
  </r>
  <r>
    <x v="13"/>
    <x v="0"/>
    <s v="Steinkjer"/>
    <x v="0"/>
    <x v="0"/>
    <s v="Dekar"/>
    <n v="248.53399999999999"/>
  </r>
  <r>
    <x v="14"/>
    <x v="0"/>
    <s v="Steinkjer"/>
    <x v="0"/>
    <x v="0"/>
    <s v="Dekar"/>
    <n v="701.28300000000002"/>
  </r>
  <r>
    <x v="15"/>
    <x v="0"/>
    <s v="Steinkjer"/>
    <x v="0"/>
    <x v="0"/>
    <s v="Dekar"/>
    <n v="173.8"/>
  </r>
  <r>
    <x v="16"/>
    <x v="0"/>
    <s v="Steinkjer"/>
    <x v="0"/>
    <x v="0"/>
    <s v="Dekar"/>
    <n v="165.97899999999998"/>
  </r>
  <r>
    <x v="0"/>
    <x v="0"/>
    <s v="Steinkjer"/>
    <x v="0"/>
    <x v="1"/>
    <s v="stk"/>
    <n v="56745.7"/>
  </r>
  <r>
    <x v="1"/>
    <x v="0"/>
    <s v="Steinkjer"/>
    <x v="0"/>
    <x v="1"/>
    <s v="stk"/>
    <n v="101021.25"/>
  </r>
  <r>
    <x v="2"/>
    <x v="0"/>
    <s v="Steinkjer"/>
    <x v="0"/>
    <x v="1"/>
    <s v="stk"/>
    <n v="63002.5"/>
  </r>
  <r>
    <x v="3"/>
    <x v="0"/>
    <s v="Steinkjer"/>
    <x v="0"/>
    <x v="1"/>
    <s v="stk"/>
    <n v="30849.5"/>
  </r>
  <r>
    <x v="4"/>
    <x v="0"/>
    <s v="Steinkjer"/>
    <x v="0"/>
    <x v="1"/>
    <s v="stk"/>
    <n v="51010.3"/>
  </r>
  <r>
    <x v="5"/>
    <x v="0"/>
    <s v="Steinkjer"/>
    <x v="0"/>
    <x v="1"/>
    <s v="stk"/>
    <n v="33065.449999999997"/>
  </r>
  <r>
    <x v="6"/>
    <x v="0"/>
    <s v="Steinkjer"/>
    <x v="0"/>
    <x v="1"/>
    <s v="stk"/>
    <n v="26939"/>
  </r>
  <r>
    <x v="7"/>
    <x v="0"/>
    <s v="Steinkjer"/>
    <x v="0"/>
    <x v="1"/>
    <s v="stk"/>
    <n v="38540.15"/>
  </r>
  <r>
    <x v="8"/>
    <x v="0"/>
    <s v="Steinkjer"/>
    <x v="0"/>
    <x v="1"/>
    <s v="stk"/>
    <n v="25287.9"/>
  </r>
  <r>
    <x v="9"/>
    <x v="0"/>
    <s v="Steinkjer"/>
    <x v="0"/>
    <x v="1"/>
    <s v="stk"/>
    <n v="104679.74"/>
  </r>
  <r>
    <x v="10"/>
    <x v="0"/>
    <s v="Steinkjer"/>
    <x v="0"/>
    <x v="1"/>
    <s v="stk"/>
    <n v="35694.175000000003"/>
  </r>
  <r>
    <x v="11"/>
    <x v="0"/>
    <s v="Steinkjer"/>
    <x v="0"/>
    <x v="1"/>
    <s v="stk"/>
    <n v="91722.95"/>
  </r>
  <r>
    <x v="12"/>
    <x v="0"/>
    <s v="Steinkjer"/>
    <x v="0"/>
    <x v="1"/>
    <s v="stk"/>
    <n v="40451.949999999997"/>
  </r>
  <r>
    <x v="13"/>
    <x v="0"/>
    <s v="Steinkjer"/>
    <x v="0"/>
    <x v="1"/>
    <s v="stk"/>
    <n v="37453.9"/>
  </r>
  <r>
    <x v="14"/>
    <x v="0"/>
    <s v="Steinkjer"/>
    <x v="0"/>
    <x v="1"/>
    <s v="stk"/>
    <n v="10254.200000000001"/>
  </r>
  <r>
    <x v="15"/>
    <x v="0"/>
    <s v="Steinkjer"/>
    <x v="0"/>
    <x v="1"/>
    <s v="stk"/>
    <n v="27460.400000000001"/>
  </r>
  <r>
    <x v="16"/>
    <x v="0"/>
    <s v="Steinkjer"/>
    <x v="0"/>
    <x v="1"/>
    <s v="stk"/>
    <n v="20421.5"/>
  </r>
  <r>
    <x v="0"/>
    <x v="0"/>
    <s v="Steinkjer"/>
    <x v="0"/>
    <x v="2"/>
    <s v="m"/>
    <n v="0"/>
  </r>
  <r>
    <x v="1"/>
    <x v="0"/>
    <s v="Steinkjer"/>
    <x v="0"/>
    <x v="2"/>
    <s v="m"/>
    <n v="0"/>
  </r>
  <r>
    <x v="2"/>
    <x v="0"/>
    <s v="Steinkjer"/>
    <x v="0"/>
    <x v="2"/>
    <s v="m"/>
    <n v="2659.14"/>
  </r>
  <r>
    <x v="3"/>
    <x v="0"/>
    <s v="Steinkjer"/>
    <x v="0"/>
    <x v="2"/>
    <s v="m"/>
    <n v="0"/>
  </r>
  <r>
    <x v="4"/>
    <x v="0"/>
    <s v="Steinkjer"/>
    <x v="0"/>
    <x v="2"/>
    <s v="m"/>
    <n v="0"/>
  </r>
  <r>
    <x v="5"/>
    <x v="0"/>
    <s v="Steinkjer"/>
    <x v="0"/>
    <x v="2"/>
    <s v="m"/>
    <n v="0"/>
  </r>
  <r>
    <x v="6"/>
    <x v="0"/>
    <s v="Steinkjer"/>
    <x v="0"/>
    <x v="2"/>
    <s v="m"/>
    <n v="0"/>
  </r>
  <r>
    <x v="7"/>
    <x v="0"/>
    <s v="Steinkjer"/>
    <x v="0"/>
    <x v="2"/>
    <s v="m"/>
    <n v="0"/>
  </r>
  <r>
    <x v="8"/>
    <x v="0"/>
    <s v="Steinkjer"/>
    <x v="0"/>
    <x v="2"/>
    <s v="m"/>
    <n v="0"/>
  </r>
  <r>
    <x v="9"/>
    <x v="0"/>
    <s v="Steinkjer"/>
    <x v="0"/>
    <x v="2"/>
    <s v="m"/>
    <n v="0"/>
  </r>
  <r>
    <x v="10"/>
    <x v="0"/>
    <s v="Steinkjer"/>
    <x v="0"/>
    <x v="2"/>
    <s v="m"/>
    <n v="0"/>
  </r>
  <r>
    <x v="11"/>
    <x v="0"/>
    <s v="Steinkjer"/>
    <x v="0"/>
    <x v="2"/>
    <s v="m"/>
    <n v="0"/>
  </r>
  <r>
    <x v="12"/>
    <x v="0"/>
    <s v="Steinkjer"/>
    <x v="0"/>
    <x v="2"/>
    <s v="m"/>
    <n v="0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0"/>
  </r>
  <r>
    <x v="16"/>
    <x v="0"/>
    <s v="Steinkjer"/>
    <x v="0"/>
    <x v="2"/>
    <s v="m"/>
    <n v="0"/>
  </r>
  <r>
    <x v="0"/>
    <x v="0"/>
    <s v="Steinkjer"/>
    <x v="0"/>
    <x v="3"/>
    <s v="m"/>
    <n v="0"/>
  </r>
  <r>
    <x v="1"/>
    <x v="0"/>
    <s v="Steinkjer"/>
    <x v="0"/>
    <x v="3"/>
    <s v="m"/>
    <n v="738.65"/>
  </r>
  <r>
    <x v="2"/>
    <x v="0"/>
    <s v="Steinkjer"/>
    <x v="0"/>
    <x v="3"/>
    <s v="m"/>
    <n v="1564.2"/>
  </r>
  <r>
    <x v="3"/>
    <x v="0"/>
    <s v="Steinkjer"/>
    <x v="0"/>
    <x v="3"/>
    <s v="m"/>
    <n v="1181.8399999999999"/>
  </r>
  <r>
    <x v="4"/>
    <x v="0"/>
    <s v="Steinkjer"/>
    <x v="0"/>
    <x v="3"/>
    <s v="m"/>
    <n v="238.97499999999999"/>
  </r>
  <r>
    <x v="5"/>
    <x v="0"/>
    <s v="Steinkjer"/>
    <x v="0"/>
    <x v="3"/>
    <s v="m"/>
    <n v="139.04"/>
  </r>
  <r>
    <x v="6"/>
    <x v="0"/>
    <s v="Steinkjer"/>
    <x v="0"/>
    <x v="3"/>
    <s v="m"/>
    <n v="2331.527"/>
  </r>
  <r>
    <x v="7"/>
    <x v="0"/>
    <s v="Steinkjer"/>
    <x v="0"/>
    <x v="3"/>
    <s v="m"/>
    <n v="0"/>
  </r>
  <r>
    <x v="8"/>
    <x v="0"/>
    <s v="Steinkjer"/>
    <x v="0"/>
    <x v="3"/>
    <s v="m"/>
    <n v="1755.3799999999999"/>
  </r>
  <r>
    <x v="9"/>
    <x v="0"/>
    <s v="Steinkjer"/>
    <x v="0"/>
    <x v="3"/>
    <s v="m"/>
    <n v="0"/>
  </r>
  <r>
    <x v="10"/>
    <x v="0"/>
    <s v="Steinkjer"/>
    <x v="0"/>
    <x v="3"/>
    <s v="m"/>
    <n v="5783.1949999999997"/>
  </r>
  <r>
    <x v="11"/>
    <x v="0"/>
    <s v="Steinkjer"/>
    <x v="0"/>
    <x v="3"/>
    <s v="m"/>
    <n v="0"/>
  </r>
  <r>
    <x v="12"/>
    <x v="0"/>
    <s v="Steinkjer"/>
    <x v="0"/>
    <x v="3"/>
    <s v="m"/>
    <n v="0"/>
  </r>
  <r>
    <x v="13"/>
    <x v="0"/>
    <s v="Steinkjer"/>
    <x v="0"/>
    <x v="3"/>
    <s v="m"/>
    <n v="2207.2599999999998"/>
  </r>
  <r>
    <x v="14"/>
    <x v="0"/>
    <s v="Steinkjer"/>
    <x v="0"/>
    <x v="3"/>
    <s v="m"/>
    <n v="0"/>
  </r>
  <r>
    <x v="15"/>
    <x v="0"/>
    <s v="Steinkjer"/>
    <x v="0"/>
    <x v="3"/>
    <s v="m"/>
    <n v="695.2"/>
  </r>
  <r>
    <x v="16"/>
    <x v="0"/>
    <s v="Steinkjer"/>
    <x v="0"/>
    <x v="3"/>
    <s v="m"/>
    <n v="738.65"/>
  </r>
  <r>
    <x v="0"/>
    <x v="0"/>
    <s v="Steinkjer"/>
    <x v="0"/>
    <x v="4"/>
    <s v="m3"/>
    <n v="9498.17"/>
  </r>
  <r>
    <x v="1"/>
    <x v="0"/>
    <s v="Steinkjer"/>
    <x v="0"/>
    <x v="4"/>
    <s v="m3"/>
    <n v="13099.306"/>
  </r>
  <r>
    <x v="2"/>
    <x v="0"/>
    <s v="Steinkjer"/>
    <x v="0"/>
    <x v="4"/>
    <s v="m3"/>
    <n v="17738.897000000001"/>
  </r>
  <r>
    <x v="3"/>
    <x v="0"/>
    <s v="Steinkjer"/>
    <x v="0"/>
    <x v="4"/>
    <s v="m3"/>
    <n v="9955.2639999999992"/>
  </r>
  <r>
    <x v="4"/>
    <x v="0"/>
    <s v="Steinkjer"/>
    <x v="0"/>
    <x v="4"/>
    <s v="m3"/>
    <n v="12457.984"/>
  </r>
  <r>
    <x v="5"/>
    <x v="0"/>
    <s v="Steinkjer"/>
    <x v="0"/>
    <x v="4"/>
    <s v="m3"/>
    <n v="4943.741"/>
  </r>
  <r>
    <x v="6"/>
    <x v="0"/>
    <s v="Steinkjer"/>
    <x v="0"/>
    <x v="4"/>
    <s v="m3"/>
    <n v="9727.5859999999993"/>
  </r>
  <r>
    <x v="7"/>
    <x v="0"/>
    <s v="Steinkjer"/>
    <x v="0"/>
    <x v="4"/>
    <s v="m3"/>
    <n v="4488.3850000000002"/>
  </r>
  <r>
    <x v="8"/>
    <x v="0"/>
    <s v="Steinkjer"/>
    <x v="0"/>
    <x v="4"/>
    <s v="m3"/>
    <n v="13167.088"/>
  </r>
  <r>
    <x v="9"/>
    <x v="0"/>
    <s v="Steinkjer"/>
    <x v="0"/>
    <x v="4"/>
    <s v="m3"/>
    <n v="19728.906999999999"/>
  </r>
  <r>
    <x v="10"/>
    <x v="0"/>
    <s v="Steinkjer"/>
    <x v="0"/>
    <x v="4"/>
    <s v="m3"/>
    <n v="11731.5"/>
  </r>
  <r>
    <x v="11"/>
    <x v="0"/>
    <s v="Steinkjer"/>
    <x v="0"/>
    <x v="4"/>
    <s v="m3"/>
    <n v="6532.2730000000001"/>
  </r>
  <r>
    <x v="12"/>
    <x v="0"/>
    <s v="Steinkjer"/>
    <x v="0"/>
    <x v="4"/>
    <s v="m3"/>
    <n v="8349.3520000000008"/>
  </r>
  <r>
    <x v="13"/>
    <x v="0"/>
    <s v="Steinkjer"/>
    <x v="0"/>
    <x v="4"/>
    <s v="m3"/>
    <n v="3866.181"/>
  </r>
  <r>
    <x v="14"/>
    <x v="0"/>
    <s v="Steinkjer"/>
    <x v="0"/>
    <x v="4"/>
    <s v="m3"/>
    <n v="7580.2870000000003"/>
  </r>
  <r>
    <x v="15"/>
    <x v="0"/>
    <s v="Steinkjer"/>
    <x v="0"/>
    <x v="4"/>
    <s v="m3"/>
    <n v="3512.498"/>
  </r>
  <r>
    <x v="16"/>
    <x v="0"/>
    <s v="Steinkjer"/>
    <x v="0"/>
    <x v="4"/>
    <s v="m3"/>
    <n v="13647.645"/>
  </r>
  <r>
    <x v="0"/>
    <x v="0"/>
    <s v="Steinkjer"/>
    <x v="0"/>
    <x v="5"/>
    <s v="stk"/>
    <n v="0"/>
  </r>
  <r>
    <x v="1"/>
    <x v="0"/>
    <s v="Steinkjer"/>
    <x v="0"/>
    <x v="5"/>
    <s v="stk"/>
    <n v="3962.64"/>
  </r>
  <r>
    <x v="2"/>
    <x v="0"/>
    <s v="Steinkjer"/>
    <x v="0"/>
    <x v="5"/>
    <s v="stk"/>
    <n v="0"/>
  </r>
  <r>
    <x v="3"/>
    <x v="0"/>
    <s v="Steinkjer"/>
    <x v="0"/>
    <x v="5"/>
    <s v="stk"/>
    <n v="0"/>
  </r>
  <r>
    <x v="4"/>
    <x v="0"/>
    <s v="Steinkjer"/>
    <x v="0"/>
    <x v="5"/>
    <s v="stk"/>
    <n v="869"/>
  </r>
  <r>
    <x v="5"/>
    <x v="0"/>
    <s v="Steinkjer"/>
    <x v="0"/>
    <x v="5"/>
    <s v="stk"/>
    <n v="0"/>
  </r>
  <r>
    <x v="6"/>
    <x v="0"/>
    <s v="Steinkjer"/>
    <x v="0"/>
    <x v="5"/>
    <s v="stk"/>
    <n v="0"/>
  </r>
  <r>
    <x v="7"/>
    <x v="0"/>
    <s v="Steinkjer"/>
    <x v="0"/>
    <x v="5"/>
    <s v="stk"/>
    <n v="434.5"/>
  </r>
  <r>
    <x v="8"/>
    <x v="0"/>
    <s v="Steinkjer"/>
    <x v="0"/>
    <x v="5"/>
    <s v="stk"/>
    <n v="0"/>
  </r>
  <r>
    <x v="9"/>
    <x v="0"/>
    <s v="Steinkjer"/>
    <x v="0"/>
    <x v="5"/>
    <s v="stk"/>
    <n v="2433.1999999999998"/>
  </r>
  <r>
    <x v="10"/>
    <x v="0"/>
    <s v="Steinkjer"/>
    <x v="0"/>
    <x v="5"/>
    <s v="stk"/>
    <n v="4279.8249999999998"/>
  </r>
  <r>
    <x v="11"/>
    <x v="0"/>
    <s v="Steinkjer"/>
    <x v="0"/>
    <x v="5"/>
    <s v="stk"/>
    <n v="0"/>
  </r>
  <r>
    <x v="12"/>
    <x v="0"/>
    <s v="Steinkjer"/>
    <x v="0"/>
    <x v="5"/>
    <s v="stk"/>
    <n v="869"/>
  </r>
  <r>
    <x v="13"/>
    <x v="0"/>
    <s v="Steinkjer"/>
    <x v="0"/>
    <x v="5"/>
    <s v="stk"/>
    <n v="1303.5"/>
  </r>
  <r>
    <x v="14"/>
    <x v="0"/>
    <s v="Steinkjer"/>
    <x v="0"/>
    <x v="5"/>
    <s v="stk"/>
    <n v="0"/>
  </r>
  <r>
    <x v="15"/>
    <x v="0"/>
    <s v="Steinkjer"/>
    <x v="0"/>
    <x v="5"/>
    <s v="stk"/>
    <n v="0"/>
  </r>
  <r>
    <x v="16"/>
    <x v="0"/>
    <s v="Steinkjer"/>
    <x v="0"/>
    <x v="5"/>
    <s v="stk"/>
    <n v="0"/>
  </r>
  <r>
    <x v="0"/>
    <x v="0"/>
    <s v="Steinkjer"/>
    <x v="0"/>
    <x v="6"/>
    <s v="Dekar"/>
    <n v="0"/>
  </r>
  <r>
    <x v="1"/>
    <x v="0"/>
    <s v="Steinkjer"/>
    <x v="0"/>
    <x v="6"/>
    <s v="Dekar"/>
    <n v="0"/>
  </r>
  <r>
    <x v="2"/>
    <x v="0"/>
    <s v="Steinkjer"/>
    <x v="0"/>
    <x v="6"/>
    <s v="Dekar"/>
    <n v="0"/>
  </r>
  <r>
    <x v="3"/>
    <x v="0"/>
    <s v="Steinkjer"/>
    <x v="0"/>
    <x v="6"/>
    <s v="Dekar"/>
    <n v="0"/>
  </r>
  <r>
    <x v="4"/>
    <x v="0"/>
    <s v="Steinkjer"/>
    <x v="0"/>
    <x v="6"/>
    <s v="Dekar"/>
    <n v="173.8"/>
  </r>
  <r>
    <x v="5"/>
    <x v="0"/>
    <s v="Steinkjer"/>
    <x v="0"/>
    <x v="6"/>
    <s v="Dekar"/>
    <n v="0"/>
  </r>
  <r>
    <x v="6"/>
    <x v="0"/>
    <s v="Steinkjer"/>
    <x v="0"/>
    <x v="6"/>
    <s v="Dekar"/>
    <n v="0"/>
  </r>
  <r>
    <x v="7"/>
    <x v="0"/>
    <s v="Steinkjer"/>
    <x v="0"/>
    <x v="6"/>
    <s v="Dekar"/>
    <n v="56.484999999999999"/>
  </r>
  <r>
    <x v="8"/>
    <x v="0"/>
    <s v="Steinkjer"/>
    <x v="0"/>
    <x v="6"/>
    <s v="Dekar"/>
    <n v="6.952"/>
  </r>
  <r>
    <x v="9"/>
    <x v="0"/>
    <s v="Steinkjer"/>
    <x v="0"/>
    <x v="6"/>
    <s v="Dekar"/>
    <n v="0"/>
  </r>
  <r>
    <x v="10"/>
    <x v="0"/>
    <s v="Steinkjer"/>
    <x v="0"/>
    <x v="6"/>
    <s v="Dekar"/>
    <n v="0"/>
  </r>
  <r>
    <x v="11"/>
    <x v="0"/>
    <s v="Steinkjer"/>
    <x v="0"/>
    <x v="6"/>
    <s v="Dekar"/>
    <n v="0"/>
  </r>
  <r>
    <x v="12"/>
    <x v="0"/>
    <s v="Steinkjer"/>
    <x v="0"/>
    <x v="6"/>
    <s v="Dekar"/>
    <n v="2.6070000000000002"/>
  </r>
  <r>
    <x v="13"/>
    <x v="0"/>
    <s v="Steinkjer"/>
    <x v="0"/>
    <x v="6"/>
    <s v="Dekar"/>
    <n v="0"/>
  </r>
  <r>
    <x v="14"/>
    <x v="0"/>
    <s v="Steinkjer"/>
    <x v="0"/>
    <x v="6"/>
    <s v="Dekar"/>
    <n v="0"/>
  </r>
  <r>
    <x v="15"/>
    <x v="0"/>
    <s v="Steinkjer"/>
    <x v="0"/>
    <x v="6"/>
    <s v="Dekar"/>
    <n v="0"/>
  </r>
  <r>
    <x v="16"/>
    <x v="0"/>
    <s v="Steinkjer"/>
    <x v="0"/>
    <x v="6"/>
    <s v="Dekar"/>
    <n v="0"/>
  </r>
  <r>
    <x v="17"/>
    <x v="0"/>
    <s v="Steinkjer"/>
    <x v="0"/>
    <x v="1"/>
    <s v="stk"/>
    <n v="33195.800000000003"/>
  </r>
  <r>
    <x v="17"/>
    <x v="0"/>
    <s v="Steinkjer"/>
    <x v="0"/>
    <x v="4"/>
    <s v="m3"/>
    <n v="13489.486999999999"/>
  </r>
  <r>
    <x v="17"/>
    <x v="0"/>
    <s v="Steinkjer"/>
    <x v="0"/>
    <x v="5"/>
    <s v="stk"/>
    <n v="1564.2"/>
  </r>
  <r>
    <x v="17"/>
    <x v="0"/>
    <s v="Steinkjer"/>
    <x v="0"/>
    <x v="6"/>
    <s v="Dekar"/>
    <n v="2.6070000000000002"/>
  </r>
  <r>
    <x v="17"/>
    <x v="0"/>
    <s v="Steinkjer"/>
    <x v="0"/>
    <x v="0"/>
    <s v="Dekar"/>
    <n v="451.01100000000002"/>
  </r>
  <r>
    <x v="17"/>
    <x v="0"/>
    <s v="Steinkjer"/>
    <x v="0"/>
    <x v="3"/>
    <s v="m"/>
    <n v="43.45"/>
  </r>
  <r>
    <x v="17"/>
    <x v="0"/>
    <s v="Steinkjer"/>
    <x v="0"/>
    <x v="2"/>
    <s v="m"/>
    <n v="0"/>
  </r>
  <r>
    <x v="18"/>
    <x v="0"/>
    <s v="Steinkjer"/>
    <x v="0"/>
    <x v="1"/>
    <s v="stk"/>
    <n v="46491.5"/>
  </r>
  <r>
    <x v="18"/>
    <x v="0"/>
    <s v="Steinkjer"/>
    <x v="0"/>
    <x v="0"/>
    <s v="Dekar"/>
    <n v="105.149"/>
  </r>
  <r>
    <x v="18"/>
    <x v="0"/>
    <s v="Steinkjer"/>
    <x v="0"/>
    <x v="6"/>
    <s v="Dekar"/>
    <n v="5.2140000000000004"/>
  </r>
  <r>
    <x v="18"/>
    <x v="0"/>
    <s v="Steinkjer"/>
    <x v="0"/>
    <x v="5"/>
    <s v="stk"/>
    <n v="0"/>
  </r>
  <r>
    <x v="18"/>
    <x v="0"/>
    <s v="Steinkjer"/>
    <x v="0"/>
    <x v="4"/>
    <s v="m3"/>
    <n v="5665.88"/>
  </r>
  <r>
    <x v="18"/>
    <x v="0"/>
    <s v="Steinkjer"/>
    <x v="0"/>
    <x v="3"/>
    <s v="m"/>
    <n v="0"/>
  </r>
  <r>
    <x v="18"/>
    <x v="0"/>
    <s v="Steinkjer"/>
    <x v="0"/>
    <x v="2"/>
    <s v="m"/>
    <n v="0"/>
  </r>
  <r>
    <x v="0"/>
    <x v="3"/>
    <s v="Indre Fosen"/>
    <x v="18"/>
    <x v="0"/>
    <s v="Dekar"/>
    <n v="40.085999999999999"/>
  </r>
  <r>
    <x v="1"/>
    <x v="3"/>
    <s v="Indre Fosen"/>
    <x v="18"/>
    <x v="0"/>
    <s v="Dekar"/>
    <n v="82.53"/>
  </r>
  <r>
    <x v="2"/>
    <x v="3"/>
    <s v="Indre Fosen"/>
    <x v="18"/>
    <x v="0"/>
    <s v="Dekar"/>
    <n v="39.954999999999998"/>
  </r>
  <r>
    <x v="3"/>
    <x v="3"/>
    <s v="Indre Fosen"/>
    <x v="18"/>
    <x v="0"/>
    <s v="Dekar"/>
    <n v="7.86"/>
  </r>
  <r>
    <x v="4"/>
    <x v="3"/>
    <s v="Indre Fosen"/>
    <x v="18"/>
    <x v="0"/>
    <s v="Dekar"/>
    <n v="53.055"/>
  </r>
  <r>
    <x v="5"/>
    <x v="3"/>
    <s v="Indre Fosen"/>
    <x v="18"/>
    <x v="0"/>
    <s v="Dekar"/>
    <n v="38.121000000000002"/>
  </r>
  <r>
    <x v="6"/>
    <x v="3"/>
    <s v="Indre Fosen"/>
    <x v="18"/>
    <x v="0"/>
    <s v="Dekar"/>
    <n v="12.183"/>
  </r>
  <r>
    <x v="7"/>
    <x v="3"/>
    <s v="Indre Fosen"/>
    <x v="18"/>
    <x v="0"/>
    <s v="Dekar"/>
    <n v="47.815000000000005"/>
  </r>
  <r>
    <x v="8"/>
    <x v="3"/>
    <s v="Indre Fosen"/>
    <x v="18"/>
    <x v="0"/>
    <s v="Dekar"/>
    <n v="34.06"/>
  </r>
  <r>
    <x v="9"/>
    <x v="3"/>
    <s v="Indre Fosen"/>
    <x v="18"/>
    <x v="0"/>
    <s v="Dekar"/>
    <n v="4.4540000000000006"/>
  </r>
  <r>
    <x v="10"/>
    <x v="3"/>
    <s v="Indre Fosen"/>
    <x v="18"/>
    <x v="0"/>
    <s v="Dekar"/>
    <n v="9.6940000000000008"/>
  </r>
  <r>
    <x v="11"/>
    <x v="3"/>
    <s v="Indre Fosen"/>
    <x v="18"/>
    <x v="0"/>
    <s v="Dekar"/>
    <n v="28.034000000000002"/>
  </r>
  <r>
    <x v="12"/>
    <x v="3"/>
    <s v="Indre Fosen"/>
    <x v="18"/>
    <x v="0"/>
    <s v="Dekar"/>
    <n v="6.681"/>
  </r>
  <r>
    <x v="13"/>
    <x v="3"/>
    <s v="Indre Fosen"/>
    <x v="18"/>
    <x v="0"/>
    <s v="Dekar"/>
    <n v="37.466000000000001"/>
  </r>
  <r>
    <x v="14"/>
    <x v="3"/>
    <s v="Indre Fosen"/>
    <x v="18"/>
    <x v="0"/>
    <s v="Dekar"/>
    <n v="105.717"/>
  </r>
  <r>
    <x v="15"/>
    <x v="3"/>
    <s v="Indre Fosen"/>
    <x v="18"/>
    <x v="0"/>
    <s v="Dekar"/>
    <n v="26.200000000000003"/>
  </r>
  <r>
    <x v="16"/>
    <x v="3"/>
    <s v="Indre Fosen"/>
    <x v="18"/>
    <x v="0"/>
    <s v="Dekar"/>
    <n v="25.021000000000001"/>
  </r>
  <r>
    <x v="0"/>
    <x v="3"/>
    <s v="Indre Fosen"/>
    <x v="18"/>
    <x v="1"/>
    <s v="stk"/>
    <n v="8554.3000000000011"/>
  </r>
  <r>
    <x v="1"/>
    <x v="3"/>
    <s v="Indre Fosen"/>
    <x v="18"/>
    <x v="1"/>
    <s v="stk"/>
    <n v="15228.75"/>
  </r>
  <r>
    <x v="2"/>
    <x v="3"/>
    <s v="Indre Fosen"/>
    <x v="18"/>
    <x v="1"/>
    <s v="stk"/>
    <n v="9497.5"/>
  </r>
  <r>
    <x v="3"/>
    <x v="3"/>
    <s v="Indre Fosen"/>
    <x v="18"/>
    <x v="1"/>
    <s v="stk"/>
    <n v="4650.5"/>
  </r>
  <r>
    <x v="4"/>
    <x v="3"/>
    <s v="Indre Fosen"/>
    <x v="18"/>
    <x v="1"/>
    <s v="stk"/>
    <n v="7689.7000000000007"/>
  </r>
  <r>
    <x v="5"/>
    <x v="3"/>
    <s v="Indre Fosen"/>
    <x v="18"/>
    <x v="1"/>
    <s v="stk"/>
    <n v="4984.55"/>
  </r>
  <r>
    <x v="6"/>
    <x v="3"/>
    <s v="Indre Fosen"/>
    <x v="18"/>
    <x v="1"/>
    <s v="stk"/>
    <n v="4061"/>
  </r>
  <r>
    <x v="7"/>
    <x v="3"/>
    <s v="Indre Fosen"/>
    <x v="18"/>
    <x v="1"/>
    <s v="stk"/>
    <n v="5809.85"/>
  </r>
  <r>
    <x v="8"/>
    <x v="3"/>
    <s v="Indre Fosen"/>
    <x v="18"/>
    <x v="1"/>
    <s v="stk"/>
    <n v="3812.1000000000004"/>
  </r>
  <r>
    <x v="9"/>
    <x v="3"/>
    <s v="Indre Fosen"/>
    <x v="18"/>
    <x v="1"/>
    <s v="stk"/>
    <n v="15780.26"/>
  </r>
  <r>
    <x v="10"/>
    <x v="3"/>
    <s v="Indre Fosen"/>
    <x v="18"/>
    <x v="1"/>
    <s v="stk"/>
    <n v="5380.8249999999998"/>
  </r>
  <r>
    <x v="11"/>
    <x v="3"/>
    <s v="Indre Fosen"/>
    <x v="18"/>
    <x v="1"/>
    <s v="stk"/>
    <n v="13827.050000000001"/>
  </r>
  <r>
    <x v="12"/>
    <x v="3"/>
    <s v="Indre Fosen"/>
    <x v="18"/>
    <x v="1"/>
    <s v="stk"/>
    <n v="6098.05"/>
  </r>
  <r>
    <x v="13"/>
    <x v="3"/>
    <s v="Indre Fosen"/>
    <x v="18"/>
    <x v="1"/>
    <s v="stk"/>
    <n v="5646.1"/>
  </r>
  <r>
    <x v="14"/>
    <x v="3"/>
    <s v="Indre Fosen"/>
    <x v="18"/>
    <x v="1"/>
    <s v="stk"/>
    <n v="1545.8"/>
  </r>
  <r>
    <x v="15"/>
    <x v="3"/>
    <s v="Indre Fosen"/>
    <x v="18"/>
    <x v="1"/>
    <s v="stk"/>
    <n v="4139.6000000000004"/>
  </r>
  <r>
    <x v="16"/>
    <x v="3"/>
    <s v="Indre Fosen"/>
    <x v="18"/>
    <x v="1"/>
    <s v="stk"/>
    <n v="3078.5"/>
  </r>
  <r>
    <x v="0"/>
    <x v="3"/>
    <s v="Indre Fosen"/>
    <x v="18"/>
    <x v="2"/>
    <s v="m"/>
    <n v="0"/>
  </r>
  <r>
    <x v="1"/>
    <x v="3"/>
    <s v="Indre Fosen"/>
    <x v="18"/>
    <x v="2"/>
    <s v="m"/>
    <n v="0"/>
  </r>
  <r>
    <x v="2"/>
    <x v="3"/>
    <s v="Indre Fosen"/>
    <x v="18"/>
    <x v="2"/>
    <s v="m"/>
    <n v="400.86"/>
  </r>
  <r>
    <x v="3"/>
    <x v="3"/>
    <s v="Indre Fosen"/>
    <x v="18"/>
    <x v="2"/>
    <s v="m"/>
    <n v="0"/>
  </r>
  <r>
    <x v="4"/>
    <x v="3"/>
    <s v="Indre Fosen"/>
    <x v="18"/>
    <x v="2"/>
    <s v="m"/>
    <n v="0"/>
  </r>
  <r>
    <x v="5"/>
    <x v="3"/>
    <s v="Indre Fosen"/>
    <x v="18"/>
    <x v="2"/>
    <s v="m"/>
    <n v="0"/>
  </r>
  <r>
    <x v="6"/>
    <x v="3"/>
    <s v="Indre Fosen"/>
    <x v="18"/>
    <x v="2"/>
    <s v="m"/>
    <n v="0"/>
  </r>
  <r>
    <x v="7"/>
    <x v="3"/>
    <s v="Indre Fosen"/>
    <x v="18"/>
    <x v="2"/>
    <s v="m"/>
    <n v="0"/>
  </r>
  <r>
    <x v="8"/>
    <x v="3"/>
    <s v="Indre Fosen"/>
    <x v="18"/>
    <x v="2"/>
    <s v="m"/>
    <n v="0"/>
  </r>
  <r>
    <x v="9"/>
    <x v="3"/>
    <s v="Indre Fosen"/>
    <x v="18"/>
    <x v="2"/>
    <s v="m"/>
    <n v="0"/>
  </r>
  <r>
    <x v="10"/>
    <x v="3"/>
    <s v="Indre Fosen"/>
    <x v="18"/>
    <x v="2"/>
    <s v="m"/>
    <n v="0"/>
  </r>
  <r>
    <x v="11"/>
    <x v="3"/>
    <s v="Indre Fosen"/>
    <x v="18"/>
    <x v="2"/>
    <s v="m"/>
    <n v="0"/>
  </r>
  <r>
    <x v="12"/>
    <x v="3"/>
    <s v="Indre Fosen"/>
    <x v="18"/>
    <x v="2"/>
    <s v="m"/>
    <n v="0"/>
  </r>
  <r>
    <x v="13"/>
    <x v="3"/>
    <s v="Indre Fosen"/>
    <x v="18"/>
    <x v="2"/>
    <s v="m"/>
    <n v="0"/>
  </r>
  <r>
    <x v="14"/>
    <x v="3"/>
    <s v="Indre Fosen"/>
    <x v="18"/>
    <x v="2"/>
    <s v="m"/>
    <n v="0"/>
  </r>
  <r>
    <x v="15"/>
    <x v="3"/>
    <s v="Indre Fosen"/>
    <x v="18"/>
    <x v="2"/>
    <s v="m"/>
    <n v="0"/>
  </r>
  <r>
    <x v="16"/>
    <x v="3"/>
    <s v="Indre Fosen"/>
    <x v="18"/>
    <x v="2"/>
    <s v="m"/>
    <n v="0"/>
  </r>
  <r>
    <x v="0"/>
    <x v="3"/>
    <s v="Indre Fosen"/>
    <x v="18"/>
    <x v="3"/>
    <s v="m"/>
    <n v="0"/>
  </r>
  <r>
    <x v="1"/>
    <x v="3"/>
    <s v="Indre Fosen"/>
    <x v="18"/>
    <x v="3"/>
    <s v="m"/>
    <n v="111.35000000000001"/>
  </r>
  <r>
    <x v="2"/>
    <x v="3"/>
    <s v="Indre Fosen"/>
    <x v="18"/>
    <x v="3"/>
    <s v="m"/>
    <n v="235.8"/>
  </r>
  <r>
    <x v="3"/>
    <x v="3"/>
    <s v="Indre Fosen"/>
    <x v="18"/>
    <x v="3"/>
    <s v="m"/>
    <n v="178.16"/>
  </r>
  <r>
    <x v="4"/>
    <x v="3"/>
    <s v="Indre Fosen"/>
    <x v="18"/>
    <x v="3"/>
    <s v="m"/>
    <n v="36.024999999999999"/>
  </r>
  <r>
    <x v="5"/>
    <x v="3"/>
    <s v="Indre Fosen"/>
    <x v="18"/>
    <x v="3"/>
    <s v="m"/>
    <n v="20.96"/>
  </r>
  <r>
    <x v="6"/>
    <x v="3"/>
    <s v="Indre Fosen"/>
    <x v="18"/>
    <x v="3"/>
    <s v="m"/>
    <n v="351.47300000000001"/>
  </r>
  <r>
    <x v="7"/>
    <x v="3"/>
    <s v="Indre Fosen"/>
    <x v="18"/>
    <x v="3"/>
    <s v="m"/>
    <n v="0"/>
  </r>
  <r>
    <x v="8"/>
    <x v="3"/>
    <s v="Indre Fosen"/>
    <x v="18"/>
    <x v="3"/>
    <s v="m"/>
    <n v="264.62"/>
  </r>
  <r>
    <x v="9"/>
    <x v="3"/>
    <s v="Indre Fosen"/>
    <x v="18"/>
    <x v="3"/>
    <s v="m"/>
    <n v="0"/>
  </r>
  <r>
    <x v="10"/>
    <x v="3"/>
    <s v="Indre Fosen"/>
    <x v="18"/>
    <x v="3"/>
    <s v="m"/>
    <n v="871.80500000000006"/>
  </r>
  <r>
    <x v="11"/>
    <x v="3"/>
    <s v="Indre Fosen"/>
    <x v="18"/>
    <x v="3"/>
    <s v="m"/>
    <n v="0"/>
  </r>
  <r>
    <x v="12"/>
    <x v="3"/>
    <s v="Indre Fosen"/>
    <x v="18"/>
    <x v="3"/>
    <s v="m"/>
    <n v="0"/>
  </r>
  <r>
    <x v="13"/>
    <x v="3"/>
    <s v="Indre Fosen"/>
    <x v="18"/>
    <x v="3"/>
    <s v="m"/>
    <n v="332.74"/>
  </r>
  <r>
    <x v="14"/>
    <x v="3"/>
    <s v="Indre Fosen"/>
    <x v="18"/>
    <x v="3"/>
    <s v="m"/>
    <n v="0"/>
  </r>
  <r>
    <x v="15"/>
    <x v="3"/>
    <s v="Indre Fosen"/>
    <x v="18"/>
    <x v="3"/>
    <s v="m"/>
    <n v="104.80000000000001"/>
  </r>
  <r>
    <x v="16"/>
    <x v="3"/>
    <s v="Indre Fosen"/>
    <x v="18"/>
    <x v="3"/>
    <s v="m"/>
    <n v="111.35000000000001"/>
  </r>
  <r>
    <x v="0"/>
    <x v="3"/>
    <s v="Indre Fosen"/>
    <x v="18"/>
    <x v="4"/>
    <s v="m3"/>
    <n v="1431.8300000000002"/>
  </r>
  <r>
    <x v="1"/>
    <x v="3"/>
    <s v="Indre Fosen"/>
    <x v="18"/>
    <x v="4"/>
    <s v="m3"/>
    <n v="1974.6940000000002"/>
  </r>
  <r>
    <x v="2"/>
    <x v="3"/>
    <s v="Indre Fosen"/>
    <x v="18"/>
    <x v="4"/>
    <s v="m3"/>
    <n v="2674.1030000000001"/>
  </r>
  <r>
    <x v="3"/>
    <x v="3"/>
    <s v="Indre Fosen"/>
    <x v="18"/>
    <x v="4"/>
    <s v="m3"/>
    <n v="1500.7360000000001"/>
  </r>
  <r>
    <x v="4"/>
    <x v="3"/>
    <s v="Indre Fosen"/>
    <x v="18"/>
    <x v="4"/>
    <s v="m3"/>
    <n v="1878.0160000000001"/>
  </r>
  <r>
    <x v="5"/>
    <x v="3"/>
    <s v="Indre Fosen"/>
    <x v="18"/>
    <x v="4"/>
    <s v="m3"/>
    <n v="745.25900000000001"/>
  </r>
  <r>
    <x v="6"/>
    <x v="3"/>
    <s v="Indre Fosen"/>
    <x v="18"/>
    <x v="4"/>
    <s v="m3"/>
    <n v="1466.414"/>
  </r>
  <r>
    <x v="7"/>
    <x v="3"/>
    <s v="Indre Fosen"/>
    <x v="18"/>
    <x v="4"/>
    <s v="m3"/>
    <n v="676.61500000000001"/>
  </r>
  <r>
    <x v="8"/>
    <x v="3"/>
    <s v="Indre Fosen"/>
    <x v="18"/>
    <x v="4"/>
    <s v="m3"/>
    <n v="1984.912"/>
  </r>
  <r>
    <x v="9"/>
    <x v="3"/>
    <s v="Indre Fosen"/>
    <x v="18"/>
    <x v="4"/>
    <s v="m3"/>
    <n v="2974.0930000000003"/>
  </r>
  <r>
    <x v="10"/>
    <x v="3"/>
    <s v="Indre Fosen"/>
    <x v="18"/>
    <x v="4"/>
    <s v="m3"/>
    <n v="1768.5"/>
  </r>
  <r>
    <x v="11"/>
    <x v="3"/>
    <s v="Indre Fosen"/>
    <x v="18"/>
    <x v="4"/>
    <s v="m3"/>
    <n v="984.72700000000009"/>
  </r>
  <r>
    <x v="12"/>
    <x v="3"/>
    <s v="Indre Fosen"/>
    <x v="18"/>
    <x v="4"/>
    <s v="m3"/>
    <n v="1258.6480000000001"/>
  </r>
  <r>
    <x v="13"/>
    <x v="3"/>
    <s v="Indre Fosen"/>
    <x v="18"/>
    <x v="4"/>
    <s v="m3"/>
    <n v="582.81900000000007"/>
  </r>
  <r>
    <x v="14"/>
    <x v="3"/>
    <s v="Indre Fosen"/>
    <x v="18"/>
    <x v="4"/>
    <s v="m3"/>
    <n v="1142.713"/>
  </r>
  <r>
    <x v="15"/>
    <x v="3"/>
    <s v="Indre Fosen"/>
    <x v="18"/>
    <x v="4"/>
    <s v="m3"/>
    <n v="529.50200000000007"/>
  </r>
  <r>
    <x v="16"/>
    <x v="3"/>
    <s v="Indre Fosen"/>
    <x v="18"/>
    <x v="4"/>
    <s v="m3"/>
    <n v="2057.355"/>
  </r>
  <r>
    <x v="0"/>
    <x v="3"/>
    <s v="Indre Fosen"/>
    <x v="18"/>
    <x v="5"/>
    <s v="stk"/>
    <n v="0"/>
  </r>
  <r>
    <x v="1"/>
    <x v="3"/>
    <s v="Indre Fosen"/>
    <x v="18"/>
    <x v="5"/>
    <s v="stk"/>
    <n v="597.36"/>
  </r>
  <r>
    <x v="2"/>
    <x v="3"/>
    <s v="Indre Fosen"/>
    <x v="18"/>
    <x v="5"/>
    <s v="stk"/>
    <n v="0"/>
  </r>
  <r>
    <x v="3"/>
    <x v="3"/>
    <s v="Indre Fosen"/>
    <x v="18"/>
    <x v="5"/>
    <s v="stk"/>
    <n v="0"/>
  </r>
  <r>
    <x v="4"/>
    <x v="3"/>
    <s v="Indre Fosen"/>
    <x v="18"/>
    <x v="5"/>
    <s v="stk"/>
    <n v="131"/>
  </r>
  <r>
    <x v="5"/>
    <x v="3"/>
    <s v="Indre Fosen"/>
    <x v="18"/>
    <x v="5"/>
    <s v="stk"/>
    <n v="0"/>
  </r>
  <r>
    <x v="6"/>
    <x v="3"/>
    <s v="Indre Fosen"/>
    <x v="18"/>
    <x v="5"/>
    <s v="stk"/>
    <n v="0"/>
  </r>
  <r>
    <x v="7"/>
    <x v="3"/>
    <s v="Indre Fosen"/>
    <x v="18"/>
    <x v="5"/>
    <s v="stk"/>
    <n v="65.5"/>
  </r>
  <r>
    <x v="8"/>
    <x v="3"/>
    <s v="Indre Fosen"/>
    <x v="18"/>
    <x v="5"/>
    <s v="stk"/>
    <n v="0"/>
  </r>
  <r>
    <x v="9"/>
    <x v="3"/>
    <s v="Indre Fosen"/>
    <x v="18"/>
    <x v="5"/>
    <s v="stk"/>
    <n v="366.8"/>
  </r>
  <r>
    <x v="10"/>
    <x v="3"/>
    <s v="Indre Fosen"/>
    <x v="18"/>
    <x v="5"/>
    <s v="stk"/>
    <n v="645.17500000000007"/>
  </r>
  <r>
    <x v="11"/>
    <x v="3"/>
    <s v="Indre Fosen"/>
    <x v="18"/>
    <x v="5"/>
    <s v="stk"/>
    <n v="0"/>
  </r>
  <r>
    <x v="12"/>
    <x v="3"/>
    <s v="Indre Fosen"/>
    <x v="18"/>
    <x v="5"/>
    <s v="stk"/>
    <n v="131"/>
  </r>
  <r>
    <x v="13"/>
    <x v="3"/>
    <s v="Indre Fosen"/>
    <x v="18"/>
    <x v="5"/>
    <s v="stk"/>
    <n v="196.5"/>
  </r>
  <r>
    <x v="14"/>
    <x v="3"/>
    <s v="Indre Fosen"/>
    <x v="18"/>
    <x v="5"/>
    <s v="stk"/>
    <n v="0"/>
  </r>
  <r>
    <x v="15"/>
    <x v="3"/>
    <s v="Indre Fosen"/>
    <x v="18"/>
    <x v="5"/>
    <s v="stk"/>
    <n v="0"/>
  </r>
  <r>
    <x v="16"/>
    <x v="3"/>
    <s v="Indre Fosen"/>
    <x v="18"/>
    <x v="5"/>
    <s v="stk"/>
    <n v="0"/>
  </r>
  <r>
    <x v="0"/>
    <x v="3"/>
    <s v="Indre Fosen"/>
    <x v="18"/>
    <x v="6"/>
    <s v="Dekar"/>
    <n v="0"/>
  </r>
  <r>
    <x v="1"/>
    <x v="3"/>
    <s v="Indre Fosen"/>
    <x v="18"/>
    <x v="6"/>
    <s v="Dekar"/>
    <n v="0"/>
  </r>
  <r>
    <x v="2"/>
    <x v="3"/>
    <s v="Indre Fosen"/>
    <x v="18"/>
    <x v="6"/>
    <s v="Dekar"/>
    <n v="0"/>
  </r>
  <r>
    <x v="3"/>
    <x v="3"/>
    <s v="Indre Fosen"/>
    <x v="18"/>
    <x v="6"/>
    <s v="Dekar"/>
    <n v="0"/>
  </r>
  <r>
    <x v="4"/>
    <x v="3"/>
    <s v="Indre Fosen"/>
    <x v="18"/>
    <x v="6"/>
    <s v="Dekar"/>
    <n v="26.200000000000003"/>
  </r>
  <r>
    <x v="5"/>
    <x v="3"/>
    <s v="Indre Fosen"/>
    <x v="18"/>
    <x v="6"/>
    <s v="Dekar"/>
    <n v="0"/>
  </r>
  <r>
    <x v="6"/>
    <x v="3"/>
    <s v="Indre Fosen"/>
    <x v="18"/>
    <x v="6"/>
    <s v="Dekar"/>
    <n v="0"/>
  </r>
  <r>
    <x v="7"/>
    <x v="3"/>
    <s v="Indre Fosen"/>
    <x v="18"/>
    <x v="6"/>
    <s v="Dekar"/>
    <n v="8.5150000000000006"/>
  </r>
  <r>
    <x v="8"/>
    <x v="3"/>
    <s v="Indre Fosen"/>
    <x v="18"/>
    <x v="6"/>
    <s v="Dekar"/>
    <n v="1.048"/>
  </r>
  <r>
    <x v="9"/>
    <x v="3"/>
    <s v="Indre Fosen"/>
    <x v="18"/>
    <x v="6"/>
    <s v="Dekar"/>
    <n v="0"/>
  </r>
  <r>
    <x v="10"/>
    <x v="3"/>
    <s v="Indre Fosen"/>
    <x v="18"/>
    <x v="6"/>
    <s v="Dekar"/>
    <n v="0"/>
  </r>
  <r>
    <x v="11"/>
    <x v="3"/>
    <s v="Indre Fosen"/>
    <x v="18"/>
    <x v="6"/>
    <s v="Dekar"/>
    <n v="0"/>
  </r>
  <r>
    <x v="12"/>
    <x v="3"/>
    <s v="Indre Fosen"/>
    <x v="18"/>
    <x v="6"/>
    <s v="Dekar"/>
    <n v="0.39300000000000002"/>
  </r>
  <r>
    <x v="13"/>
    <x v="3"/>
    <s v="Indre Fosen"/>
    <x v="18"/>
    <x v="6"/>
    <s v="Dekar"/>
    <n v="0"/>
  </r>
  <r>
    <x v="14"/>
    <x v="3"/>
    <s v="Indre Fosen"/>
    <x v="18"/>
    <x v="6"/>
    <s v="Dekar"/>
    <n v="0"/>
  </r>
  <r>
    <x v="15"/>
    <x v="3"/>
    <s v="Indre Fosen"/>
    <x v="18"/>
    <x v="6"/>
    <s v="Dekar"/>
    <n v="0"/>
  </r>
  <r>
    <x v="16"/>
    <x v="3"/>
    <s v="Indre Fosen"/>
    <x v="18"/>
    <x v="6"/>
    <s v="Dekar"/>
    <n v="0"/>
  </r>
  <r>
    <x v="17"/>
    <x v="3"/>
    <s v="Indre Fosen"/>
    <x v="18"/>
    <x v="1"/>
    <s v="stk"/>
    <n v="5004.2"/>
  </r>
  <r>
    <x v="17"/>
    <x v="3"/>
    <s v="Indre Fosen"/>
    <x v="18"/>
    <x v="4"/>
    <s v="m3"/>
    <n v="2033.5130000000001"/>
  </r>
  <r>
    <x v="17"/>
    <x v="3"/>
    <s v="Indre Fosen"/>
    <x v="18"/>
    <x v="5"/>
    <s v="stk"/>
    <n v="235.8"/>
  </r>
  <r>
    <x v="17"/>
    <x v="3"/>
    <s v="Indre Fosen"/>
    <x v="18"/>
    <x v="6"/>
    <s v="Dekar"/>
    <n v="0.39300000000000002"/>
  </r>
  <r>
    <x v="17"/>
    <x v="3"/>
    <s v="Indre Fosen"/>
    <x v="18"/>
    <x v="0"/>
    <s v="Dekar"/>
    <n v="67.989000000000004"/>
  </r>
  <r>
    <x v="17"/>
    <x v="3"/>
    <s v="Indre Fosen"/>
    <x v="18"/>
    <x v="3"/>
    <s v="m"/>
    <n v="6.5500000000000007"/>
  </r>
  <r>
    <x v="17"/>
    <x v="3"/>
    <s v="Indre Fosen"/>
    <x v="18"/>
    <x v="2"/>
    <s v="m"/>
    <n v="0"/>
  </r>
  <r>
    <x v="18"/>
    <x v="3"/>
    <s v="Indre Fosen"/>
    <x v="18"/>
    <x v="1"/>
    <s v="stk"/>
    <n v="7008.5"/>
  </r>
  <r>
    <x v="18"/>
    <x v="3"/>
    <s v="Indre Fosen"/>
    <x v="18"/>
    <x v="0"/>
    <s v="Dekar"/>
    <n v="15.851000000000001"/>
  </r>
  <r>
    <x v="18"/>
    <x v="3"/>
    <s v="Indre Fosen"/>
    <x v="18"/>
    <x v="6"/>
    <s v="Dekar"/>
    <n v="0.78600000000000003"/>
  </r>
  <r>
    <x v="18"/>
    <x v="3"/>
    <s v="Indre Fosen"/>
    <x v="18"/>
    <x v="5"/>
    <s v="stk"/>
    <n v="0"/>
  </r>
  <r>
    <x v="18"/>
    <x v="3"/>
    <s v="Indre Fosen"/>
    <x v="18"/>
    <x v="4"/>
    <s v="m3"/>
    <n v="854.12"/>
  </r>
  <r>
    <x v="18"/>
    <x v="3"/>
    <s v="Indre Fosen"/>
    <x v="18"/>
    <x v="3"/>
    <s v="m"/>
    <n v="0"/>
  </r>
  <r>
    <x v="18"/>
    <x v="3"/>
    <s v="Indre Fosen"/>
    <x v="18"/>
    <x v="2"/>
    <s v="m"/>
    <n v="0"/>
  </r>
  <r>
    <x v="0"/>
    <x v="4"/>
    <s v="Heim"/>
    <x v="20"/>
    <x v="4"/>
    <s v="m3"/>
    <n v="1851"/>
  </r>
  <r>
    <x v="1"/>
    <x v="4"/>
    <s v="Heim"/>
    <x v="20"/>
    <x v="4"/>
    <s v="m3"/>
    <n v="3710"/>
  </r>
  <r>
    <x v="2"/>
    <x v="4"/>
    <s v="Heim"/>
    <x v="20"/>
    <x v="4"/>
    <s v="m3"/>
    <n v="1912"/>
  </r>
  <r>
    <x v="3"/>
    <x v="4"/>
    <s v="Heim"/>
    <x v="20"/>
    <x v="4"/>
    <s v="m3"/>
    <n v="1341"/>
  </r>
  <r>
    <x v="4"/>
    <x v="4"/>
    <s v="Heim"/>
    <x v="20"/>
    <x v="4"/>
    <s v="m3"/>
    <n v="4878"/>
  </r>
  <r>
    <x v="5"/>
    <x v="4"/>
    <s v="Heim"/>
    <x v="20"/>
    <x v="4"/>
    <s v="m3"/>
    <n v="3967"/>
  </r>
  <r>
    <x v="6"/>
    <x v="4"/>
    <s v="Heim"/>
    <x v="20"/>
    <x v="4"/>
    <s v="m3"/>
    <n v="5135"/>
  </r>
  <r>
    <x v="7"/>
    <x v="4"/>
    <s v="Heim"/>
    <x v="20"/>
    <x v="4"/>
    <s v="m3"/>
    <n v="10054"/>
  </r>
  <r>
    <x v="8"/>
    <x v="4"/>
    <s v="Heim"/>
    <x v="20"/>
    <x v="4"/>
    <s v="m3"/>
    <n v="5780"/>
  </r>
  <r>
    <x v="9"/>
    <x v="4"/>
    <s v="Heim"/>
    <x v="20"/>
    <x v="4"/>
    <s v="m3"/>
    <n v="10700"/>
  </r>
  <r>
    <x v="10"/>
    <x v="4"/>
    <s v="Heim"/>
    <x v="20"/>
    <x v="4"/>
    <s v="m3"/>
    <n v="1685"/>
  </r>
  <r>
    <x v="11"/>
    <x v="4"/>
    <s v="Heim"/>
    <x v="20"/>
    <x v="4"/>
    <s v="m3"/>
    <n v="9810"/>
  </r>
  <r>
    <x v="12"/>
    <x v="4"/>
    <s v="Heim"/>
    <x v="20"/>
    <x v="4"/>
    <s v="m3"/>
    <n v="1776"/>
  </r>
  <r>
    <x v="13"/>
    <x v="4"/>
    <s v="Heim"/>
    <x v="20"/>
    <x v="4"/>
    <s v="m3"/>
    <n v="6602"/>
  </r>
  <r>
    <x v="14"/>
    <x v="4"/>
    <s v="Heim"/>
    <x v="20"/>
    <x v="4"/>
    <s v="m3"/>
    <n v="713"/>
  </r>
  <r>
    <x v="15"/>
    <x v="4"/>
    <s v="Heim"/>
    <x v="20"/>
    <x v="4"/>
    <s v="m3"/>
    <n v="26245"/>
  </r>
  <r>
    <x v="16"/>
    <x v="4"/>
    <s v="Heim"/>
    <x v="20"/>
    <x v="4"/>
    <s v="m3"/>
    <n v="6455"/>
  </r>
  <r>
    <x v="17"/>
    <x v="4"/>
    <s v="Heim"/>
    <x v="20"/>
    <x v="4"/>
    <s v="m3"/>
    <n v="22498"/>
  </r>
  <r>
    <x v="18"/>
    <x v="4"/>
    <s v="Heim"/>
    <x v="20"/>
    <x v="4"/>
    <s v="m3"/>
    <n v="8739"/>
  </r>
  <r>
    <x v="0"/>
    <x v="4"/>
    <s v="Heim"/>
    <x v="20"/>
    <x v="3"/>
    <s v="m"/>
    <m/>
  </r>
  <r>
    <x v="1"/>
    <x v="4"/>
    <s v="Heim"/>
    <x v="20"/>
    <x v="3"/>
    <s v="m"/>
    <m/>
  </r>
  <r>
    <x v="2"/>
    <x v="4"/>
    <s v="Heim"/>
    <x v="20"/>
    <x v="3"/>
    <s v="m"/>
    <m/>
  </r>
  <r>
    <x v="3"/>
    <x v="4"/>
    <s v="Heim"/>
    <x v="20"/>
    <x v="3"/>
    <s v="m"/>
    <m/>
  </r>
  <r>
    <x v="4"/>
    <x v="4"/>
    <s v="Heim"/>
    <x v="20"/>
    <x v="3"/>
    <s v="m"/>
    <m/>
  </r>
  <r>
    <x v="5"/>
    <x v="4"/>
    <s v="Heim"/>
    <x v="20"/>
    <x v="3"/>
    <s v="m"/>
    <m/>
  </r>
  <r>
    <x v="6"/>
    <x v="4"/>
    <s v="Heim"/>
    <x v="20"/>
    <x v="3"/>
    <s v="m"/>
    <m/>
  </r>
  <r>
    <x v="7"/>
    <x v="4"/>
    <s v="Heim"/>
    <x v="20"/>
    <x v="3"/>
    <s v="m"/>
    <m/>
  </r>
  <r>
    <x v="8"/>
    <x v="4"/>
    <s v="Heim"/>
    <x v="20"/>
    <x v="3"/>
    <s v="m"/>
    <m/>
  </r>
  <r>
    <x v="9"/>
    <x v="4"/>
    <s v="Heim"/>
    <x v="20"/>
    <x v="3"/>
    <s v="m"/>
    <m/>
  </r>
  <r>
    <x v="10"/>
    <x v="4"/>
    <s v="Heim"/>
    <x v="20"/>
    <x v="3"/>
    <s v="m"/>
    <m/>
  </r>
  <r>
    <x v="11"/>
    <x v="4"/>
    <s v="Heim"/>
    <x v="20"/>
    <x v="3"/>
    <s v="m"/>
    <m/>
  </r>
  <r>
    <x v="12"/>
    <x v="4"/>
    <s v="Heim"/>
    <x v="20"/>
    <x v="3"/>
    <s v="m"/>
    <m/>
  </r>
  <r>
    <x v="13"/>
    <x v="4"/>
    <s v="Heim"/>
    <x v="20"/>
    <x v="3"/>
    <s v="m"/>
    <m/>
  </r>
  <r>
    <x v="14"/>
    <x v="4"/>
    <s v="Heim"/>
    <x v="20"/>
    <x v="3"/>
    <s v="m"/>
    <m/>
  </r>
  <r>
    <x v="15"/>
    <x v="4"/>
    <s v="Heim"/>
    <x v="20"/>
    <x v="3"/>
    <s v="m"/>
    <m/>
  </r>
  <r>
    <x v="16"/>
    <x v="4"/>
    <s v="Heim"/>
    <x v="20"/>
    <x v="3"/>
    <s v="m"/>
    <m/>
  </r>
  <r>
    <x v="17"/>
    <x v="4"/>
    <s v="Heim"/>
    <x v="20"/>
    <x v="3"/>
    <s v="m"/>
    <m/>
  </r>
  <r>
    <x v="18"/>
    <x v="4"/>
    <s v="Heim"/>
    <x v="20"/>
    <x v="3"/>
    <s v="m"/>
    <m/>
  </r>
  <r>
    <x v="0"/>
    <x v="4"/>
    <s v="Heim"/>
    <x v="20"/>
    <x v="2"/>
    <s v="m"/>
    <m/>
  </r>
  <r>
    <x v="1"/>
    <x v="4"/>
    <s v="Heim"/>
    <x v="20"/>
    <x v="2"/>
    <s v="m"/>
    <m/>
  </r>
  <r>
    <x v="2"/>
    <x v="4"/>
    <s v="Heim"/>
    <x v="20"/>
    <x v="2"/>
    <s v="m"/>
    <m/>
  </r>
  <r>
    <x v="3"/>
    <x v="4"/>
    <s v="Heim"/>
    <x v="20"/>
    <x v="2"/>
    <s v="m"/>
    <m/>
  </r>
  <r>
    <x v="4"/>
    <x v="4"/>
    <s v="Heim"/>
    <x v="20"/>
    <x v="2"/>
    <s v="m"/>
    <m/>
  </r>
  <r>
    <x v="5"/>
    <x v="4"/>
    <s v="Heim"/>
    <x v="20"/>
    <x v="2"/>
    <s v="m"/>
    <m/>
  </r>
  <r>
    <x v="6"/>
    <x v="4"/>
    <s v="Heim"/>
    <x v="20"/>
    <x v="2"/>
    <s v="m"/>
    <m/>
  </r>
  <r>
    <x v="7"/>
    <x v="4"/>
    <s v="Heim"/>
    <x v="20"/>
    <x v="2"/>
    <s v="m"/>
    <m/>
  </r>
  <r>
    <x v="8"/>
    <x v="4"/>
    <s v="Heim"/>
    <x v="20"/>
    <x v="2"/>
    <s v="m"/>
    <m/>
  </r>
  <r>
    <x v="9"/>
    <x v="4"/>
    <s v="Heim"/>
    <x v="20"/>
    <x v="2"/>
    <s v="m"/>
    <m/>
  </r>
  <r>
    <x v="10"/>
    <x v="4"/>
    <s v="Heim"/>
    <x v="20"/>
    <x v="2"/>
    <s v="m"/>
    <m/>
  </r>
  <r>
    <x v="11"/>
    <x v="4"/>
    <s v="Heim"/>
    <x v="20"/>
    <x v="2"/>
    <s v="m"/>
    <m/>
  </r>
  <r>
    <x v="12"/>
    <x v="4"/>
    <s v="Heim"/>
    <x v="20"/>
    <x v="2"/>
    <s v="m"/>
    <m/>
  </r>
  <r>
    <x v="13"/>
    <x v="4"/>
    <s v="Heim"/>
    <x v="20"/>
    <x v="2"/>
    <s v="m"/>
    <m/>
  </r>
  <r>
    <x v="14"/>
    <x v="4"/>
    <s v="Heim"/>
    <x v="20"/>
    <x v="2"/>
    <s v="m"/>
    <m/>
  </r>
  <r>
    <x v="15"/>
    <x v="4"/>
    <s v="Heim"/>
    <x v="20"/>
    <x v="2"/>
    <s v="m"/>
    <m/>
  </r>
  <r>
    <x v="16"/>
    <x v="4"/>
    <s v="Heim"/>
    <x v="20"/>
    <x v="2"/>
    <s v="m"/>
    <m/>
  </r>
  <r>
    <x v="17"/>
    <x v="4"/>
    <s v="Heim"/>
    <x v="20"/>
    <x v="2"/>
    <s v="m"/>
    <m/>
  </r>
  <r>
    <x v="18"/>
    <x v="4"/>
    <s v="Heim"/>
    <x v="20"/>
    <x v="2"/>
    <s v="m"/>
    <m/>
  </r>
  <r>
    <x v="0"/>
    <x v="4"/>
    <s v="Heim"/>
    <x v="20"/>
    <x v="6"/>
    <s v="Dekar"/>
    <n v="10"/>
  </r>
  <r>
    <x v="1"/>
    <x v="4"/>
    <s v="Heim"/>
    <x v="20"/>
    <x v="6"/>
    <s v="Dekar"/>
    <n v="37"/>
  </r>
  <r>
    <x v="2"/>
    <x v="4"/>
    <s v="Heim"/>
    <x v="20"/>
    <x v="6"/>
    <s v="Dekar"/>
    <n v="16"/>
  </r>
  <r>
    <x v="3"/>
    <x v="4"/>
    <s v="Heim"/>
    <x v="20"/>
    <x v="6"/>
    <s v="Dekar"/>
    <n v="3"/>
  </r>
  <r>
    <x v="4"/>
    <x v="4"/>
    <s v="Heim"/>
    <x v="20"/>
    <x v="6"/>
    <s v="Dekar"/>
    <n v="143"/>
  </r>
  <r>
    <x v="5"/>
    <x v="4"/>
    <s v="Heim"/>
    <x v="20"/>
    <x v="6"/>
    <s v="Dekar"/>
    <n v="104"/>
  </r>
  <r>
    <x v="6"/>
    <x v="4"/>
    <s v="Heim"/>
    <x v="20"/>
    <x v="6"/>
    <s v="Dekar"/>
    <n v="53"/>
  </r>
  <r>
    <x v="7"/>
    <x v="4"/>
    <s v="Heim"/>
    <x v="20"/>
    <x v="6"/>
    <s v="Dekar"/>
    <n v="104"/>
  </r>
  <r>
    <x v="8"/>
    <x v="4"/>
    <s v="Heim"/>
    <x v="20"/>
    <x v="6"/>
    <s v="Dekar"/>
    <n v="338"/>
  </r>
  <r>
    <x v="9"/>
    <x v="4"/>
    <s v="Heim"/>
    <x v="20"/>
    <x v="6"/>
    <s v="Dekar"/>
    <n v="261"/>
  </r>
  <r>
    <x v="10"/>
    <x v="4"/>
    <s v="Heim"/>
    <x v="20"/>
    <x v="6"/>
    <s v="Dekar"/>
    <n v="93"/>
  </r>
  <r>
    <x v="11"/>
    <x v="4"/>
    <s v="Heim"/>
    <x v="20"/>
    <x v="6"/>
    <s v="Dekar"/>
    <n v="0"/>
  </r>
  <r>
    <x v="12"/>
    <x v="4"/>
    <s v="Heim"/>
    <x v="20"/>
    <x v="6"/>
    <s v="Dekar"/>
    <n v="2"/>
  </r>
  <r>
    <x v="13"/>
    <x v="4"/>
    <s v="Heim"/>
    <x v="20"/>
    <x v="6"/>
    <s v="Dekar"/>
    <n v="475"/>
  </r>
  <r>
    <x v="14"/>
    <x v="4"/>
    <s v="Heim"/>
    <x v="20"/>
    <x v="6"/>
    <s v="Dekar"/>
    <n v="15"/>
  </r>
  <r>
    <x v="15"/>
    <x v="4"/>
    <s v="Heim"/>
    <x v="20"/>
    <x v="6"/>
    <s v="Dekar"/>
    <n v="0"/>
  </r>
  <r>
    <x v="16"/>
    <x v="4"/>
    <s v="Heim"/>
    <x v="20"/>
    <x v="6"/>
    <s v="Dekar"/>
    <n v="134"/>
  </r>
  <r>
    <x v="17"/>
    <x v="4"/>
    <s v="Heim"/>
    <x v="20"/>
    <x v="6"/>
    <s v="Dekar"/>
    <n v="10"/>
  </r>
  <r>
    <x v="18"/>
    <x v="4"/>
    <s v="Heim"/>
    <x v="20"/>
    <x v="6"/>
    <s v="Dekar"/>
    <n v="125"/>
  </r>
  <r>
    <x v="0"/>
    <x v="4"/>
    <s v="Heim"/>
    <x v="20"/>
    <x v="1"/>
    <s v="stk"/>
    <n v="44630"/>
  </r>
  <r>
    <x v="1"/>
    <x v="4"/>
    <s v="Heim"/>
    <x v="20"/>
    <x v="1"/>
    <s v="stk"/>
    <n v="56402"/>
  </r>
  <r>
    <x v="2"/>
    <x v="4"/>
    <s v="Heim"/>
    <x v="20"/>
    <x v="1"/>
    <s v="stk"/>
    <n v="48350"/>
  </r>
  <r>
    <x v="3"/>
    <x v="4"/>
    <s v="Heim"/>
    <x v="20"/>
    <x v="1"/>
    <s v="stk"/>
    <n v="23675"/>
  </r>
  <r>
    <x v="4"/>
    <x v="4"/>
    <s v="Heim"/>
    <x v="20"/>
    <x v="1"/>
    <s v="stk"/>
    <n v="27600"/>
  </r>
  <r>
    <x v="5"/>
    <x v="4"/>
    <s v="Heim"/>
    <x v="20"/>
    <x v="1"/>
    <s v="stk"/>
    <n v="37715"/>
  </r>
  <r>
    <x v="6"/>
    <x v="4"/>
    <s v="Heim"/>
    <x v="20"/>
    <x v="1"/>
    <s v="stk"/>
    <n v="34910"/>
  </r>
  <r>
    <x v="7"/>
    <x v="4"/>
    <s v="Heim"/>
    <x v="20"/>
    <x v="1"/>
    <s v="stk"/>
    <n v="37700"/>
  </r>
  <r>
    <x v="8"/>
    <x v="4"/>
    <s v="Heim"/>
    <x v="20"/>
    <x v="1"/>
    <s v="stk"/>
    <n v="48125"/>
  </r>
  <r>
    <x v="9"/>
    <x v="4"/>
    <s v="Heim"/>
    <x v="20"/>
    <x v="1"/>
    <s v="stk"/>
    <n v="34640"/>
  </r>
  <r>
    <x v="10"/>
    <x v="4"/>
    <s v="Heim"/>
    <x v="20"/>
    <x v="1"/>
    <s v="stk"/>
    <n v="30800"/>
  </r>
  <r>
    <x v="11"/>
    <x v="4"/>
    <s v="Heim"/>
    <x v="20"/>
    <x v="1"/>
    <s v="stk"/>
    <n v="33800"/>
  </r>
  <r>
    <x v="12"/>
    <x v="4"/>
    <s v="Heim"/>
    <x v="20"/>
    <x v="1"/>
    <s v="stk"/>
    <n v="11100"/>
  </r>
  <r>
    <x v="13"/>
    <x v="4"/>
    <s v="Heim"/>
    <x v="20"/>
    <x v="1"/>
    <s v="stk"/>
    <n v="0"/>
  </r>
  <r>
    <x v="14"/>
    <x v="4"/>
    <s v="Heim"/>
    <x v="20"/>
    <x v="1"/>
    <s v="stk"/>
    <n v="46775"/>
  </r>
  <r>
    <x v="15"/>
    <x v="4"/>
    <s v="Heim"/>
    <x v="20"/>
    <x v="1"/>
    <s v="stk"/>
    <n v="41500"/>
  </r>
  <r>
    <x v="16"/>
    <x v="4"/>
    <s v="Heim"/>
    <x v="20"/>
    <x v="1"/>
    <s v="stk"/>
    <n v="50275"/>
  </r>
  <r>
    <x v="17"/>
    <x v="4"/>
    <s v="Heim"/>
    <x v="20"/>
    <x v="1"/>
    <s v="stk"/>
    <n v="5600"/>
  </r>
  <r>
    <x v="18"/>
    <x v="4"/>
    <s v="Heim"/>
    <x v="20"/>
    <x v="1"/>
    <s v="stk"/>
    <n v="91035"/>
  </r>
  <r>
    <x v="0"/>
    <x v="4"/>
    <s v="Heim"/>
    <x v="20"/>
    <x v="5"/>
    <s v="stk"/>
    <n v="675"/>
  </r>
  <r>
    <x v="1"/>
    <x v="4"/>
    <s v="Heim"/>
    <x v="20"/>
    <x v="5"/>
    <s v="stk"/>
    <n v="2075"/>
  </r>
  <r>
    <x v="2"/>
    <x v="4"/>
    <s v="Heim"/>
    <x v="20"/>
    <x v="5"/>
    <s v="stk"/>
    <n v="21050"/>
  </r>
  <r>
    <x v="3"/>
    <x v="4"/>
    <s v="Heim"/>
    <x v="20"/>
    <x v="5"/>
    <s v="stk"/>
    <n v="1750"/>
  </r>
  <r>
    <x v="4"/>
    <x v="4"/>
    <s v="Heim"/>
    <x v="20"/>
    <x v="5"/>
    <s v="stk"/>
    <n v="2150"/>
  </r>
  <r>
    <x v="5"/>
    <x v="4"/>
    <s v="Heim"/>
    <x v="20"/>
    <x v="5"/>
    <s v="stk"/>
    <n v="2505"/>
  </r>
  <r>
    <x v="6"/>
    <x v="4"/>
    <s v="Heim"/>
    <x v="20"/>
    <x v="5"/>
    <s v="stk"/>
    <n v="800"/>
  </r>
  <r>
    <x v="7"/>
    <x v="4"/>
    <s v="Heim"/>
    <x v="20"/>
    <x v="5"/>
    <s v="stk"/>
    <n v="4050"/>
  </r>
  <r>
    <x v="8"/>
    <x v="4"/>
    <s v="Heim"/>
    <x v="20"/>
    <x v="5"/>
    <s v="stk"/>
    <n v="5800"/>
  </r>
  <r>
    <x v="9"/>
    <x v="4"/>
    <s v="Heim"/>
    <x v="20"/>
    <x v="5"/>
    <s v="stk"/>
    <n v="20850"/>
  </r>
  <r>
    <x v="10"/>
    <x v="4"/>
    <s v="Heim"/>
    <x v="20"/>
    <x v="5"/>
    <s v="stk"/>
    <n v="20600"/>
  </r>
  <r>
    <x v="11"/>
    <x v="4"/>
    <s v="Heim"/>
    <x v="20"/>
    <x v="5"/>
    <s v="stk"/>
    <n v="21200"/>
  </r>
  <r>
    <x v="12"/>
    <x v="4"/>
    <s v="Heim"/>
    <x v="20"/>
    <x v="5"/>
    <s v="stk"/>
    <n v="4030"/>
  </r>
  <r>
    <x v="13"/>
    <x v="4"/>
    <s v="Heim"/>
    <x v="20"/>
    <x v="5"/>
    <s v="stk"/>
    <n v="18920"/>
  </r>
  <r>
    <x v="14"/>
    <x v="4"/>
    <s v="Heim"/>
    <x v="20"/>
    <x v="5"/>
    <s v="stk"/>
    <n v="16560"/>
  </r>
  <r>
    <x v="15"/>
    <x v="4"/>
    <s v="Heim"/>
    <x v="20"/>
    <x v="5"/>
    <s v="stk"/>
    <n v="1000"/>
  </r>
  <r>
    <x v="16"/>
    <x v="4"/>
    <s v="Heim"/>
    <x v="20"/>
    <x v="5"/>
    <s v="stk"/>
    <n v="3375"/>
  </r>
  <r>
    <x v="17"/>
    <x v="4"/>
    <s v="Heim"/>
    <x v="20"/>
    <x v="5"/>
    <s v="stk"/>
    <n v="4500"/>
  </r>
  <r>
    <x v="18"/>
    <x v="4"/>
    <s v="Heim"/>
    <x v="20"/>
    <x v="5"/>
    <s v="stk"/>
    <n v="9640"/>
  </r>
  <r>
    <x v="0"/>
    <x v="4"/>
    <s v="Heim"/>
    <x v="20"/>
    <x v="0"/>
    <s v="Dekar"/>
    <n v="1330"/>
  </r>
  <r>
    <x v="1"/>
    <x v="4"/>
    <s v="Heim"/>
    <x v="20"/>
    <x v="0"/>
    <s v="Dekar"/>
    <n v="1134"/>
  </r>
  <r>
    <x v="2"/>
    <x v="4"/>
    <s v="Heim"/>
    <x v="20"/>
    <x v="0"/>
    <s v="Dekar"/>
    <n v="1177"/>
  </r>
  <r>
    <x v="3"/>
    <x v="4"/>
    <s v="Heim"/>
    <x v="20"/>
    <x v="0"/>
    <s v="Dekar"/>
    <n v="0"/>
  </r>
  <r>
    <x v="4"/>
    <x v="4"/>
    <s v="Heim"/>
    <x v="20"/>
    <x v="0"/>
    <s v="Dekar"/>
    <n v="618"/>
  </r>
  <r>
    <x v="5"/>
    <x v="4"/>
    <s v="Heim"/>
    <x v="20"/>
    <x v="0"/>
    <s v="Dekar"/>
    <n v="288"/>
  </r>
  <r>
    <x v="6"/>
    <x v="4"/>
    <s v="Heim"/>
    <x v="20"/>
    <x v="0"/>
    <s v="Dekar"/>
    <n v="450"/>
  </r>
  <r>
    <x v="7"/>
    <x v="4"/>
    <s v="Heim"/>
    <x v="20"/>
    <x v="0"/>
    <s v="Dekar"/>
    <n v="953"/>
  </r>
  <r>
    <x v="8"/>
    <x v="4"/>
    <s v="Heim"/>
    <x v="20"/>
    <x v="0"/>
    <s v="Dekar"/>
    <n v="502"/>
  </r>
  <r>
    <x v="9"/>
    <x v="4"/>
    <s v="Heim"/>
    <x v="20"/>
    <x v="0"/>
    <s v="Dekar"/>
    <n v="395"/>
  </r>
  <r>
    <x v="10"/>
    <x v="4"/>
    <s v="Heim"/>
    <x v="20"/>
    <x v="0"/>
    <s v="Dekar"/>
    <n v="387"/>
  </r>
  <r>
    <x v="11"/>
    <x v="4"/>
    <s v="Heim"/>
    <x v="20"/>
    <x v="0"/>
    <s v="Dekar"/>
    <n v="199"/>
  </r>
  <r>
    <x v="12"/>
    <x v="4"/>
    <s v="Heim"/>
    <x v="20"/>
    <x v="0"/>
    <s v="Dekar"/>
    <n v="163"/>
  </r>
  <r>
    <x v="13"/>
    <x v="4"/>
    <s v="Heim"/>
    <x v="20"/>
    <x v="0"/>
    <s v="Dekar"/>
    <n v="172"/>
  </r>
  <r>
    <x v="14"/>
    <x v="4"/>
    <s v="Heim"/>
    <x v="20"/>
    <x v="0"/>
    <s v="Dekar"/>
    <n v="201"/>
  </r>
  <r>
    <x v="15"/>
    <x v="4"/>
    <s v="Heim"/>
    <x v="20"/>
    <x v="0"/>
    <s v="Dekar"/>
    <n v="400"/>
  </r>
  <r>
    <x v="16"/>
    <x v="4"/>
    <s v="Heim"/>
    <x v="20"/>
    <x v="0"/>
    <s v="Dekar"/>
    <n v="267"/>
  </r>
  <r>
    <x v="17"/>
    <x v="4"/>
    <s v="Heim"/>
    <x v="20"/>
    <x v="0"/>
    <s v="Dekar"/>
    <n v="249"/>
  </r>
  <r>
    <x v="18"/>
    <x v="4"/>
    <s v="Heim"/>
    <x v="20"/>
    <x v="0"/>
    <s v="Dekar"/>
    <n v="204"/>
  </r>
  <r>
    <x v="19"/>
    <x v="2"/>
    <s v="Trondheim"/>
    <x v="19"/>
    <x v="4"/>
    <s v="m3"/>
    <n v="24983"/>
  </r>
  <r>
    <x v="19"/>
    <x v="2"/>
    <s v="Trondheim"/>
    <x v="19"/>
    <x v="3"/>
    <s v="m"/>
    <n v="2857"/>
  </r>
  <r>
    <x v="19"/>
    <x v="2"/>
    <s v="Trondheim"/>
    <x v="19"/>
    <x v="2"/>
    <s v="m"/>
    <m/>
  </r>
  <r>
    <x v="19"/>
    <x v="2"/>
    <s v="Trondheim"/>
    <x v="19"/>
    <x v="6"/>
    <s v="Dekar"/>
    <n v="107"/>
  </r>
  <r>
    <x v="19"/>
    <x v="2"/>
    <s v="Trondheim"/>
    <x v="19"/>
    <x v="1"/>
    <s v="stk"/>
    <n v="172300"/>
  </r>
  <r>
    <x v="19"/>
    <x v="2"/>
    <s v="Trondheim"/>
    <x v="19"/>
    <x v="5"/>
    <s v="stk"/>
    <n v="12450"/>
  </r>
  <r>
    <x v="19"/>
    <x v="2"/>
    <s v="Trondheim"/>
    <x v="19"/>
    <x v="0"/>
    <s v="Dekar"/>
    <n v="721"/>
  </r>
  <r>
    <x v="19"/>
    <x v="0"/>
    <s v="Steinkjer"/>
    <x v="0"/>
    <x v="4"/>
    <s v="m3"/>
    <n v="98334"/>
  </r>
  <r>
    <x v="19"/>
    <x v="0"/>
    <s v="Steinkjer"/>
    <x v="0"/>
    <x v="3"/>
    <s v="m"/>
    <n v="9902"/>
  </r>
  <r>
    <x v="19"/>
    <x v="0"/>
    <s v="Steinkjer"/>
    <x v="0"/>
    <x v="2"/>
    <s v="m"/>
    <m/>
  </r>
  <r>
    <x v="19"/>
    <x v="0"/>
    <s v="Steinkjer"/>
    <x v="0"/>
    <x v="6"/>
    <s v="Dekar"/>
    <n v="90"/>
  </r>
  <r>
    <x v="19"/>
    <x v="0"/>
    <s v="Steinkjer"/>
    <x v="0"/>
    <x v="1"/>
    <s v="stk"/>
    <n v="397561"/>
  </r>
  <r>
    <x v="19"/>
    <x v="0"/>
    <s v="Steinkjer"/>
    <x v="0"/>
    <x v="5"/>
    <s v="stk"/>
    <n v="17025"/>
  </r>
  <r>
    <x v="19"/>
    <x v="0"/>
    <s v="Steinkjer"/>
    <x v="0"/>
    <x v="0"/>
    <s v="Dekar"/>
    <n v="1636"/>
  </r>
  <r>
    <x v="19"/>
    <x v="1"/>
    <s v="Namsos"/>
    <x v="1"/>
    <x v="4"/>
    <s v="m3"/>
    <n v="56171"/>
  </r>
  <r>
    <x v="19"/>
    <x v="1"/>
    <s v="Namsos"/>
    <x v="1"/>
    <x v="3"/>
    <s v="m"/>
    <n v="3100"/>
  </r>
  <r>
    <x v="19"/>
    <x v="1"/>
    <s v="Namsos"/>
    <x v="1"/>
    <x v="2"/>
    <s v="m"/>
    <m/>
  </r>
  <r>
    <x v="19"/>
    <x v="1"/>
    <s v="Namsos"/>
    <x v="1"/>
    <x v="6"/>
    <s v="Dekar"/>
    <n v="159"/>
  </r>
  <r>
    <x v="19"/>
    <x v="1"/>
    <s v="Namsos"/>
    <x v="1"/>
    <x v="1"/>
    <s v="stk"/>
    <n v="288445"/>
  </r>
  <r>
    <x v="19"/>
    <x v="1"/>
    <s v="Namsos"/>
    <x v="1"/>
    <x v="5"/>
    <s v="stk"/>
    <n v="4000"/>
  </r>
  <r>
    <x v="19"/>
    <x v="1"/>
    <s v="Namsos"/>
    <x v="1"/>
    <x v="0"/>
    <s v="Dekar"/>
    <n v="544"/>
  </r>
  <r>
    <x v="19"/>
    <x v="3"/>
    <s v="Osen"/>
    <x v="24"/>
    <x v="4"/>
    <s v="m3"/>
    <n v="5048"/>
  </r>
  <r>
    <x v="19"/>
    <x v="3"/>
    <s v="Osen"/>
    <x v="24"/>
    <x v="3"/>
    <s v="m"/>
    <n v="1543"/>
  </r>
  <r>
    <x v="19"/>
    <x v="3"/>
    <s v="Osen"/>
    <x v="24"/>
    <x v="2"/>
    <s v="m"/>
    <m/>
  </r>
  <r>
    <x v="19"/>
    <x v="3"/>
    <s v="Osen"/>
    <x v="24"/>
    <x v="6"/>
    <s v="Dekar"/>
    <m/>
  </r>
  <r>
    <x v="19"/>
    <x v="3"/>
    <s v="Osen"/>
    <x v="24"/>
    <x v="1"/>
    <s v="stk"/>
    <n v="5500"/>
  </r>
  <r>
    <x v="19"/>
    <x v="3"/>
    <s v="Osen"/>
    <x v="24"/>
    <x v="5"/>
    <s v="stk"/>
    <m/>
  </r>
  <r>
    <x v="19"/>
    <x v="3"/>
    <s v="Osen"/>
    <x v="24"/>
    <x v="0"/>
    <s v="Dekar"/>
    <n v="333"/>
  </r>
  <r>
    <x v="19"/>
    <x v="5"/>
    <s v="Oppdal"/>
    <x v="25"/>
    <x v="4"/>
    <s v="m3"/>
    <n v="2941"/>
  </r>
  <r>
    <x v="19"/>
    <x v="5"/>
    <s v="Oppdal"/>
    <x v="25"/>
    <x v="3"/>
    <s v="m"/>
    <m/>
  </r>
  <r>
    <x v="19"/>
    <x v="5"/>
    <s v="Oppdal"/>
    <x v="25"/>
    <x v="2"/>
    <s v="m"/>
    <m/>
  </r>
  <r>
    <x v="19"/>
    <x v="5"/>
    <s v="Oppdal"/>
    <x v="25"/>
    <x v="6"/>
    <s v="Dekar"/>
    <m/>
  </r>
  <r>
    <x v="19"/>
    <x v="5"/>
    <s v="Oppdal"/>
    <x v="25"/>
    <x v="1"/>
    <s v="stk"/>
    <m/>
  </r>
  <r>
    <x v="19"/>
    <x v="5"/>
    <s v="Oppdal"/>
    <x v="25"/>
    <x v="5"/>
    <s v="stk"/>
    <m/>
  </r>
  <r>
    <x v="19"/>
    <x v="5"/>
    <s v="Oppdal"/>
    <x v="25"/>
    <x v="0"/>
    <s v="Dekar"/>
    <m/>
  </r>
  <r>
    <x v="19"/>
    <x v="5"/>
    <s v="Rennebu"/>
    <x v="26"/>
    <x v="4"/>
    <s v="m3"/>
    <n v="40574"/>
  </r>
  <r>
    <x v="19"/>
    <x v="5"/>
    <s v="Rennebu"/>
    <x v="26"/>
    <x v="3"/>
    <s v="m"/>
    <n v="364"/>
  </r>
  <r>
    <x v="19"/>
    <x v="5"/>
    <s v="Rennebu"/>
    <x v="26"/>
    <x v="2"/>
    <s v="m"/>
    <m/>
  </r>
  <r>
    <x v="19"/>
    <x v="5"/>
    <s v="Rennebu"/>
    <x v="26"/>
    <x v="6"/>
    <s v="Dekar"/>
    <n v="667"/>
  </r>
  <r>
    <x v="19"/>
    <x v="5"/>
    <s v="Rennebu"/>
    <x v="26"/>
    <x v="1"/>
    <s v="stk"/>
    <n v="62725"/>
  </r>
  <r>
    <x v="19"/>
    <x v="5"/>
    <s v="Rennebu"/>
    <x v="26"/>
    <x v="5"/>
    <s v="stk"/>
    <n v="12850"/>
  </r>
  <r>
    <x v="19"/>
    <x v="5"/>
    <s v="Rennebu"/>
    <x v="26"/>
    <x v="0"/>
    <s v="Dekar"/>
    <n v="348"/>
  </r>
  <r>
    <x v="19"/>
    <x v="5"/>
    <s v="Røros"/>
    <x v="27"/>
    <x v="4"/>
    <s v="m3"/>
    <n v="531"/>
  </r>
  <r>
    <x v="19"/>
    <x v="5"/>
    <s v="Røros"/>
    <x v="27"/>
    <x v="3"/>
    <s v="m"/>
    <m/>
  </r>
  <r>
    <x v="19"/>
    <x v="5"/>
    <s v="Røros"/>
    <x v="27"/>
    <x v="2"/>
    <s v="m"/>
    <m/>
  </r>
  <r>
    <x v="19"/>
    <x v="5"/>
    <s v="Røros"/>
    <x v="27"/>
    <x v="6"/>
    <s v="Dekar"/>
    <m/>
  </r>
  <r>
    <x v="19"/>
    <x v="5"/>
    <s v="Røros"/>
    <x v="27"/>
    <x v="1"/>
    <s v="stk"/>
    <n v="3645"/>
  </r>
  <r>
    <x v="19"/>
    <x v="5"/>
    <s v="Røros"/>
    <x v="27"/>
    <x v="5"/>
    <s v="stk"/>
    <n v="3240"/>
  </r>
  <r>
    <x v="19"/>
    <x v="5"/>
    <s v="Røros"/>
    <x v="27"/>
    <x v="0"/>
    <s v="Dekar"/>
    <m/>
  </r>
  <r>
    <x v="19"/>
    <x v="5"/>
    <s v="Holtålen"/>
    <x v="28"/>
    <x v="4"/>
    <s v="m3"/>
    <n v="10094"/>
  </r>
  <r>
    <x v="19"/>
    <x v="5"/>
    <s v="Holtålen"/>
    <x v="28"/>
    <x v="3"/>
    <s v="m"/>
    <m/>
  </r>
  <r>
    <x v="19"/>
    <x v="5"/>
    <s v="Holtålen"/>
    <x v="28"/>
    <x v="2"/>
    <s v="m"/>
    <m/>
  </r>
  <r>
    <x v="19"/>
    <x v="5"/>
    <s v="Holtålen"/>
    <x v="28"/>
    <x v="6"/>
    <s v="Dekar"/>
    <m/>
  </r>
  <r>
    <x v="19"/>
    <x v="5"/>
    <s v="Holtålen"/>
    <x v="28"/>
    <x v="1"/>
    <s v="stk"/>
    <n v="35550"/>
  </r>
  <r>
    <x v="19"/>
    <x v="5"/>
    <s v="Holtålen"/>
    <x v="28"/>
    <x v="5"/>
    <s v="stk"/>
    <n v="28350"/>
  </r>
  <r>
    <x v="19"/>
    <x v="5"/>
    <s v="Holtålen"/>
    <x v="28"/>
    <x v="0"/>
    <s v="Dekar"/>
    <m/>
  </r>
  <r>
    <x v="19"/>
    <x v="5"/>
    <s v="Midtre-Gauldal"/>
    <x v="29"/>
    <x v="4"/>
    <s v="m3"/>
    <n v="57519"/>
  </r>
  <r>
    <x v="19"/>
    <x v="5"/>
    <s v="Midtre-Gauldal"/>
    <x v="29"/>
    <x v="3"/>
    <s v="m"/>
    <n v="3743"/>
  </r>
  <r>
    <x v="19"/>
    <x v="5"/>
    <s v="Midtre-Gauldal"/>
    <x v="29"/>
    <x v="2"/>
    <s v="m"/>
    <m/>
  </r>
  <r>
    <x v="19"/>
    <x v="5"/>
    <s v="Midtre-Gauldal"/>
    <x v="29"/>
    <x v="6"/>
    <s v="Dekar"/>
    <n v="21"/>
  </r>
  <r>
    <x v="19"/>
    <x v="5"/>
    <s v="Midtre-Gauldal"/>
    <x v="29"/>
    <x v="1"/>
    <s v="stk"/>
    <n v="227595"/>
  </r>
  <r>
    <x v="19"/>
    <x v="5"/>
    <s v="Midtre-Gauldal"/>
    <x v="29"/>
    <x v="5"/>
    <s v="stk"/>
    <n v="12455"/>
  </r>
  <r>
    <x v="19"/>
    <x v="5"/>
    <s v="Midtre-Gauldal"/>
    <x v="29"/>
    <x v="0"/>
    <s v="Dekar"/>
    <n v="343"/>
  </r>
  <r>
    <x v="19"/>
    <x v="5"/>
    <s v="Melhus"/>
    <x v="30"/>
    <x v="4"/>
    <s v="m3"/>
    <n v="52846"/>
  </r>
  <r>
    <x v="19"/>
    <x v="5"/>
    <s v="Melhus"/>
    <x v="30"/>
    <x v="3"/>
    <s v="m"/>
    <m/>
  </r>
  <r>
    <x v="19"/>
    <x v="5"/>
    <s v="Melhus"/>
    <x v="30"/>
    <x v="2"/>
    <s v="m"/>
    <m/>
  </r>
  <r>
    <x v="19"/>
    <x v="5"/>
    <s v="Melhus"/>
    <x v="30"/>
    <x v="6"/>
    <s v="Dekar"/>
    <n v="59"/>
  </r>
  <r>
    <x v="19"/>
    <x v="5"/>
    <s v="Melhus"/>
    <x v="30"/>
    <x v="1"/>
    <s v="stk"/>
    <n v="272404"/>
  </r>
  <r>
    <x v="19"/>
    <x v="5"/>
    <s v="Melhus"/>
    <x v="30"/>
    <x v="5"/>
    <s v="stk"/>
    <n v="35725"/>
  </r>
  <r>
    <x v="19"/>
    <x v="5"/>
    <s v="Melhus"/>
    <x v="30"/>
    <x v="0"/>
    <s v="Dekar"/>
    <n v="282"/>
  </r>
  <r>
    <x v="19"/>
    <x v="4"/>
    <s v="Skaun"/>
    <x v="31"/>
    <x v="4"/>
    <s v="m3"/>
    <n v="18126"/>
  </r>
  <r>
    <x v="19"/>
    <x v="4"/>
    <s v="Skaun"/>
    <x v="31"/>
    <x v="3"/>
    <s v="m"/>
    <m/>
  </r>
  <r>
    <x v="19"/>
    <x v="4"/>
    <s v="Skaun"/>
    <x v="31"/>
    <x v="2"/>
    <s v="m"/>
    <m/>
  </r>
  <r>
    <x v="19"/>
    <x v="4"/>
    <s v="Skaun"/>
    <x v="31"/>
    <x v="6"/>
    <s v="Dekar"/>
    <n v="12"/>
  </r>
  <r>
    <x v="19"/>
    <x v="4"/>
    <s v="Skaun"/>
    <x v="31"/>
    <x v="1"/>
    <s v="stk"/>
    <n v="151780"/>
  </r>
  <r>
    <x v="19"/>
    <x v="4"/>
    <s v="Skaun"/>
    <x v="31"/>
    <x v="5"/>
    <s v="stk"/>
    <n v="550"/>
  </r>
  <r>
    <x v="19"/>
    <x v="4"/>
    <s v="Skaun"/>
    <x v="31"/>
    <x v="0"/>
    <s v="Dekar"/>
    <n v="302"/>
  </r>
  <r>
    <x v="19"/>
    <x v="2"/>
    <s v="Malvik"/>
    <x v="32"/>
    <x v="4"/>
    <s v="m3"/>
    <n v="4525"/>
  </r>
  <r>
    <x v="19"/>
    <x v="2"/>
    <s v="Malvik"/>
    <x v="32"/>
    <x v="3"/>
    <s v="m"/>
    <m/>
  </r>
  <r>
    <x v="19"/>
    <x v="2"/>
    <s v="Malvik"/>
    <x v="32"/>
    <x v="2"/>
    <s v="m"/>
    <m/>
  </r>
  <r>
    <x v="19"/>
    <x v="2"/>
    <s v="Malvik"/>
    <x v="32"/>
    <x v="6"/>
    <s v="Dekar"/>
    <m/>
  </r>
  <r>
    <x v="19"/>
    <x v="2"/>
    <s v="Malvik"/>
    <x v="32"/>
    <x v="1"/>
    <s v="stk"/>
    <n v="38500"/>
  </r>
  <r>
    <x v="19"/>
    <x v="2"/>
    <s v="Malvik"/>
    <x v="32"/>
    <x v="5"/>
    <s v="stk"/>
    <n v="14200"/>
  </r>
  <r>
    <x v="19"/>
    <x v="2"/>
    <s v="Malvik"/>
    <x v="32"/>
    <x v="0"/>
    <s v="Dekar"/>
    <n v="760"/>
  </r>
  <r>
    <x v="19"/>
    <x v="2"/>
    <s v="Selbu"/>
    <x v="33"/>
    <x v="4"/>
    <s v="m3"/>
    <n v="30447"/>
  </r>
  <r>
    <x v="19"/>
    <x v="2"/>
    <s v="Selbu"/>
    <x v="33"/>
    <x v="3"/>
    <s v="m"/>
    <n v="6051"/>
  </r>
  <r>
    <x v="19"/>
    <x v="2"/>
    <s v="Selbu"/>
    <x v="33"/>
    <x v="2"/>
    <s v="m"/>
    <m/>
  </r>
  <r>
    <x v="19"/>
    <x v="2"/>
    <s v="Selbu"/>
    <x v="33"/>
    <x v="6"/>
    <s v="Dekar"/>
    <n v="243"/>
  </r>
  <r>
    <x v="19"/>
    <x v="2"/>
    <s v="Selbu"/>
    <x v="33"/>
    <x v="1"/>
    <s v="stk"/>
    <n v="227475"/>
  </r>
  <r>
    <x v="19"/>
    <x v="2"/>
    <s v="Selbu"/>
    <x v="33"/>
    <x v="5"/>
    <s v="stk"/>
    <n v="11850"/>
  </r>
  <r>
    <x v="19"/>
    <x v="2"/>
    <s v="Selbu"/>
    <x v="33"/>
    <x v="0"/>
    <s v="Dekar"/>
    <n v="2987"/>
  </r>
  <r>
    <x v="19"/>
    <x v="2"/>
    <s v="Tydal"/>
    <x v="34"/>
    <x v="4"/>
    <s v="m3"/>
    <n v="10853"/>
  </r>
  <r>
    <x v="19"/>
    <x v="2"/>
    <s v="Tydal"/>
    <x v="34"/>
    <x v="3"/>
    <s v="m"/>
    <m/>
  </r>
  <r>
    <x v="19"/>
    <x v="2"/>
    <s v="Tydal"/>
    <x v="34"/>
    <x v="2"/>
    <s v="m"/>
    <m/>
  </r>
  <r>
    <x v="19"/>
    <x v="2"/>
    <s v="Tydal"/>
    <x v="34"/>
    <x v="6"/>
    <s v="Dekar"/>
    <n v="73"/>
  </r>
  <r>
    <x v="19"/>
    <x v="2"/>
    <s v="Tydal"/>
    <x v="34"/>
    <x v="1"/>
    <s v="stk"/>
    <n v="28650"/>
  </r>
  <r>
    <x v="19"/>
    <x v="2"/>
    <s v="Tydal"/>
    <x v="34"/>
    <x v="5"/>
    <s v="stk"/>
    <m/>
  </r>
  <r>
    <x v="19"/>
    <x v="2"/>
    <s v="Tydal"/>
    <x v="34"/>
    <x v="0"/>
    <s v="Dekar"/>
    <n v="954"/>
  </r>
  <r>
    <x v="19"/>
    <x v="2"/>
    <s v="Meråker"/>
    <x v="2"/>
    <x v="4"/>
    <s v="m3"/>
    <n v="18995"/>
  </r>
  <r>
    <x v="19"/>
    <x v="2"/>
    <s v="Meråker"/>
    <x v="2"/>
    <x v="3"/>
    <s v="m"/>
    <n v="439"/>
  </r>
  <r>
    <x v="19"/>
    <x v="2"/>
    <s v="Meråker"/>
    <x v="2"/>
    <x v="2"/>
    <s v="m"/>
    <m/>
  </r>
  <r>
    <x v="19"/>
    <x v="2"/>
    <s v="Meråker"/>
    <x v="2"/>
    <x v="6"/>
    <s v="Dekar"/>
    <n v="57"/>
  </r>
  <r>
    <x v="19"/>
    <x v="2"/>
    <s v="Meråker"/>
    <x v="2"/>
    <x v="1"/>
    <s v="stk"/>
    <n v="130875"/>
  </r>
  <r>
    <x v="19"/>
    <x v="2"/>
    <s v="Meråker"/>
    <x v="2"/>
    <x v="5"/>
    <s v="stk"/>
    <n v="1200"/>
  </r>
  <r>
    <x v="19"/>
    <x v="2"/>
    <s v="Meråker"/>
    <x v="2"/>
    <x v="0"/>
    <s v="Dekar"/>
    <n v="1299"/>
  </r>
  <r>
    <x v="19"/>
    <x v="2"/>
    <s v="Stjørdal"/>
    <x v="3"/>
    <x v="4"/>
    <s v="m3"/>
    <n v="34839"/>
  </r>
  <r>
    <x v="19"/>
    <x v="2"/>
    <s v="Stjørdal"/>
    <x v="3"/>
    <x v="3"/>
    <s v="m"/>
    <n v="3670"/>
  </r>
  <r>
    <x v="19"/>
    <x v="2"/>
    <s v="Stjørdal"/>
    <x v="3"/>
    <x v="2"/>
    <s v="m"/>
    <m/>
  </r>
  <r>
    <x v="19"/>
    <x v="2"/>
    <s v="Stjørdal"/>
    <x v="3"/>
    <x v="6"/>
    <s v="Dekar"/>
    <n v="14"/>
  </r>
  <r>
    <x v="19"/>
    <x v="2"/>
    <s v="Stjørdal"/>
    <x v="3"/>
    <x v="1"/>
    <s v="stk"/>
    <n v="239050"/>
  </r>
  <r>
    <x v="19"/>
    <x v="2"/>
    <s v="Stjørdal"/>
    <x v="3"/>
    <x v="5"/>
    <s v="stk"/>
    <n v="2500"/>
  </r>
  <r>
    <x v="19"/>
    <x v="2"/>
    <s v="Stjørdal"/>
    <x v="3"/>
    <x v="0"/>
    <s v="Dekar"/>
    <n v="1869"/>
  </r>
  <r>
    <x v="19"/>
    <x v="0"/>
    <s v="Frosta"/>
    <x v="4"/>
    <x v="4"/>
    <s v="m3"/>
    <n v="1293"/>
  </r>
  <r>
    <x v="19"/>
    <x v="0"/>
    <s v="Frosta"/>
    <x v="4"/>
    <x v="3"/>
    <s v="m"/>
    <m/>
  </r>
  <r>
    <x v="19"/>
    <x v="0"/>
    <s v="Frosta"/>
    <x v="4"/>
    <x v="2"/>
    <s v="m"/>
    <m/>
  </r>
  <r>
    <x v="19"/>
    <x v="0"/>
    <s v="Frosta"/>
    <x v="4"/>
    <x v="6"/>
    <s v="Dekar"/>
    <m/>
  </r>
  <r>
    <x v="19"/>
    <x v="0"/>
    <s v="Frosta"/>
    <x v="4"/>
    <x v="1"/>
    <s v="stk"/>
    <n v="30150"/>
  </r>
  <r>
    <x v="19"/>
    <x v="0"/>
    <s v="Frosta"/>
    <x v="4"/>
    <x v="5"/>
    <s v="stk"/>
    <n v="300"/>
  </r>
  <r>
    <x v="19"/>
    <x v="0"/>
    <s v="Frosta"/>
    <x v="4"/>
    <x v="0"/>
    <s v="Dekar"/>
    <n v="138"/>
  </r>
  <r>
    <x v="19"/>
    <x v="0"/>
    <s v="Levanger"/>
    <x v="5"/>
    <x v="4"/>
    <s v="m3"/>
    <n v="23168"/>
  </r>
  <r>
    <x v="19"/>
    <x v="0"/>
    <s v="Levanger"/>
    <x v="5"/>
    <x v="3"/>
    <s v="m"/>
    <n v="2064"/>
  </r>
  <r>
    <x v="19"/>
    <x v="0"/>
    <s v="Levanger"/>
    <x v="5"/>
    <x v="2"/>
    <s v="m"/>
    <m/>
  </r>
  <r>
    <x v="19"/>
    <x v="0"/>
    <s v="Levanger"/>
    <x v="5"/>
    <x v="6"/>
    <s v="Dekar"/>
    <n v="24"/>
  </r>
  <r>
    <x v="19"/>
    <x v="0"/>
    <s v="Levanger"/>
    <x v="5"/>
    <x v="1"/>
    <s v="stk"/>
    <n v="147295"/>
  </r>
  <r>
    <x v="19"/>
    <x v="0"/>
    <s v="Levanger"/>
    <x v="5"/>
    <x v="5"/>
    <s v="stk"/>
    <n v="15060"/>
  </r>
  <r>
    <x v="19"/>
    <x v="0"/>
    <s v="Levanger"/>
    <x v="5"/>
    <x v="0"/>
    <s v="Dekar"/>
    <n v="1621"/>
  </r>
  <r>
    <x v="19"/>
    <x v="0"/>
    <s v="Verdal"/>
    <x v="6"/>
    <x v="4"/>
    <s v="m3"/>
    <n v="25985"/>
  </r>
  <r>
    <x v="19"/>
    <x v="0"/>
    <s v="Verdal"/>
    <x v="6"/>
    <x v="3"/>
    <s v="m"/>
    <n v="1055"/>
  </r>
  <r>
    <x v="19"/>
    <x v="0"/>
    <s v="Verdal"/>
    <x v="6"/>
    <x v="2"/>
    <s v="m"/>
    <m/>
  </r>
  <r>
    <x v="19"/>
    <x v="0"/>
    <s v="Verdal"/>
    <x v="6"/>
    <x v="6"/>
    <s v="Dekar"/>
    <m/>
  </r>
  <r>
    <x v="19"/>
    <x v="0"/>
    <s v="Verdal"/>
    <x v="6"/>
    <x v="1"/>
    <s v="stk"/>
    <n v="38750"/>
  </r>
  <r>
    <x v="19"/>
    <x v="0"/>
    <s v="Verdal"/>
    <x v="6"/>
    <x v="5"/>
    <s v="stk"/>
    <n v="93790"/>
  </r>
  <r>
    <x v="19"/>
    <x v="0"/>
    <s v="Verdal"/>
    <x v="6"/>
    <x v="0"/>
    <s v="Dekar"/>
    <n v="3810"/>
  </r>
  <r>
    <x v="19"/>
    <x v="0"/>
    <s v="Snåsa"/>
    <x v="7"/>
    <x v="4"/>
    <s v="m3"/>
    <n v="34890"/>
  </r>
  <r>
    <x v="19"/>
    <x v="0"/>
    <s v="Snåsa"/>
    <x v="7"/>
    <x v="3"/>
    <s v="m"/>
    <n v="2600"/>
  </r>
  <r>
    <x v="19"/>
    <x v="0"/>
    <s v="Snåsa"/>
    <x v="7"/>
    <x v="2"/>
    <s v="m"/>
    <m/>
  </r>
  <r>
    <x v="19"/>
    <x v="0"/>
    <s v="Snåsa"/>
    <x v="7"/>
    <x v="6"/>
    <s v="Dekar"/>
    <n v="30"/>
  </r>
  <r>
    <x v="19"/>
    <x v="0"/>
    <s v="Snåsa"/>
    <x v="7"/>
    <x v="1"/>
    <s v="stk"/>
    <n v="177155"/>
  </r>
  <r>
    <x v="19"/>
    <x v="0"/>
    <s v="Snåsa"/>
    <x v="7"/>
    <x v="5"/>
    <s v="stk"/>
    <n v="50"/>
  </r>
  <r>
    <x v="19"/>
    <x v="0"/>
    <s v="Snåsa"/>
    <x v="7"/>
    <x v="0"/>
    <s v="Dekar"/>
    <n v="1151"/>
  </r>
  <r>
    <x v="19"/>
    <x v="1"/>
    <s v="Lierne"/>
    <x v="8"/>
    <x v="4"/>
    <s v="m3"/>
    <n v="37112"/>
  </r>
  <r>
    <x v="19"/>
    <x v="1"/>
    <s v="Lierne"/>
    <x v="8"/>
    <x v="3"/>
    <s v="m"/>
    <n v="935"/>
  </r>
  <r>
    <x v="19"/>
    <x v="1"/>
    <s v="Lierne"/>
    <x v="8"/>
    <x v="2"/>
    <s v="m"/>
    <m/>
  </r>
  <r>
    <x v="19"/>
    <x v="1"/>
    <s v="Lierne"/>
    <x v="8"/>
    <x v="6"/>
    <s v="Dekar"/>
    <n v="65"/>
  </r>
  <r>
    <x v="19"/>
    <x v="1"/>
    <s v="Lierne"/>
    <x v="8"/>
    <x v="1"/>
    <s v="stk"/>
    <n v="254450"/>
  </r>
  <r>
    <x v="19"/>
    <x v="1"/>
    <s v="Lierne"/>
    <x v="8"/>
    <x v="5"/>
    <s v="stk"/>
    <n v="700"/>
  </r>
  <r>
    <x v="19"/>
    <x v="1"/>
    <s v="Lierne"/>
    <x v="8"/>
    <x v="0"/>
    <s v="Dekar"/>
    <n v="740"/>
  </r>
  <r>
    <x v="19"/>
    <x v="1"/>
    <s v="Røyrvik"/>
    <x v="9"/>
    <x v="4"/>
    <s v="m3"/>
    <n v="89"/>
  </r>
  <r>
    <x v="19"/>
    <x v="1"/>
    <s v="Røyrvik"/>
    <x v="9"/>
    <x v="3"/>
    <s v="m"/>
    <m/>
  </r>
  <r>
    <x v="19"/>
    <x v="1"/>
    <s v="Røyrvik"/>
    <x v="9"/>
    <x v="2"/>
    <s v="m"/>
    <m/>
  </r>
  <r>
    <x v="19"/>
    <x v="1"/>
    <s v="Røyrvik"/>
    <x v="9"/>
    <x v="6"/>
    <s v="Dekar"/>
    <m/>
  </r>
  <r>
    <x v="19"/>
    <x v="1"/>
    <s v="Røyrvik"/>
    <x v="9"/>
    <x v="1"/>
    <s v="stk"/>
    <m/>
  </r>
  <r>
    <x v="19"/>
    <x v="1"/>
    <s v="Røyrvik"/>
    <x v="9"/>
    <x v="5"/>
    <s v="stk"/>
    <m/>
  </r>
  <r>
    <x v="19"/>
    <x v="1"/>
    <s v="Røyrvik"/>
    <x v="9"/>
    <x v="0"/>
    <s v="Dekar"/>
    <n v="235"/>
  </r>
  <r>
    <x v="19"/>
    <x v="1"/>
    <s v="Namsskogan"/>
    <x v="10"/>
    <x v="4"/>
    <s v="m3"/>
    <n v="2831"/>
  </r>
  <r>
    <x v="19"/>
    <x v="1"/>
    <s v="Namsskogan"/>
    <x v="10"/>
    <x v="3"/>
    <s v="m"/>
    <m/>
  </r>
  <r>
    <x v="19"/>
    <x v="1"/>
    <s v="Namsskogan"/>
    <x v="10"/>
    <x v="2"/>
    <s v="m"/>
    <m/>
  </r>
  <r>
    <x v="19"/>
    <x v="1"/>
    <s v="Namsskogan"/>
    <x v="10"/>
    <x v="6"/>
    <s v="Dekar"/>
    <n v="44"/>
  </r>
  <r>
    <x v="19"/>
    <x v="1"/>
    <s v="Namsskogan"/>
    <x v="10"/>
    <x v="1"/>
    <s v="stk"/>
    <n v="4375"/>
  </r>
  <r>
    <x v="19"/>
    <x v="1"/>
    <s v="Namsskogan"/>
    <x v="10"/>
    <x v="5"/>
    <s v="stk"/>
    <n v="7035"/>
  </r>
  <r>
    <x v="19"/>
    <x v="1"/>
    <s v="Namsskogan"/>
    <x v="10"/>
    <x v="0"/>
    <s v="Dekar"/>
    <n v="405"/>
  </r>
  <r>
    <x v="19"/>
    <x v="1"/>
    <s v="Grong"/>
    <x v="11"/>
    <x v="4"/>
    <s v="m3"/>
    <n v="12928"/>
  </r>
  <r>
    <x v="19"/>
    <x v="1"/>
    <s v="Grong"/>
    <x v="11"/>
    <x v="3"/>
    <s v="m"/>
    <n v="4800"/>
  </r>
  <r>
    <x v="19"/>
    <x v="1"/>
    <s v="Grong"/>
    <x v="11"/>
    <x v="2"/>
    <s v="m"/>
    <m/>
  </r>
  <r>
    <x v="19"/>
    <x v="1"/>
    <s v="Grong"/>
    <x v="11"/>
    <x v="6"/>
    <s v="Dekar"/>
    <n v="149"/>
  </r>
  <r>
    <x v="19"/>
    <x v="1"/>
    <s v="Grong"/>
    <x v="11"/>
    <x v="1"/>
    <s v="stk"/>
    <n v="101740"/>
  </r>
  <r>
    <x v="19"/>
    <x v="1"/>
    <s v="Grong"/>
    <x v="11"/>
    <x v="5"/>
    <s v="stk"/>
    <n v="7200"/>
  </r>
  <r>
    <x v="19"/>
    <x v="1"/>
    <s v="Grong"/>
    <x v="11"/>
    <x v="0"/>
    <s v="Dekar"/>
    <n v="567"/>
  </r>
  <r>
    <x v="19"/>
    <x v="1"/>
    <s v="Høylandet"/>
    <x v="12"/>
    <x v="4"/>
    <s v="m3"/>
    <n v="36130"/>
  </r>
  <r>
    <x v="19"/>
    <x v="1"/>
    <s v="Høylandet"/>
    <x v="12"/>
    <x v="3"/>
    <s v="m"/>
    <n v="2452"/>
  </r>
  <r>
    <x v="19"/>
    <x v="1"/>
    <s v="Høylandet"/>
    <x v="12"/>
    <x v="2"/>
    <s v="m"/>
    <m/>
  </r>
  <r>
    <x v="19"/>
    <x v="1"/>
    <s v="Høylandet"/>
    <x v="12"/>
    <x v="6"/>
    <s v="Dekar"/>
    <n v="20"/>
  </r>
  <r>
    <x v="19"/>
    <x v="1"/>
    <s v="Høylandet"/>
    <x v="12"/>
    <x v="1"/>
    <s v="stk"/>
    <n v="236800"/>
  </r>
  <r>
    <x v="19"/>
    <x v="1"/>
    <s v="Høylandet"/>
    <x v="12"/>
    <x v="5"/>
    <s v="stk"/>
    <n v="3400"/>
  </r>
  <r>
    <x v="19"/>
    <x v="1"/>
    <s v="Høylandet"/>
    <x v="12"/>
    <x v="0"/>
    <s v="Dekar"/>
    <n v="795"/>
  </r>
  <r>
    <x v="19"/>
    <x v="1"/>
    <s v="Overhalla"/>
    <x v="13"/>
    <x v="4"/>
    <s v="m3"/>
    <n v="30650"/>
  </r>
  <r>
    <x v="19"/>
    <x v="1"/>
    <s v="Overhalla"/>
    <x v="13"/>
    <x v="3"/>
    <s v="m"/>
    <m/>
  </r>
  <r>
    <x v="19"/>
    <x v="1"/>
    <s v="Overhalla"/>
    <x v="13"/>
    <x v="2"/>
    <s v="m"/>
    <m/>
  </r>
  <r>
    <x v="19"/>
    <x v="1"/>
    <s v="Overhalla"/>
    <x v="13"/>
    <x v="6"/>
    <s v="Dekar"/>
    <n v="5"/>
  </r>
  <r>
    <x v="19"/>
    <x v="1"/>
    <s v="Overhalla"/>
    <x v="13"/>
    <x v="1"/>
    <s v="stk"/>
    <n v="66700"/>
  </r>
  <r>
    <x v="19"/>
    <x v="1"/>
    <s v="Overhalla"/>
    <x v="13"/>
    <x v="5"/>
    <s v="stk"/>
    <n v="900"/>
  </r>
  <r>
    <x v="19"/>
    <x v="1"/>
    <s v="Overhalla"/>
    <x v="13"/>
    <x v="0"/>
    <s v="Dekar"/>
    <n v="159"/>
  </r>
  <r>
    <x v="19"/>
    <x v="1"/>
    <s v="Flatanger"/>
    <x v="14"/>
    <x v="4"/>
    <s v="m3"/>
    <n v="1601"/>
  </r>
  <r>
    <x v="19"/>
    <x v="1"/>
    <s v="Flatanger"/>
    <x v="14"/>
    <x v="3"/>
    <s v="m"/>
    <m/>
  </r>
  <r>
    <x v="19"/>
    <x v="1"/>
    <s v="Flatanger"/>
    <x v="14"/>
    <x v="2"/>
    <s v="m"/>
    <m/>
  </r>
  <r>
    <x v="19"/>
    <x v="1"/>
    <s v="Flatanger"/>
    <x v="14"/>
    <x v="6"/>
    <s v="Dekar"/>
    <m/>
  </r>
  <r>
    <x v="19"/>
    <x v="1"/>
    <s v="Flatanger"/>
    <x v="14"/>
    <x v="1"/>
    <s v="stk"/>
    <n v="200"/>
  </r>
  <r>
    <x v="19"/>
    <x v="1"/>
    <s v="Flatanger"/>
    <x v="14"/>
    <x v="5"/>
    <s v="stk"/>
    <m/>
  </r>
  <r>
    <x v="19"/>
    <x v="1"/>
    <s v="Flatanger"/>
    <x v="14"/>
    <x v="0"/>
    <s v="Dekar"/>
    <m/>
  </r>
  <r>
    <x v="19"/>
    <x v="1"/>
    <s v="Leka"/>
    <x v="16"/>
    <x v="4"/>
    <s v="m3"/>
    <n v="0"/>
  </r>
  <r>
    <x v="19"/>
    <x v="1"/>
    <s v="Leka"/>
    <x v="16"/>
    <x v="3"/>
    <s v="m"/>
    <m/>
  </r>
  <r>
    <x v="19"/>
    <x v="1"/>
    <s v="Leka"/>
    <x v="16"/>
    <x v="2"/>
    <s v="m"/>
    <m/>
  </r>
  <r>
    <x v="19"/>
    <x v="1"/>
    <s v="Leka"/>
    <x v="16"/>
    <x v="6"/>
    <s v="Dekar"/>
    <m/>
  </r>
  <r>
    <x v="19"/>
    <x v="1"/>
    <s v="Leka"/>
    <x v="16"/>
    <x v="1"/>
    <s v="stk"/>
    <n v="500"/>
  </r>
  <r>
    <x v="19"/>
    <x v="1"/>
    <s v="Leka"/>
    <x v="16"/>
    <x v="5"/>
    <s v="stk"/>
    <m/>
  </r>
  <r>
    <x v="19"/>
    <x v="1"/>
    <s v="Leka"/>
    <x v="16"/>
    <x v="0"/>
    <s v="Dekar"/>
    <m/>
  </r>
  <r>
    <x v="19"/>
    <x v="0"/>
    <s v="Inderøy"/>
    <x v="17"/>
    <x v="4"/>
    <s v="m3"/>
    <n v="29982"/>
  </r>
  <r>
    <x v="19"/>
    <x v="0"/>
    <s v="Inderøy"/>
    <x v="17"/>
    <x v="3"/>
    <s v="m"/>
    <m/>
  </r>
  <r>
    <x v="19"/>
    <x v="0"/>
    <s v="Inderøy"/>
    <x v="17"/>
    <x v="2"/>
    <s v="m"/>
    <m/>
  </r>
  <r>
    <x v="19"/>
    <x v="0"/>
    <s v="Inderøy"/>
    <x v="17"/>
    <x v="6"/>
    <s v="Dekar"/>
    <m/>
  </r>
  <r>
    <x v="19"/>
    <x v="0"/>
    <s v="Inderøy"/>
    <x v="17"/>
    <x v="1"/>
    <s v="stk"/>
    <n v="236175"/>
  </r>
  <r>
    <x v="19"/>
    <x v="0"/>
    <s v="Inderøy"/>
    <x v="17"/>
    <x v="5"/>
    <s v="stk"/>
    <n v="7550"/>
  </r>
  <r>
    <x v="19"/>
    <x v="0"/>
    <s v="Inderøy"/>
    <x v="17"/>
    <x v="0"/>
    <s v="Dekar"/>
    <n v="2100"/>
  </r>
  <r>
    <x v="19"/>
    <x v="3"/>
    <s v="Indre Fosen"/>
    <x v="18"/>
    <x v="4"/>
    <s v="m3"/>
    <n v="26734"/>
  </r>
  <r>
    <x v="19"/>
    <x v="3"/>
    <s v="Indre Fosen"/>
    <x v="18"/>
    <x v="3"/>
    <s v="m"/>
    <n v="170"/>
  </r>
  <r>
    <x v="19"/>
    <x v="3"/>
    <s v="Indre Fosen"/>
    <x v="18"/>
    <x v="2"/>
    <s v="m"/>
    <m/>
  </r>
  <r>
    <x v="19"/>
    <x v="3"/>
    <s v="Indre Fosen"/>
    <x v="18"/>
    <x v="6"/>
    <s v="Dekar"/>
    <m/>
  </r>
  <r>
    <x v="19"/>
    <x v="3"/>
    <s v="Indre Fosen"/>
    <x v="18"/>
    <x v="1"/>
    <s v="stk"/>
    <n v="315410"/>
  </r>
  <r>
    <x v="19"/>
    <x v="3"/>
    <s v="Indre Fosen"/>
    <x v="18"/>
    <x v="5"/>
    <s v="stk"/>
    <n v="18070"/>
  </r>
  <r>
    <x v="19"/>
    <x v="3"/>
    <s v="Indre Fosen"/>
    <x v="18"/>
    <x v="0"/>
    <s v="Dekar"/>
    <n v="1514"/>
  </r>
  <r>
    <x v="19"/>
    <x v="4"/>
    <s v="Heim"/>
    <x v="20"/>
    <x v="4"/>
    <s v="m3"/>
    <n v="11236"/>
  </r>
  <r>
    <x v="19"/>
    <x v="4"/>
    <s v="Heim"/>
    <x v="20"/>
    <x v="3"/>
    <s v="m"/>
    <n v="7546"/>
  </r>
  <r>
    <x v="19"/>
    <x v="4"/>
    <s v="Heim"/>
    <x v="20"/>
    <x v="2"/>
    <s v="m"/>
    <m/>
  </r>
  <r>
    <x v="19"/>
    <x v="4"/>
    <s v="Heim"/>
    <x v="20"/>
    <x v="6"/>
    <s v="Dekar"/>
    <n v="174"/>
  </r>
  <r>
    <x v="19"/>
    <x v="4"/>
    <s v="Heim"/>
    <x v="20"/>
    <x v="1"/>
    <s v="stk"/>
    <n v="227695"/>
  </r>
  <r>
    <x v="19"/>
    <x v="4"/>
    <s v="Heim"/>
    <x v="20"/>
    <x v="5"/>
    <s v="stk"/>
    <n v="26650"/>
  </r>
  <r>
    <x v="19"/>
    <x v="4"/>
    <s v="Heim"/>
    <x v="20"/>
    <x v="0"/>
    <s v="Dekar"/>
    <n v="346"/>
  </r>
  <r>
    <x v="19"/>
    <x v="4"/>
    <s v="Hitra"/>
    <x v="35"/>
    <x v="4"/>
    <s v="m3"/>
    <n v="271"/>
  </r>
  <r>
    <x v="19"/>
    <x v="4"/>
    <s v="Hitra"/>
    <x v="35"/>
    <x v="3"/>
    <s v="m"/>
    <m/>
  </r>
  <r>
    <x v="19"/>
    <x v="4"/>
    <s v="Hitra"/>
    <x v="35"/>
    <x v="2"/>
    <s v="m"/>
    <m/>
  </r>
  <r>
    <x v="19"/>
    <x v="4"/>
    <s v="Hitra"/>
    <x v="35"/>
    <x v="6"/>
    <s v="Dekar"/>
    <m/>
  </r>
  <r>
    <x v="19"/>
    <x v="4"/>
    <s v="Hitra"/>
    <x v="35"/>
    <x v="1"/>
    <s v="stk"/>
    <n v="1000"/>
  </r>
  <r>
    <x v="19"/>
    <x v="4"/>
    <s v="Hitra"/>
    <x v="35"/>
    <x v="5"/>
    <s v="stk"/>
    <m/>
  </r>
  <r>
    <x v="19"/>
    <x v="4"/>
    <s v="Hitra"/>
    <x v="35"/>
    <x v="0"/>
    <s v="Dekar"/>
    <n v="35"/>
  </r>
  <r>
    <x v="19"/>
    <x v="3"/>
    <s v="Ørland"/>
    <x v="21"/>
    <x v="4"/>
    <s v="m3"/>
    <n v="5679"/>
  </r>
  <r>
    <x v="19"/>
    <x v="3"/>
    <s v="Ørland"/>
    <x v="21"/>
    <x v="3"/>
    <s v="m"/>
    <m/>
  </r>
  <r>
    <x v="19"/>
    <x v="3"/>
    <s v="Ørland"/>
    <x v="21"/>
    <x v="2"/>
    <s v="m"/>
    <m/>
  </r>
  <r>
    <x v="19"/>
    <x v="3"/>
    <s v="Ørland"/>
    <x v="21"/>
    <x v="6"/>
    <s v="Dekar"/>
    <m/>
  </r>
  <r>
    <x v="19"/>
    <x v="3"/>
    <s v="Ørland"/>
    <x v="21"/>
    <x v="1"/>
    <s v="stk"/>
    <n v="12300"/>
  </r>
  <r>
    <x v="19"/>
    <x v="3"/>
    <s v="Ørland"/>
    <x v="21"/>
    <x v="5"/>
    <s v="stk"/>
    <m/>
  </r>
  <r>
    <x v="19"/>
    <x v="3"/>
    <s v="Ørland"/>
    <x v="21"/>
    <x v="0"/>
    <s v="Dekar"/>
    <n v="38"/>
  </r>
  <r>
    <x v="19"/>
    <x v="3"/>
    <s v="Åfjord"/>
    <x v="23"/>
    <x v="4"/>
    <s v="m3"/>
    <n v="8458"/>
  </r>
  <r>
    <x v="19"/>
    <x v="3"/>
    <s v="Åfjord"/>
    <x v="23"/>
    <x v="3"/>
    <s v="m"/>
    <m/>
  </r>
  <r>
    <x v="19"/>
    <x v="3"/>
    <s v="Åfjord"/>
    <x v="23"/>
    <x v="2"/>
    <s v="m"/>
    <m/>
  </r>
  <r>
    <x v="19"/>
    <x v="3"/>
    <s v="Åfjord"/>
    <x v="23"/>
    <x v="6"/>
    <s v="Dekar"/>
    <m/>
  </r>
  <r>
    <x v="19"/>
    <x v="3"/>
    <s v="Åfjord"/>
    <x v="23"/>
    <x v="1"/>
    <s v="stk"/>
    <n v="28880"/>
  </r>
  <r>
    <x v="19"/>
    <x v="3"/>
    <s v="Åfjord"/>
    <x v="23"/>
    <x v="5"/>
    <s v="stk"/>
    <n v="2120"/>
  </r>
  <r>
    <x v="19"/>
    <x v="3"/>
    <s v="Åfjord"/>
    <x v="23"/>
    <x v="0"/>
    <s v="Dekar"/>
    <n v="198"/>
  </r>
  <r>
    <x v="19"/>
    <x v="4"/>
    <s v="Orkland"/>
    <x v="22"/>
    <x v="4"/>
    <s v="m3"/>
    <n v="60915"/>
  </r>
  <r>
    <x v="19"/>
    <x v="4"/>
    <s v="Orkland"/>
    <x v="22"/>
    <x v="3"/>
    <s v="m"/>
    <n v="750"/>
  </r>
  <r>
    <x v="19"/>
    <x v="4"/>
    <s v="Orkland"/>
    <x v="22"/>
    <x v="2"/>
    <s v="m"/>
    <m/>
  </r>
  <r>
    <x v="19"/>
    <x v="4"/>
    <s v="Orkland"/>
    <x v="22"/>
    <x v="6"/>
    <s v="Dekar"/>
    <n v="41"/>
  </r>
  <r>
    <x v="19"/>
    <x v="4"/>
    <s v="Orkland"/>
    <x v="22"/>
    <x v="1"/>
    <s v="stk"/>
    <n v="375565"/>
  </r>
  <r>
    <x v="19"/>
    <x v="4"/>
    <s v="Orkland"/>
    <x v="22"/>
    <x v="5"/>
    <s v="stk"/>
    <n v="15850"/>
  </r>
  <r>
    <x v="19"/>
    <x v="4"/>
    <s v="Orkland"/>
    <x v="22"/>
    <x v="0"/>
    <s v="Dekar"/>
    <n v="485"/>
  </r>
  <r>
    <x v="19"/>
    <x v="1"/>
    <s v="Nærøysund"/>
    <x v="15"/>
    <x v="4"/>
    <s v="m3"/>
    <n v="1101"/>
  </r>
  <r>
    <x v="19"/>
    <x v="1"/>
    <s v="Nærøysund"/>
    <x v="15"/>
    <x v="3"/>
    <s v="m"/>
    <m/>
  </r>
  <r>
    <x v="19"/>
    <x v="1"/>
    <s v="Nærøysund"/>
    <x v="15"/>
    <x v="2"/>
    <s v="m"/>
    <m/>
  </r>
  <r>
    <x v="19"/>
    <x v="1"/>
    <s v="Nærøysund"/>
    <x v="15"/>
    <x v="6"/>
    <s v="Dekar"/>
    <m/>
  </r>
  <r>
    <x v="19"/>
    <x v="1"/>
    <s v="Nærøysund"/>
    <x v="15"/>
    <x v="1"/>
    <s v="stk"/>
    <n v="7500"/>
  </r>
  <r>
    <x v="19"/>
    <x v="1"/>
    <s v="Nærøysund"/>
    <x v="15"/>
    <x v="5"/>
    <s v="stk"/>
    <n v="23455"/>
  </r>
  <r>
    <x v="19"/>
    <x v="1"/>
    <s v="Nærøysund"/>
    <x v="15"/>
    <x v="0"/>
    <s v="Dekar"/>
    <n v="47"/>
  </r>
  <r>
    <x v="19"/>
    <x v="4"/>
    <s v="Rindal"/>
    <x v="37"/>
    <x v="4"/>
    <s v="m3"/>
    <n v="14372"/>
  </r>
  <r>
    <x v="19"/>
    <x v="4"/>
    <s v="Rindal"/>
    <x v="37"/>
    <x v="3"/>
    <s v="m"/>
    <n v="784"/>
  </r>
  <r>
    <x v="19"/>
    <x v="4"/>
    <s v="Rindal"/>
    <x v="37"/>
    <x v="2"/>
    <s v="m"/>
    <m/>
  </r>
  <r>
    <x v="19"/>
    <x v="4"/>
    <s v="Rindal"/>
    <x v="37"/>
    <x v="6"/>
    <s v="Dekar"/>
    <n v="337"/>
  </r>
  <r>
    <x v="19"/>
    <x v="4"/>
    <s v="Rindal"/>
    <x v="37"/>
    <x v="1"/>
    <s v="stk"/>
    <n v="78590"/>
  </r>
  <r>
    <x v="19"/>
    <x v="4"/>
    <s v="Rindal"/>
    <x v="37"/>
    <x v="5"/>
    <s v="stk"/>
    <m/>
  </r>
  <r>
    <x v="19"/>
    <x v="4"/>
    <s v="Rindal"/>
    <x v="37"/>
    <x v="0"/>
    <s v="Dekar"/>
    <n v="257"/>
  </r>
  <r>
    <x v="19"/>
    <x v="4"/>
    <s v="Frøya"/>
    <x v="36"/>
    <x v="4"/>
    <s v="m3"/>
    <n v="116"/>
  </r>
  <r>
    <x v="0"/>
    <x v="4"/>
    <s v="Heim"/>
    <x v="20"/>
    <x v="0"/>
    <s v="Dekar"/>
    <n v="39.786000000000001"/>
  </r>
  <r>
    <x v="1"/>
    <x v="4"/>
    <s v="Heim"/>
    <x v="20"/>
    <x v="0"/>
    <s v="Dekar"/>
    <n v="51.414000000000001"/>
  </r>
  <r>
    <x v="2"/>
    <x v="4"/>
    <s v="Heim"/>
    <x v="20"/>
    <x v="0"/>
    <s v="Dekar"/>
    <n v="38.988"/>
  </r>
  <r>
    <x v="3"/>
    <x v="4"/>
    <s v="Heim"/>
    <x v="20"/>
    <x v="0"/>
    <s v="Dekar"/>
    <n v="1.8240000000000001"/>
  </r>
  <r>
    <x v="4"/>
    <x v="4"/>
    <s v="Heim"/>
    <x v="20"/>
    <x v="0"/>
    <s v="Dekar"/>
    <n v="45.372"/>
  </r>
  <r>
    <x v="5"/>
    <x v="4"/>
    <s v="Heim"/>
    <x v="20"/>
    <x v="0"/>
    <s v="Dekar"/>
    <n v="31.92"/>
  </r>
  <r>
    <x v="6"/>
    <x v="4"/>
    <s v="Heim"/>
    <x v="20"/>
    <x v="0"/>
    <s v="Dekar"/>
    <n v="52.554000000000002"/>
  </r>
  <r>
    <x v="8"/>
    <x v="4"/>
    <s v="Heim"/>
    <x v="20"/>
    <x v="0"/>
    <s v="Dekar"/>
    <n v="10.716000000000001"/>
  </r>
  <r>
    <x v="9"/>
    <x v="4"/>
    <s v="Heim"/>
    <x v="20"/>
    <x v="0"/>
    <s v="Dekar"/>
    <n v="3.762"/>
  </r>
  <r>
    <x v="10"/>
    <x v="4"/>
    <s v="Heim"/>
    <x v="20"/>
    <x v="0"/>
    <s v="Dekar"/>
    <n v="1.482"/>
  </r>
  <r>
    <x v="12"/>
    <x v="4"/>
    <s v="Heim"/>
    <x v="20"/>
    <x v="0"/>
    <s v="Dekar"/>
    <n v="1.3680000000000001"/>
  </r>
  <r>
    <x v="14"/>
    <x v="4"/>
    <s v="Heim"/>
    <x v="20"/>
    <x v="0"/>
    <s v="Dekar"/>
    <n v="10.83"/>
  </r>
  <r>
    <x v="15"/>
    <x v="4"/>
    <s v="Heim"/>
    <x v="20"/>
    <x v="0"/>
    <s v="Dekar"/>
    <n v="1.9380000000000002"/>
  </r>
  <r>
    <x v="16"/>
    <x v="4"/>
    <s v="Heim"/>
    <x v="20"/>
    <x v="0"/>
    <s v="Dekar"/>
    <n v="11.514000000000001"/>
  </r>
  <r>
    <x v="16"/>
    <x v="4"/>
    <s v="Heim"/>
    <x v="20"/>
    <x v="1"/>
    <s v="stk"/>
    <n v="718.2"/>
  </r>
  <r>
    <x v="0"/>
    <x v="4"/>
    <s v="Heim"/>
    <x v="20"/>
    <x v="1"/>
    <s v="stk"/>
    <n v="4184.9400000000005"/>
  </r>
  <r>
    <x v="1"/>
    <x v="4"/>
    <s v="Heim"/>
    <x v="20"/>
    <x v="1"/>
    <s v="stk"/>
    <n v="3534"/>
  </r>
  <r>
    <x v="2"/>
    <x v="4"/>
    <s v="Heim"/>
    <x v="20"/>
    <x v="1"/>
    <s v="stk"/>
    <n v="3933"/>
  </r>
  <r>
    <x v="3"/>
    <x v="4"/>
    <s v="Heim"/>
    <x v="20"/>
    <x v="1"/>
    <s v="stk"/>
    <n v="627"/>
  </r>
  <r>
    <x v="4"/>
    <x v="4"/>
    <s v="Heim"/>
    <x v="20"/>
    <x v="1"/>
    <s v="stk"/>
    <n v="1322.4"/>
  </r>
  <r>
    <x v="5"/>
    <x v="4"/>
    <s v="Heim"/>
    <x v="20"/>
    <x v="1"/>
    <s v="stk"/>
    <n v="114"/>
  </r>
  <r>
    <x v="6"/>
    <x v="4"/>
    <s v="Heim"/>
    <x v="20"/>
    <x v="1"/>
    <s v="stk"/>
    <n v="0"/>
  </r>
  <r>
    <x v="7"/>
    <x v="4"/>
    <s v="Heim"/>
    <x v="20"/>
    <x v="1"/>
    <s v="stk"/>
    <n v="3055.2000000000003"/>
  </r>
  <r>
    <x v="8"/>
    <x v="4"/>
    <s v="Heim"/>
    <x v="20"/>
    <x v="1"/>
    <s v="stk"/>
    <n v="1105.8"/>
  </r>
  <r>
    <x v="9"/>
    <x v="4"/>
    <s v="Heim"/>
    <x v="20"/>
    <x v="1"/>
    <s v="stk"/>
    <n v="967.86"/>
  </r>
  <r>
    <x v="10"/>
    <x v="4"/>
    <s v="Heim"/>
    <x v="20"/>
    <x v="1"/>
    <s v="stk"/>
    <n v="855"/>
  </r>
  <r>
    <x v="11"/>
    <x v="4"/>
    <s v="Heim"/>
    <x v="20"/>
    <x v="1"/>
    <s v="stk"/>
    <n v="883.5"/>
  </r>
  <r>
    <x v="12"/>
    <x v="4"/>
    <s v="Heim"/>
    <x v="20"/>
    <x v="1"/>
    <s v="stk"/>
    <n v="1938"/>
  </r>
  <r>
    <x v="13"/>
    <x v="4"/>
    <s v="Heim"/>
    <x v="20"/>
    <x v="1"/>
    <s v="stk"/>
    <n v="684"/>
  </r>
  <r>
    <x v="14"/>
    <x v="4"/>
    <s v="Heim"/>
    <x v="20"/>
    <x v="1"/>
    <s v="stk"/>
    <n v="1117.2"/>
  </r>
  <r>
    <x v="15"/>
    <x v="4"/>
    <s v="Heim"/>
    <x v="20"/>
    <x v="1"/>
    <s v="stk"/>
    <n v="1083"/>
  </r>
  <r>
    <x v="0"/>
    <x v="4"/>
    <s v="Heim"/>
    <x v="20"/>
    <x v="4"/>
    <s v="m3"/>
    <n v="212.72400000000002"/>
  </r>
  <r>
    <x v="1"/>
    <x v="4"/>
    <s v="Heim"/>
    <x v="20"/>
    <x v="4"/>
    <s v="m3"/>
    <n v="189.012"/>
  </r>
  <r>
    <x v="2"/>
    <x v="4"/>
    <s v="Heim"/>
    <x v="20"/>
    <x v="4"/>
    <s v="m3"/>
    <n v="372.096"/>
  </r>
  <r>
    <x v="3"/>
    <x v="4"/>
    <s v="Heim"/>
    <x v="20"/>
    <x v="4"/>
    <s v="m3"/>
    <n v="120.042"/>
  </r>
  <r>
    <x v="4"/>
    <x v="4"/>
    <s v="Heim"/>
    <x v="20"/>
    <x v="4"/>
    <s v="m3"/>
    <n v="104.652"/>
  </r>
  <r>
    <x v="5"/>
    <x v="4"/>
    <s v="Heim"/>
    <x v="20"/>
    <x v="4"/>
    <s v="m3"/>
    <n v="40.698"/>
  </r>
  <r>
    <x v="6"/>
    <x v="4"/>
    <s v="Heim"/>
    <x v="20"/>
    <x v="4"/>
    <s v="m3"/>
    <n v="142.5"/>
  </r>
  <r>
    <x v="7"/>
    <x v="4"/>
    <s v="Heim"/>
    <x v="20"/>
    <x v="4"/>
    <s v="m3"/>
    <n v="130.18800000000002"/>
  </r>
  <r>
    <x v="8"/>
    <x v="4"/>
    <s v="Heim"/>
    <x v="20"/>
    <x v="4"/>
    <s v="m3"/>
    <n v="146.49"/>
  </r>
  <r>
    <x v="9"/>
    <x v="4"/>
    <s v="Heim"/>
    <x v="20"/>
    <x v="4"/>
    <s v="m3"/>
    <n v="78.66"/>
  </r>
  <r>
    <x v="10"/>
    <x v="4"/>
    <s v="Heim"/>
    <x v="20"/>
    <x v="4"/>
    <s v="m3"/>
    <n v="498.52199999999999"/>
  </r>
  <r>
    <x v="11"/>
    <x v="4"/>
    <s v="Heim"/>
    <x v="20"/>
    <x v="4"/>
    <s v="m3"/>
    <n v="349.75200000000001"/>
  </r>
  <r>
    <x v="12"/>
    <x v="4"/>
    <s v="Heim"/>
    <x v="20"/>
    <x v="4"/>
    <s v="m3"/>
    <n v="164.38800000000001"/>
  </r>
  <r>
    <x v="13"/>
    <x v="4"/>
    <s v="Heim"/>
    <x v="20"/>
    <x v="4"/>
    <s v="m3"/>
    <n v="229.93800000000002"/>
  </r>
  <r>
    <x v="14"/>
    <x v="4"/>
    <s v="Heim"/>
    <x v="20"/>
    <x v="4"/>
    <s v="m3"/>
    <n v="116.736"/>
  </r>
  <r>
    <x v="15"/>
    <x v="4"/>
    <s v="Heim"/>
    <x v="20"/>
    <x v="4"/>
    <s v="m3"/>
    <n v="254.22"/>
  </r>
  <r>
    <x v="16"/>
    <x v="4"/>
    <s v="Heim"/>
    <x v="20"/>
    <x v="4"/>
    <s v="m3"/>
    <n v="469.68"/>
  </r>
  <r>
    <x v="0"/>
    <x v="4"/>
    <s v="Heim"/>
    <x v="20"/>
    <x v="5"/>
    <s v="stk"/>
    <n v="454.86"/>
  </r>
  <r>
    <x v="1"/>
    <x v="4"/>
    <s v="Heim"/>
    <x v="20"/>
    <x v="5"/>
    <s v="stk"/>
    <n v="34.200000000000003"/>
  </r>
  <r>
    <x v="2"/>
    <x v="4"/>
    <s v="Heim"/>
    <x v="20"/>
    <x v="5"/>
    <s v="stk"/>
    <n v="136.80000000000001"/>
  </r>
  <r>
    <x v="3"/>
    <x v="4"/>
    <s v="Heim"/>
    <x v="20"/>
    <x v="5"/>
    <s v="stk"/>
    <n v="0"/>
  </r>
  <r>
    <x v="4"/>
    <x v="4"/>
    <s v="Heim"/>
    <x v="20"/>
    <x v="5"/>
    <s v="stk"/>
    <n v="0"/>
  </r>
  <r>
    <x v="5"/>
    <x v="4"/>
    <s v="Heim"/>
    <x v="20"/>
    <x v="5"/>
    <s v="stk"/>
    <n v="741"/>
  </r>
  <r>
    <x v="6"/>
    <x v="4"/>
    <s v="Heim"/>
    <x v="20"/>
    <x v="5"/>
    <s v="stk"/>
    <n v="0"/>
  </r>
  <r>
    <x v="7"/>
    <x v="4"/>
    <s v="Heim"/>
    <x v="20"/>
    <x v="5"/>
    <s v="stk"/>
    <n v="45.6"/>
  </r>
  <r>
    <x v="8"/>
    <x v="4"/>
    <s v="Heim"/>
    <x v="20"/>
    <x v="5"/>
    <s v="stk"/>
    <n v="22.8"/>
  </r>
  <r>
    <x v="9"/>
    <x v="4"/>
    <s v="Heim"/>
    <x v="20"/>
    <x v="5"/>
    <s v="stk"/>
    <n v="0"/>
  </r>
  <r>
    <x v="10"/>
    <x v="4"/>
    <s v="Heim"/>
    <x v="20"/>
    <x v="5"/>
    <s v="stk"/>
    <n v="0"/>
  </r>
  <r>
    <x v="11"/>
    <x v="4"/>
    <s v="Heim"/>
    <x v="20"/>
    <x v="5"/>
    <s v="stk"/>
    <n v="57"/>
  </r>
  <r>
    <x v="12"/>
    <x v="4"/>
    <s v="Heim"/>
    <x v="20"/>
    <x v="5"/>
    <s v="stk"/>
    <n v="0"/>
  </r>
  <r>
    <x v="13"/>
    <x v="4"/>
    <s v="Heim"/>
    <x v="20"/>
    <x v="5"/>
    <s v="stk"/>
    <n v="114"/>
  </r>
  <r>
    <x v="14"/>
    <x v="4"/>
    <s v="Heim"/>
    <x v="20"/>
    <x v="5"/>
    <s v="stk"/>
    <n v="1653"/>
  </r>
  <r>
    <x v="15"/>
    <x v="4"/>
    <s v="Heim"/>
    <x v="20"/>
    <x v="5"/>
    <s v="stk"/>
    <n v="0"/>
  </r>
  <r>
    <x v="16"/>
    <x v="4"/>
    <s v="Heim"/>
    <x v="20"/>
    <x v="5"/>
    <s v="stk"/>
    <n v="228"/>
  </r>
  <r>
    <x v="0"/>
    <x v="4"/>
    <s v="Heim"/>
    <x v="20"/>
    <x v="6"/>
    <s v="Dekar"/>
    <n v="1.026"/>
  </r>
  <r>
    <x v="1"/>
    <x v="4"/>
    <s v="Heim"/>
    <x v="20"/>
    <x v="6"/>
    <s v="Dekar"/>
    <n v="0"/>
  </r>
  <r>
    <x v="2"/>
    <x v="4"/>
    <s v="Heim"/>
    <x v="20"/>
    <x v="6"/>
    <s v="Dekar"/>
    <n v="1.1400000000000001"/>
  </r>
  <r>
    <x v="3"/>
    <x v="4"/>
    <s v="Heim"/>
    <x v="20"/>
    <x v="6"/>
    <s v="Dekar"/>
    <n v="0"/>
  </r>
  <r>
    <x v="4"/>
    <x v="4"/>
    <s v="Heim"/>
    <x v="20"/>
    <x v="6"/>
    <s v="Dekar"/>
    <n v="2.85"/>
  </r>
  <r>
    <x v="5"/>
    <x v="4"/>
    <s v="Heim"/>
    <x v="20"/>
    <x v="6"/>
    <s v="Dekar"/>
    <n v="0"/>
  </r>
  <r>
    <x v="6"/>
    <x v="4"/>
    <s v="Heim"/>
    <x v="20"/>
    <x v="6"/>
    <s v="Dekar"/>
    <n v="3.8760000000000003"/>
  </r>
  <r>
    <x v="7"/>
    <x v="4"/>
    <s v="Heim"/>
    <x v="20"/>
    <x v="6"/>
    <s v="Dekar"/>
    <n v="0"/>
  </r>
  <r>
    <x v="8"/>
    <x v="4"/>
    <s v="Heim"/>
    <x v="20"/>
    <x v="6"/>
    <s v="Dekar"/>
    <n v="0"/>
  </r>
  <r>
    <x v="9"/>
    <x v="4"/>
    <s v="Heim"/>
    <x v="20"/>
    <x v="6"/>
    <s v="Dekar"/>
    <n v="0.22800000000000001"/>
  </r>
  <r>
    <x v="10"/>
    <x v="4"/>
    <s v="Heim"/>
    <x v="20"/>
    <x v="6"/>
    <s v="Dekar"/>
    <n v="1.71"/>
  </r>
  <r>
    <x v="11"/>
    <x v="4"/>
    <s v="Heim"/>
    <x v="20"/>
    <x v="6"/>
    <s v="Dekar"/>
    <n v="0"/>
  </r>
  <r>
    <x v="12"/>
    <x v="4"/>
    <s v="Heim"/>
    <x v="20"/>
    <x v="6"/>
    <s v="Dekar"/>
    <n v="0"/>
  </r>
  <r>
    <x v="13"/>
    <x v="4"/>
    <s v="Heim"/>
    <x v="20"/>
    <x v="6"/>
    <s v="Dekar"/>
    <n v="0"/>
  </r>
  <r>
    <x v="14"/>
    <x v="4"/>
    <s v="Heim"/>
    <x v="20"/>
    <x v="6"/>
    <s v="Dekar"/>
    <n v="0"/>
  </r>
  <r>
    <x v="15"/>
    <x v="4"/>
    <s v="Heim"/>
    <x v="20"/>
    <x v="6"/>
    <s v="Dekar"/>
    <n v="0"/>
  </r>
  <r>
    <x v="16"/>
    <x v="4"/>
    <s v="Heim"/>
    <x v="20"/>
    <x v="6"/>
    <s v="Dekar"/>
    <n v="0"/>
  </r>
  <r>
    <x v="17"/>
    <x v="4"/>
    <s v="Heim"/>
    <x v="20"/>
    <x v="1"/>
    <s v="stk"/>
    <n v="114"/>
  </r>
  <r>
    <x v="17"/>
    <x v="4"/>
    <s v="Heim"/>
    <x v="20"/>
    <x v="4"/>
    <s v="m3"/>
    <n v="2442.2220000000002"/>
  </r>
  <r>
    <x v="17"/>
    <x v="4"/>
    <s v="Heim"/>
    <x v="20"/>
    <x v="5"/>
    <s v="stk"/>
    <n v="57"/>
  </r>
  <r>
    <x v="17"/>
    <x v="4"/>
    <s v="Heim"/>
    <x v="20"/>
    <x v="6"/>
    <s v="Dekar"/>
    <n v="0"/>
  </r>
  <r>
    <x v="17"/>
    <x v="4"/>
    <s v="Heim"/>
    <x v="20"/>
    <x v="0"/>
    <s v="Dekar"/>
    <n v="6.84"/>
  </r>
  <r>
    <x v="17"/>
    <x v="4"/>
    <s v="Heim"/>
    <x v="20"/>
    <x v="3"/>
    <s v="m"/>
    <n v="0"/>
  </r>
  <r>
    <x v="17"/>
    <x v="4"/>
    <s v="Heim"/>
    <x v="20"/>
    <x v="2"/>
    <s v="m"/>
    <n v="0"/>
  </r>
  <r>
    <x v="18"/>
    <x v="4"/>
    <s v="Heim"/>
    <x v="20"/>
    <x v="1"/>
    <s v="stk"/>
    <n v="1956.8100000000002"/>
  </r>
  <r>
    <x v="18"/>
    <x v="4"/>
    <s v="Heim"/>
    <x v="20"/>
    <x v="0"/>
    <s v="Dekar"/>
    <n v="0"/>
  </r>
  <r>
    <x v="18"/>
    <x v="4"/>
    <s v="Heim"/>
    <x v="20"/>
    <x v="6"/>
    <s v="Dekar"/>
    <n v="0"/>
  </r>
  <r>
    <x v="18"/>
    <x v="4"/>
    <s v="Heim"/>
    <x v="20"/>
    <x v="5"/>
    <s v="stk"/>
    <n v="136.80000000000001"/>
  </r>
  <r>
    <x v="18"/>
    <x v="4"/>
    <s v="Heim"/>
    <x v="20"/>
    <x v="4"/>
    <s v="m3"/>
    <n v="2070.6959999999999"/>
  </r>
  <r>
    <x v="18"/>
    <x v="4"/>
    <s v="Heim"/>
    <x v="20"/>
    <x v="3"/>
    <s v="m"/>
    <n v="0"/>
  </r>
  <r>
    <x v="18"/>
    <x v="4"/>
    <s v="Heim"/>
    <x v="20"/>
    <x v="2"/>
    <s v="m"/>
    <n v="0"/>
  </r>
  <r>
    <x v="0"/>
    <x v="4"/>
    <s v="Orkland"/>
    <x v="22"/>
    <x v="0"/>
    <s v="Dekar"/>
    <n v="267.334"/>
  </r>
  <r>
    <x v="1"/>
    <x v="4"/>
    <s v="Orkland"/>
    <x v="22"/>
    <x v="0"/>
    <s v="Dekar"/>
    <n v="345.46600000000001"/>
  </r>
  <r>
    <x v="2"/>
    <x v="4"/>
    <s v="Orkland"/>
    <x v="22"/>
    <x v="0"/>
    <s v="Dekar"/>
    <n v="261.97199999999998"/>
  </r>
  <r>
    <x v="3"/>
    <x v="4"/>
    <s v="Orkland"/>
    <x v="22"/>
    <x v="0"/>
    <s v="Dekar"/>
    <n v="12.256"/>
  </r>
  <r>
    <x v="4"/>
    <x v="4"/>
    <s v="Orkland"/>
    <x v="22"/>
    <x v="0"/>
    <s v="Dekar"/>
    <n v="304.86799999999999"/>
  </r>
  <r>
    <x v="5"/>
    <x v="4"/>
    <s v="Orkland"/>
    <x v="22"/>
    <x v="0"/>
    <s v="Dekar"/>
    <n v="214.48000000000002"/>
  </r>
  <r>
    <x v="6"/>
    <x v="4"/>
    <s v="Orkland"/>
    <x v="22"/>
    <x v="0"/>
    <s v="Dekar"/>
    <n v="353.12600000000003"/>
  </r>
  <r>
    <x v="8"/>
    <x v="4"/>
    <s v="Orkland"/>
    <x v="22"/>
    <x v="0"/>
    <s v="Dekar"/>
    <n v="72.004000000000005"/>
  </r>
  <r>
    <x v="9"/>
    <x v="4"/>
    <s v="Orkland"/>
    <x v="22"/>
    <x v="0"/>
    <s v="Dekar"/>
    <n v="25.277999999999999"/>
  </r>
  <r>
    <x v="10"/>
    <x v="4"/>
    <s v="Orkland"/>
    <x v="22"/>
    <x v="0"/>
    <s v="Dekar"/>
    <n v="9.9580000000000002"/>
  </r>
  <r>
    <x v="12"/>
    <x v="4"/>
    <s v="Orkland"/>
    <x v="22"/>
    <x v="0"/>
    <s v="Dekar"/>
    <n v="9.1920000000000002"/>
  </r>
  <r>
    <x v="14"/>
    <x v="4"/>
    <s v="Orkland"/>
    <x v="22"/>
    <x v="0"/>
    <s v="Dekar"/>
    <n v="72.77"/>
  </r>
  <r>
    <x v="15"/>
    <x v="4"/>
    <s v="Orkland"/>
    <x v="22"/>
    <x v="0"/>
    <s v="Dekar"/>
    <n v="13.022"/>
  </r>
  <r>
    <x v="16"/>
    <x v="4"/>
    <s v="Orkland"/>
    <x v="22"/>
    <x v="0"/>
    <s v="Dekar"/>
    <n v="77.366"/>
  </r>
  <r>
    <x v="16"/>
    <x v="4"/>
    <s v="Orkland"/>
    <x v="22"/>
    <x v="1"/>
    <s v="stk"/>
    <n v="4825.8"/>
  </r>
  <r>
    <x v="0"/>
    <x v="4"/>
    <s v="Orkland"/>
    <x v="22"/>
    <x v="1"/>
    <s v="stk"/>
    <n v="28119.86"/>
  </r>
  <r>
    <x v="1"/>
    <x v="4"/>
    <s v="Orkland"/>
    <x v="22"/>
    <x v="1"/>
    <s v="stk"/>
    <n v="23746"/>
  </r>
  <r>
    <x v="2"/>
    <x v="4"/>
    <s v="Orkland"/>
    <x v="22"/>
    <x v="1"/>
    <s v="stk"/>
    <n v="26427"/>
  </r>
  <r>
    <x v="3"/>
    <x v="4"/>
    <s v="Orkland"/>
    <x v="22"/>
    <x v="1"/>
    <s v="stk"/>
    <n v="4213"/>
  </r>
  <r>
    <x v="4"/>
    <x v="4"/>
    <s v="Orkland"/>
    <x v="22"/>
    <x v="1"/>
    <s v="stk"/>
    <n v="8885.6"/>
  </r>
  <r>
    <x v="5"/>
    <x v="4"/>
    <s v="Orkland"/>
    <x v="22"/>
    <x v="1"/>
    <s v="stk"/>
    <n v="766"/>
  </r>
  <r>
    <x v="6"/>
    <x v="4"/>
    <s v="Orkland"/>
    <x v="22"/>
    <x v="1"/>
    <s v="stk"/>
    <n v="0"/>
  </r>
  <r>
    <x v="7"/>
    <x v="4"/>
    <s v="Orkland"/>
    <x v="22"/>
    <x v="1"/>
    <s v="stk"/>
    <n v="20528.8"/>
  </r>
  <r>
    <x v="8"/>
    <x v="4"/>
    <s v="Orkland"/>
    <x v="22"/>
    <x v="1"/>
    <s v="stk"/>
    <n v="7430.2"/>
  </r>
  <r>
    <x v="9"/>
    <x v="4"/>
    <s v="Orkland"/>
    <x v="22"/>
    <x v="1"/>
    <s v="stk"/>
    <n v="6503.34"/>
  </r>
  <r>
    <x v="10"/>
    <x v="4"/>
    <s v="Orkland"/>
    <x v="22"/>
    <x v="1"/>
    <s v="stk"/>
    <n v="5745"/>
  </r>
  <r>
    <x v="11"/>
    <x v="4"/>
    <s v="Orkland"/>
    <x v="22"/>
    <x v="1"/>
    <s v="stk"/>
    <n v="5936.5"/>
  </r>
  <r>
    <x v="12"/>
    <x v="4"/>
    <s v="Orkland"/>
    <x v="22"/>
    <x v="1"/>
    <s v="stk"/>
    <n v="13022"/>
  </r>
  <r>
    <x v="13"/>
    <x v="4"/>
    <s v="Orkland"/>
    <x v="22"/>
    <x v="1"/>
    <s v="stk"/>
    <n v="4596"/>
  </r>
  <r>
    <x v="14"/>
    <x v="4"/>
    <s v="Orkland"/>
    <x v="22"/>
    <x v="1"/>
    <s v="stk"/>
    <n v="7506.8"/>
  </r>
  <r>
    <x v="15"/>
    <x v="4"/>
    <s v="Orkland"/>
    <x v="22"/>
    <x v="1"/>
    <s v="stk"/>
    <n v="7277"/>
  </r>
  <r>
    <x v="0"/>
    <x v="4"/>
    <s v="Orkland"/>
    <x v="22"/>
    <x v="4"/>
    <s v="m3"/>
    <n v="1429.356"/>
  </r>
  <r>
    <x v="1"/>
    <x v="4"/>
    <s v="Orkland"/>
    <x v="22"/>
    <x v="4"/>
    <s v="m3"/>
    <n v="1270.028"/>
  </r>
  <r>
    <x v="2"/>
    <x v="4"/>
    <s v="Orkland"/>
    <x v="22"/>
    <x v="4"/>
    <s v="m3"/>
    <n v="2500.2240000000002"/>
  </r>
  <r>
    <x v="3"/>
    <x v="4"/>
    <s v="Orkland"/>
    <x v="22"/>
    <x v="4"/>
    <s v="m3"/>
    <n v="806.59800000000007"/>
  </r>
  <r>
    <x v="4"/>
    <x v="4"/>
    <s v="Orkland"/>
    <x v="22"/>
    <x v="4"/>
    <s v="m3"/>
    <n v="703.18799999999999"/>
  </r>
  <r>
    <x v="5"/>
    <x v="4"/>
    <s v="Orkland"/>
    <x v="22"/>
    <x v="4"/>
    <s v="m3"/>
    <n v="273.46199999999999"/>
  </r>
  <r>
    <x v="6"/>
    <x v="4"/>
    <s v="Orkland"/>
    <x v="22"/>
    <x v="4"/>
    <s v="m3"/>
    <n v="957.5"/>
  </r>
  <r>
    <x v="7"/>
    <x v="4"/>
    <s v="Orkland"/>
    <x v="22"/>
    <x v="4"/>
    <s v="m3"/>
    <n v="874.77200000000005"/>
  </r>
  <r>
    <x v="8"/>
    <x v="4"/>
    <s v="Orkland"/>
    <x v="22"/>
    <x v="4"/>
    <s v="m3"/>
    <n v="984.31000000000006"/>
  </r>
  <r>
    <x v="9"/>
    <x v="4"/>
    <s v="Orkland"/>
    <x v="22"/>
    <x v="4"/>
    <s v="m3"/>
    <n v="528.54"/>
  </r>
  <r>
    <x v="10"/>
    <x v="4"/>
    <s v="Orkland"/>
    <x v="22"/>
    <x v="4"/>
    <s v="m3"/>
    <n v="3349.7179999999998"/>
  </r>
  <r>
    <x v="11"/>
    <x v="4"/>
    <s v="Orkland"/>
    <x v="22"/>
    <x v="4"/>
    <s v="m3"/>
    <n v="2350.0880000000002"/>
  </r>
  <r>
    <x v="12"/>
    <x v="4"/>
    <s v="Orkland"/>
    <x v="22"/>
    <x v="4"/>
    <s v="m3"/>
    <n v="1104.5720000000001"/>
  </r>
  <r>
    <x v="13"/>
    <x v="4"/>
    <s v="Orkland"/>
    <x v="22"/>
    <x v="4"/>
    <s v="m3"/>
    <n v="1545.0219999999999"/>
  </r>
  <r>
    <x v="14"/>
    <x v="4"/>
    <s v="Orkland"/>
    <x v="22"/>
    <x v="4"/>
    <s v="m3"/>
    <n v="784.38400000000001"/>
  </r>
  <r>
    <x v="15"/>
    <x v="4"/>
    <s v="Orkland"/>
    <x v="22"/>
    <x v="4"/>
    <s v="m3"/>
    <n v="1708.18"/>
  </r>
  <r>
    <x v="16"/>
    <x v="4"/>
    <s v="Orkland"/>
    <x v="22"/>
    <x v="4"/>
    <s v="m3"/>
    <n v="3155.92"/>
  </r>
  <r>
    <x v="0"/>
    <x v="4"/>
    <s v="Orkland"/>
    <x v="22"/>
    <x v="5"/>
    <s v="stk"/>
    <n v="3056.34"/>
  </r>
  <r>
    <x v="1"/>
    <x v="4"/>
    <s v="Orkland"/>
    <x v="22"/>
    <x v="5"/>
    <s v="stk"/>
    <n v="229.8"/>
  </r>
  <r>
    <x v="2"/>
    <x v="4"/>
    <s v="Orkland"/>
    <x v="22"/>
    <x v="5"/>
    <s v="stk"/>
    <n v="919.2"/>
  </r>
  <r>
    <x v="3"/>
    <x v="4"/>
    <s v="Orkland"/>
    <x v="22"/>
    <x v="5"/>
    <s v="stk"/>
    <n v="0"/>
  </r>
  <r>
    <x v="4"/>
    <x v="4"/>
    <s v="Orkland"/>
    <x v="22"/>
    <x v="5"/>
    <s v="stk"/>
    <n v="0"/>
  </r>
  <r>
    <x v="5"/>
    <x v="4"/>
    <s v="Orkland"/>
    <x v="22"/>
    <x v="5"/>
    <s v="stk"/>
    <n v="4979"/>
  </r>
  <r>
    <x v="6"/>
    <x v="4"/>
    <s v="Orkland"/>
    <x v="22"/>
    <x v="5"/>
    <s v="stk"/>
    <n v="0"/>
  </r>
  <r>
    <x v="7"/>
    <x v="4"/>
    <s v="Orkland"/>
    <x v="22"/>
    <x v="5"/>
    <s v="stk"/>
    <n v="306.39999999999998"/>
  </r>
  <r>
    <x v="8"/>
    <x v="4"/>
    <s v="Orkland"/>
    <x v="22"/>
    <x v="5"/>
    <s v="stk"/>
    <n v="153.19999999999999"/>
  </r>
  <r>
    <x v="9"/>
    <x v="4"/>
    <s v="Orkland"/>
    <x v="22"/>
    <x v="5"/>
    <s v="stk"/>
    <n v="0"/>
  </r>
  <r>
    <x v="10"/>
    <x v="4"/>
    <s v="Orkland"/>
    <x v="22"/>
    <x v="5"/>
    <s v="stk"/>
    <n v="0"/>
  </r>
  <r>
    <x v="11"/>
    <x v="4"/>
    <s v="Orkland"/>
    <x v="22"/>
    <x v="5"/>
    <s v="stk"/>
    <n v="383"/>
  </r>
  <r>
    <x v="12"/>
    <x v="4"/>
    <s v="Orkland"/>
    <x v="22"/>
    <x v="5"/>
    <s v="stk"/>
    <n v="0"/>
  </r>
  <r>
    <x v="13"/>
    <x v="4"/>
    <s v="Orkland"/>
    <x v="22"/>
    <x v="5"/>
    <s v="stk"/>
    <n v="766"/>
  </r>
  <r>
    <x v="14"/>
    <x v="4"/>
    <s v="Orkland"/>
    <x v="22"/>
    <x v="5"/>
    <s v="stk"/>
    <n v="11107"/>
  </r>
  <r>
    <x v="15"/>
    <x v="4"/>
    <s v="Orkland"/>
    <x v="22"/>
    <x v="5"/>
    <s v="stk"/>
    <n v="0"/>
  </r>
  <r>
    <x v="16"/>
    <x v="4"/>
    <s v="Orkland"/>
    <x v="22"/>
    <x v="5"/>
    <s v="stk"/>
    <n v="1532"/>
  </r>
  <r>
    <x v="0"/>
    <x v="4"/>
    <s v="Orkland"/>
    <x v="22"/>
    <x v="6"/>
    <s v="Dekar"/>
    <n v="6.8940000000000001"/>
  </r>
  <r>
    <x v="1"/>
    <x v="4"/>
    <s v="Orkland"/>
    <x v="22"/>
    <x v="6"/>
    <s v="Dekar"/>
    <n v="0"/>
  </r>
  <r>
    <x v="2"/>
    <x v="4"/>
    <s v="Orkland"/>
    <x v="22"/>
    <x v="6"/>
    <s v="Dekar"/>
    <n v="7.66"/>
  </r>
  <r>
    <x v="3"/>
    <x v="4"/>
    <s v="Orkland"/>
    <x v="22"/>
    <x v="6"/>
    <s v="Dekar"/>
    <n v="0"/>
  </r>
  <r>
    <x v="4"/>
    <x v="4"/>
    <s v="Orkland"/>
    <x v="22"/>
    <x v="6"/>
    <s v="Dekar"/>
    <n v="19.149999999999999"/>
  </r>
  <r>
    <x v="5"/>
    <x v="4"/>
    <s v="Orkland"/>
    <x v="22"/>
    <x v="6"/>
    <s v="Dekar"/>
    <n v="0"/>
  </r>
  <r>
    <x v="6"/>
    <x v="4"/>
    <s v="Orkland"/>
    <x v="22"/>
    <x v="6"/>
    <s v="Dekar"/>
    <n v="26.044"/>
  </r>
  <r>
    <x v="7"/>
    <x v="4"/>
    <s v="Orkland"/>
    <x v="22"/>
    <x v="6"/>
    <s v="Dekar"/>
    <n v="0"/>
  </r>
  <r>
    <x v="8"/>
    <x v="4"/>
    <s v="Orkland"/>
    <x v="22"/>
    <x v="6"/>
    <s v="Dekar"/>
    <n v="0"/>
  </r>
  <r>
    <x v="9"/>
    <x v="4"/>
    <s v="Orkland"/>
    <x v="22"/>
    <x v="6"/>
    <s v="Dekar"/>
    <n v="1.532"/>
  </r>
  <r>
    <x v="10"/>
    <x v="4"/>
    <s v="Orkland"/>
    <x v="22"/>
    <x v="6"/>
    <s v="Dekar"/>
    <n v="11.49"/>
  </r>
  <r>
    <x v="11"/>
    <x v="4"/>
    <s v="Orkland"/>
    <x v="22"/>
    <x v="6"/>
    <s v="Dekar"/>
    <n v="0"/>
  </r>
  <r>
    <x v="12"/>
    <x v="4"/>
    <s v="Orkland"/>
    <x v="22"/>
    <x v="6"/>
    <s v="Dekar"/>
    <n v="0"/>
  </r>
  <r>
    <x v="13"/>
    <x v="4"/>
    <s v="Orkland"/>
    <x v="22"/>
    <x v="6"/>
    <s v="Dekar"/>
    <n v="0"/>
  </r>
  <r>
    <x v="14"/>
    <x v="4"/>
    <s v="Orkland"/>
    <x v="22"/>
    <x v="6"/>
    <s v="Dekar"/>
    <n v="0"/>
  </r>
  <r>
    <x v="15"/>
    <x v="4"/>
    <s v="Orkland"/>
    <x v="22"/>
    <x v="6"/>
    <s v="Dekar"/>
    <n v="0"/>
  </r>
  <r>
    <x v="16"/>
    <x v="4"/>
    <s v="Orkland"/>
    <x v="22"/>
    <x v="6"/>
    <s v="Dekar"/>
    <n v="0"/>
  </r>
  <r>
    <x v="17"/>
    <x v="4"/>
    <s v="Orkland"/>
    <x v="22"/>
    <x v="1"/>
    <s v="stk"/>
    <n v="766"/>
  </r>
  <r>
    <x v="17"/>
    <x v="4"/>
    <s v="Orkland"/>
    <x v="22"/>
    <x v="4"/>
    <s v="m3"/>
    <n v="16410.018"/>
  </r>
  <r>
    <x v="17"/>
    <x v="4"/>
    <s v="Orkland"/>
    <x v="22"/>
    <x v="5"/>
    <s v="stk"/>
    <n v="383"/>
  </r>
  <r>
    <x v="17"/>
    <x v="4"/>
    <s v="Orkland"/>
    <x v="22"/>
    <x v="6"/>
    <s v="Dekar"/>
    <n v="0"/>
  </r>
  <r>
    <x v="17"/>
    <x v="4"/>
    <s v="Orkland"/>
    <x v="22"/>
    <x v="0"/>
    <s v="Dekar"/>
    <n v="45.96"/>
  </r>
  <r>
    <x v="17"/>
    <x v="4"/>
    <s v="Orkland"/>
    <x v="22"/>
    <x v="3"/>
    <s v="m"/>
    <n v="0"/>
  </r>
  <r>
    <x v="17"/>
    <x v="4"/>
    <s v="Orkland"/>
    <x v="22"/>
    <x v="2"/>
    <s v="m"/>
    <n v="0"/>
  </r>
  <r>
    <x v="18"/>
    <x v="4"/>
    <s v="Orkland"/>
    <x v="22"/>
    <x v="1"/>
    <s v="stk"/>
    <n v="13148.39"/>
  </r>
  <r>
    <x v="18"/>
    <x v="4"/>
    <s v="Orkland"/>
    <x v="22"/>
    <x v="0"/>
    <s v="Dekar"/>
    <n v="0"/>
  </r>
  <r>
    <x v="18"/>
    <x v="4"/>
    <s v="Orkland"/>
    <x v="22"/>
    <x v="6"/>
    <s v="Dekar"/>
    <n v="0"/>
  </r>
  <r>
    <x v="18"/>
    <x v="4"/>
    <s v="Orkland"/>
    <x v="22"/>
    <x v="5"/>
    <s v="stk"/>
    <n v="919.2"/>
  </r>
  <r>
    <x v="18"/>
    <x v="4"/>
    <s v="Orkland"/>
    <x v="22"/>
    <x v="4"/>
    <s v="m3"/>
    <n v="13913.624"/>
  </r>
  <r>
    <x v="18"/>
    <x v="4"/>
    <s v="Orkland"/>
    <x v="22"/>
    <x v="3"/>
    <s v="m"/>
    <n v="0"/>
  </r>
  <r>
    <x v="18"/>
    <x v="4"/>
    <s v="Orkland"/>
    <x v="22"/>
    <x v="2"/>
    <s v="m"/>
    <n v="0"/>
  </r>
  <r>
    <x v="0"/>
    <x v="4"/>
    <s v="Hitra"/>
    <x v="35"/>
    <x v="0"/>
    <s v="Dekar"/>
    <n v="41.879999999999995"/>
  </r>
  <r>
    <x v="1"/>
    <x v="4"/>
    <s v="Hitra"/>
    <x v="35"/>
    <x v="0"/>
    <s v="Dekar"/>
    <n v="54.12"/>
  </r>
  <r>
    <x v="2"/>
    <x v="4"/>
    <s v="Hitra"/>
    <x v="35"/>
    <x v="0"/>
    <s v="Dekar"/>
    <n v="41.04"/>
  </r>
  <r>
    <x v="3"/>
    <x v="4"/>
    <s v="Hitra"/>
    <x v="35"/>
    <x v="0"/>
    <s v="Dekar"/>
    <n v="1.92"/>
  </r>
  <r>
    <x v="4"/>
    <x v="4"/>
    <s v="Hitra"/>
    <x v="35"/>
    <x v="0"/>
    <s v="Dekar"/>
    <n v="47.76"/>
  </r>
  <r>
    <x v="5"/>
    <x v="4"/>
    <s v="Hitra"/>
    <x v="35"/>
    <x v="0"/>
    <s v="Dekar"/>
    <n v="33.6"/>
  </r>
  <r>
    <x v="6"/>
    <x v="4"/>
    <s v="Hitra"/>
    <x v="35"/>
    <x v="0"/>
    <s v="Dekar"/>
    <n v="55.32"/>
  </r>
  <r>
    <x v="8"/>
    <x v="4"/>
    <s v="Hitra"/>
    <x v="35"/>
    <x v="0"/>
    <s v="Dekar"/>
    <n v="11.28"/>
  </r>
  <r>
    <x v="9"/>
    <x v="4"/>
    <s v="Hitra"/>
    <x v="35"/>
    <x v="0"/>
    <s v="Dekar"/>
    <n v="3.96"/>
  </r>
  <r>
    <x v="10"/>
    <x v="4"/>
    <s v="Hitra"/>
    <x v="35"/>
    <x v="0"/>
    <s v="Dekar"/>
    <n v="1.56"/>
  </r>
  <r>
    <x v="12"/>
    <x v="4"/>
    <s v="Hitra"/>
    <x v="35"/>
    <x v="0"/>
    <s v="Dekar"/>
    <n v="1.44"/>
  </r>
  <r>
    <x v="14"/>
    <x v="4"/>
    <s v="Hitra"/>
    <x v="35"/>
    <x v="0"/>
    <s v="Dekar"/>
    <n v="11.4"/>
  </r>
  <r>
    <x v="15"/>
    <x v="4"/>
    <s v="Hitra"/>
    <x v="35"/>
    <x v="0"/>
    <s v="Dekar"/>
    <n v="2.04"/>
  </r>
  <r>
    <x v="16"/>
    <x v="4"/>
    <s v="Hitra"/>
    <x v="35"/>
    <x v="0"/>
    <s v="Dekar"/>
    <n v="12.12"/>
  </r>
  <r>
    <x v="16"/>
    <x v="4"/>
    <s v="Hitra"/>
    <x v="35"/>
    <x v="1"/>
    <s v="stk"/>
    <n v="756"/>
  </r>
  <r>
    <x v="0"/>
    <x v="4"/>
    <s v="Hitra"/>
    <x v="35"/>
    <x v="1"/>
    <s v="stk"/>
    <n v="4405.2"/>
  </r>
  <r>
    <x v="1"/>
    <x v="4"/>
    <s v="Hitra"/>
    <x v="35"/>
    <x v="1"/>
    <s v="stk"/>
    <n v="3720"/>
  </r>
  <r>
    <x v="2"/>
    <x v="4"/>
    <s v="Hitra"/>
    <x v="35"/>
    <x v="1"/>
    <s v="stk"/>
    <n v="4140"/>
  </r>
  <r>
    <x v="3"/>
    <x v="4"/>
    <s v="Hitra"/>
    <x v="35"/>
    <x v="1"/>
    <s v="stk"/>
    <n v="660"/>
  </r>
  <r>
    <x v="4"/>
    <x v="4"/>
    <s v="Hitra"/>
    <x v="35"/>
    <x v="1"/>
    <s v="stk"/>
    <n v="1392"/>
  </r>
  <r>
    <x v="5"/>
    <x v="4"/>
    <s v="Hitra"/>
    <x v="35"/>
    <x v="1"/>
    <s v="stk"/>
    <n v="120"/>
  </r>
  <r>
    <x v="6"/>
    <x v="4"/>
    <s v="Hitra"/>
    <x v="35"/>
    <x v="1"/>
    <s v="stk"/>
    <n v="0"/>
  </r>
  <r>
    <x v="7"/>
    <x v="4"/>
    <s v="Hitra"/>
    <x v="35"/>
    <x v="1"/>
    <s v="stk"/>
    <n v="3216"/>
  </r>
  <r>
    <x v="8"/>
    <x v="4"/>
    <s v="Hitra"/>
    <x v="35"/>
    <x v="1"/>
    <s v="stk"/>
    <n v="1164"/>
  </r>
  <r>
    <x v="9"/>
    <x v="4"/>
    <s v="Hitra"/>
    <x v="35"/>
    <x v="1"/>
    <s v="stk"/>
    <n v="1018.8"/>
  </r>
  <r>
    <x v="10"/>
    <x v="4"/>
    <s v="Hitra"/>
    <x v="35"/>
    <x v="1"/>
    <s v="stk"/>
    <n v="900"/>
  </r>
  <r>
    <x v="11"/>
    <x v="4"/>
    <s v="Hitra"/>
    <x v="35"/>
    <x v="1"/>
    <s v="stk"/>
    <n v="930"/>
  </r>
  <r>
    <x v="12"/>
    <x v="4"/>
    <s v="Hitra"/>
    <x v="35"/>
    <x v="1"/>
    <s v="stk"/>
    <n v="2040"/>
  </r>
  <r>
    <x v="13"/>
    <x v="4"/>
    <s v="Hitra"/>
    <x v="35"/>
    <x v="1"/>
    <s v="stk"/>
    <n v="720"/>
  </r>
  <r>
    <x v="14"/>
    <x v="4"/>
    <s v="Hitra"/>
    <x v="35"/>
    <x v="1"/>
    <s v="stk"/>
    <n v="1176"/>
  </r>
  <r>
    <x v="15"/>
    <x v="4"/>
    <s v="Hitra"/>
    <x v="35"/>
    <x v="1"/>
    <s v="stk"/>
    <n v="1140"/>
  </r>
  <r>
    <x v="0"/>
    <x v="4"/>
    <s v="Hitra"/>
    <x v="35"/>
    <x v="4"/>
    <s v="m3"/>
    <n v="223.92"/>
  </r>
  <r>
    <x v="1"/>
    <x v="4"/>
    <s v="Hitra"/>
    <x v="35"/>
    <x v="4"/>
    <s v="m3"/>
    <n v="198.95999999999998"/>
  </r>
  <r>
    <x v="2"/>
    <x v="4"/>
    <s v="Hitra"/>
    <x v="35"/>
    <x v="4"/>
    <s v="m3"/>
    <n v="391.68"/>
  </r>
  <r>
    <x v="3"/>
    <x v="4"/>
    <s v="Hitra"/>
    <x v="35"/>
    <x v="4"/>
    <s v="m3"/>
    <n v="126.36"/>
  </r>
  <r>
    <x v="4"/>
    <x v="4"/>
    <s v="Hitra"/>
    <x v="35"/>
    <x v="4"/>
    <s v="m3"/>
    <n v="110.16"/>
  </r>
  <r>
    <x v="5"/>
    <x v="4"/>
    <s v="Hitra"/>
    <x v="35"/>
    <x v="4"/>
    <s v="m3"/>
    <n v="42.839999999999996"/>
  </r>
  <r>
    <x v="6"/>
    <x v="4"/>
    <s v="Hitra"/>
    <x v="35"/>
    <x v="4"/>
    <s v="m3"/>
    <n v="150"/>
  </r>
  <r>
    <x v="7"/>
    <x v="4"/>
    <s v="Hitra"/>
    <x v="35"/>
    <x v="4"/>
    <s v="m3"/>
    <n v="137.04"/>
  </r>
  <r>
    <x v="8"/>
    <x v="4"/>
    <s v="Hitra"/>
    <x v="35"/>
    <x v="4"/>
    <s v="m3"/>
    <n v="154.19999999999999"/>
  </r>
  <r>
    <x v="9"/>
    <x v="4"/>
    <s v="Hitra"/>
    <x v="35"/>
    <x v="4"/>
    <s v="m3"/>
    <n v="82.8"/>
  </r>
  <r>
    <x v="10"/>
    <x v="4"/>
    <s v="Hitra"/>
    <x v="35"/>
    <x v="4"/>
    <s v="m3"/>
    <n v="524.76"/>
  </r>
  <r>
    <x v="11"/>
    <x v="4"/>
    <s v="Hitra"/>
    <x v="35"/>
    <x v="4"/>
    <s v="m3"/>
    <n v="368.15999999999997"/>
  </r>
  <r>
    <x v="12"/>
    <x v="4"/>
    <s v="Hitra"/>
    <x v="35"/>
    <x v="4"/>
    <s v="m3"/>
    <n v="173.04"/>
  </r>
  <r>
    <x v="13"/>
    <x v="4"/>
    <s v="Hitra"/>
    <x v="35"/>
    <x v="4"/>
    <s v="m3"/>
    <n v="242.04"/>
  </r>
  <r>
    <x v="14"/>
    <x v="4"/>
    <s v="Hitra"/>
    <x v="35"/>
    <x v="4"/>
    <s v="m3"/>
    <n v="122.88"/>
  </r>
  <r>
    <x v="15"/>
    <x v="4"/>
    <s v="Hitra"/>
    <x v="35"/>
    <x v="4"/>
    <s v="m3"/>
    <n v="267.59999999999997"/>
  </r>
  <r>
    <x v="16"/>
    <x v="4"/>
    <s v="Hitra"/>
    <x v="35"/>
    <x v="4"/>
    <s v="m3"/>
    <n v="494.4"/>
  </r>
  <r>
    <x v="0"/>
    <x v="4"/>
    <s v="Hitra"/>
    <x v="35"/>
    <x v="5"/>
    <s v="stk"/>
    <n v="478.79999999999995"/>
  </r>
  <r>
    <x v="1"/>
    <x v="4"/>
    <s v="Hitra"/>
    <x v="35"/>
    <x v="5"/>
    <s v="stk"/>
    <n v="36"/>
  </r>
  <r>
    <x v="2"/>
    <x v="4"/>
    <s v="Hitra"/>
    <x v="35"/>
    <x v="5"/>
    <s v="stk"/>
    <n v="144"/>
  </r>
  <r>
    <x v="3"/>
    <x v="4"/>
    <s v="Hitra"/>
    <x v="35"/>
    <x v="5"/>
    <s v="stk"/>
    <n v="0"/>
  </r>
  <r>
    <x v="4"/>
    <x v="4"/>
    <s v="Hitra"/>
    <x v="35"/>
    <x v="5"/>
    <s v="stk"/>
    <n v="0"/>
  </r>
  <r>
    <x v="5"/>
    <x v="4"/>
    <s v="Hitra"/>
    <x v="35"/>
    <x v="5"/>
    <s v="stk"/>
    <n v="780"/>
  </r>
  <r>
    <x v="6"/>
    <x v="4"/>
    <s v="Hitra"/>
    <x v="35"/>
    <x v="5"/>
    <s v="stk"/>
    <n v="0"/>
  </r>
  <r>
    <x v="7"/>
    <x v="4"/>
    <s v="Hitra"/>
    <x v="35"/>
    <x v="5"/>
    <s v="stk"/>
    <n v="48"/>
  </r>
  <r>
    <x v="8"/>
    <x v="4"/>
    <s v="Hitra"/>
    <x v="35"/>
    <x v="5"/>
    <s v="stk"/>
    <n v="24"/>
  </r>
  <r>
    <x v="9"/>
    <x v="4"/>
    <s v="Hitra"/>
    <x v="35"/>
    <x v="5"/>
    <s v="stk"/>
    <n v="0"/>
  </r>
  <r>
    <x v="10"/>
    <x v="4"/>
    <s v="Hitra"/>
    <x v="35"/>
    <x v="5"/>
    <s v="stk"/>
    <n v="0"/>
  </r>
  <r>
    <x v="11"/>
    <x v="4"/>
    <s v="Hitra"/>
    <x v="35"/>
    <x v="5"/>
    <s v="stk"/>
    <n v="60"/>
  </r>
  <r>
    <x v="12"/>
    <x v="4"/>
    <s v="Hitra"/>
    <x v="35"/>
    <x v="5"/>
    <s v="stk"/>
    <n v="0"/>
  </r>
  <r>
    <x v="13"/>
    <x v="4"/>
    <s v="Hitra"/>
    <x v="35"/>
    <x v="5"/>
    <s v="stk"/>
    <n v="120"/>
  </r>
  <r>
    <x v="14"/>
    <x v="4"/>
    <s v="Hitra"/>
    <x v="35"/>
    <x v="5"/>
    <s v="stk"/>
    <n v="1740"/>
  </r>
  <r>
    <x v="15"/>
    <x v="4"/>
    <s v="Hitra"/>
    <x v="35"/>
    <x v="5"/>
    <s v="stk"/>
    <n v="0"/>
  </r>
  <r>
    <x v="16"/>
    <x v="4"/>
    <s v="Hitra"/>
    <x v="35"/>
    <x v="5"/>
    <s v="stk"/>
    <n v="240"/>
  </r>
  <r>
    <x v="0"/>
    <x v="4"/>
    <s v="Hitra"/>
    <x v="35"/>
    <x v="6"/>
    <s v="Dekar"/>
    <n v="1.08"/>
  </r>
  <r>
    <x v="1"/>
    <x v="4"/>
    <s v="Hitra"/>
    <x v="35"/>
    <x v="6"/>
    <s v="Dekar"/>
    <n v="0"/>
  </r>
  <r>
    <x v="2"/>
    <x v="4"/>
    <s v="Hitra"/>
    <x v="35"/>
    <x v="6"/>
    <s v="Dekar"/>
    <n v="1.2"/>
  </r>
  <r>
    <x v="3"/>
    <x v="4"/>
    <s v="Hitra"/>
    <x v="35"/>
    <x v="6"/>
    <s v="Dekar"/>
    <n v="0"/>
  </r>
  <r>
    <x v="4"/>
    <x v="4"/>
    <s v="Hitra"/>
    <x v="35"/>
    <x v="6"/>
    <s v="Dekar"/>
    <n v="3"/>
  </r>
  <r>
    <x v="5"/>
    <x v="4"/>
    <s v="Hitra"/>
    <x v="35"/>
    <x v="6"/>
    <s v="Dekar"/>
    <n v="0"/>
  </r>
  <r>
    <x v="6"/>
    <x v="4"/>
    <s v="Hitra"/>
    <x v="35"/>
    <x v="6"/>
    <s v="Dekar"/>
    <n v="4.08"/>
  </r>
  <r>
    <x v="7"/>
    <x v="4"/>
    <s v="Hitra"/>
    <x v="35"/>
    <x v="6"/>
    <s v="Dekar"/>
    <n v="0"/>
  </r>
  <r>
    <x v="8"/>
    <x v="4"/>
    <s v="Hitra"/>
    <x v="35"/>
    <x v="6"/>
    <s v="Dekar"/>
    <n v="0"/>
  </r>
  <r>
    <x v="9"/>
    <x v="4"/>
    <s v="Hitra"/>
    <x v="35"/>
    <x v="6"/>
    <s v="Dekar"/>
    <n v="0.24"/>
  </r>
  <r>
    <x v="10"/>
    <x v="4"/>
    <s v="Hitra"/>
    <x v="35"/>
    <x v="6"/>
    <s v="Dekar"/>
    <n v="1.7999999999999998"/>
  </r>
  <r>
    <x v="11"/>
    <x v="4"/>
    <s v="Hitra"/>
    <x v="35"/>
    <x v="6"/>
    <s v="Dekar"/>
    <n v="0"/>
  </r>
  <r>
    <x v="12"/>
    <x v="4"/>
    <s v="Hitra"/>
    <x v="35"/>
    <x v="6"/>
    <s v="Dekar"/>
    <n v="0"/>
  </r>
  <r>
    <x v="13"/>
    <x v="4"/>
    <s v="Hitra"/>
    <x v="35"/>
    <x v="6"/>
    <s v="Dekar"/>
    <n v="0"/>
  </r>
  <r>
    <x v="14"/>
    <x v="4"/>
    <s v="Hitra"/>
    <x v="35"/>
    <x v="6"/>
    <s v="Dekar"/>
    <n v="0"/>
  </r>
  <r>
    <x v="15"/>
    <x v="4"/>
    <s v="Hitra"/>
    <x v="35"/>
    <x v="6"/>
    <s v="Dekar"/>
    <n v="0"/>
  </r>
  <r>
    <x v="16"/>
    <x v="4"/>
    <s v="Hitra"/>
    <x v="35"/>
    <x v="6"/>
    <s v="Dekar"/>
    <n v="0"/>
  </r>
  <r>
    <x v="17"/>
    <x v="4"/>
    <s v="Hitra"/>
    <x v="35"/>
    <x v="1"/>
    <s v="stk"/>
    <n v="120"/>
  </r>
  <r>
    <x v="17"/>
    <x v="4"/>
    <s v="Hitra"/>
    <x v="35"/>
    <x v="4"/>
    <s v="m3"/>
    <n v="2570.7599999999998"/>
  </r>
  <r>
    <x v="17"/>
    <x v="4"/>
    <s v="Hitra"/>
    <x v="35"/>
    <x v="5"/>
    <s v="stk"/>
    <n v="60"/>
  </r>
  <r>
    <x v="17"/>
    <x v="4"/>
    <s v="Hitra"/>
    <x v="35"/>
    <x v="6"/>
    <s v="Dekar"/>
    <n v="0"/>
  </r>
  <r>
    <x v="17"/>
    <x v="4"/>
    <s v="Hitra"/>
    <x v="35"/>
    <x v="0"/>
    <s v="Dekar"/>
    <n v="7.1999999999999993"/>
  </r>
  <r>
    <x v="17"/>
    <x v="4"/>
    <s v="Hitra"/>
    <x v="35"/>
    <x v="3"/>
    <s v="m"/>
    <n v="0"/>
  </r>
  <r>
    <x v="17"/>
    <x v="4"/>
    <s v="Hitra"/>
    <x v="35"/>
    <x v="2"/>
    <s v="m"/>
    <n v="0"/>
  </r>
  <r>
    <x v="18"/>
    <x v="4"/>
    <s v="Hitra"/>
    <x v="35"/>
    <x v="1"/>
    <s v="stk"/>
    <n v="2059.7999999999997"/>
  </r>
  <r>
    <x v="18"/>
    <x v="4"/>
    <s v="Hitra"/>
    <x v="35"/>
    <x v="0"/>
    <s v="Dekar"/>
    <n v="0"/>
  </r>
  <r>
    <x v="18"/>
    <x v="4"/>
    <s v="Hitra"/>
    <x v="35"/>
    <x v="6"/>
    <s v="Dekar"/>
    <n v="0"/>
  </r>
  <r>
    <x v="18"/>
    <x v="4"/>
    <s v="Hitra"/>
    <x v="35"/>
    <x v="5"/>
    <s v="stk"/>
    <n v="144"/>
  </r>
  <r>
    <x v="18"/>
    <x v="4"/>
    <s v="Hitra"/>
    <x v="35"/>
    <x v="4"/>
    <s v="m3"/>
    <n v="2179.6799999999998"/>
  </r>
  <r>
    <x v="18"/>
    <x v="4"/>
    <s v="Hitra"/>
    <x v="35"/>
    <x v="3"/>
    <s v="m"/>
    <n v="0"/>
  </r>
  <r>
    <x v="18"/>
    <x v="4"/>
    <s v="Hitra"/>
    <x v="35"/>
    <x v="2"/>
    <s v="m"/>
    <n v="0"/>
  </r>
  <r>
    <x v="20"/>
    <x v="2"/>
    <s v="Trondheim"/>
    <x v="19"/>
    <x v="0"/>
    <s v="Dekar"/>
    <n v="645"/>
  </r>
  <r>
    <x v="20"/>
    <x v="0"/>
    <s v="Steinkjer"/>
    <x v="0"/>
    <x v="0"/>
    <s v="Dekar"/>
    <n v="2218"/>
  </r>
  <r>
    <x v="20"/>
    <x v="1"/>
    <s v="Namsos"/>
    <x v="1"/>
    <x v="0"/>
    <s v="Dekar"/>
    <n v="1077"/>
  </r>
  <r>
    <x v="20"/>
    <x v="3"/>
    <s v="Osen"/>
    <x v="24"/>
    <x v="0"/>
    <s v="Dekar"/>
    <n v="67"/>
  </r>
  <r>
    <x v="20"/>
    <x v="5"/>
    <s v="Oppdal"/>
    <x v="25"/>
    <x v="0"/>
    <s v="Dekar"/>
    <n v="37"/>
  </r>
  <r>
    <x v="20"/>
    <x v="5"/>
    <s v="Rennebu"/>
    <x v="26"/>
    <x v="0"/>
    <s v="Dekar"/>
    <n v="84"/>
  </r>
  <r>
    <x v="20"/>
    <x v="5"/>
    <s v="Røros"/>
    <x v="27"/>
    <x v="0"/>
    <s v="Dekar"/>
    <n v="0"/>
  </r>
  <r>
    <x v="20"/>
    <x v="5"/>
    <s v="Holtålen"/>
    <x v="28"/>
    <x v="0"/>
    <s v="Dekar"/>
    <n v="169"/>
  </r>
  <r>
    <x v="20"/>
    <x v="5"/>
    <s v="Midtre-Gauldal"/>
    <x v="29"/>
    <x v="0"/>
    <s v="Dekar"/>
    <n v="609"/>
  </r>
  <r>
    <x v="20"/>
    <x v="5"/>
    <s v="Melhus"/>
    <x v="30"/>
    <x v="0"/>
    <s v="Dekar"/>
    <n v="215"/>
  </r>
  <r>
    <x v="20"/>
    <x v="4"/>
    <s v="Skaun"/>
    <x v="31"/>
    <x v="0"/>
    <s v="Dekar"/>
    <n v="530"/>
  </r>
  <r>
    <x v="20"/>
    <x v="2"/>
    <s v="Malvik"/>
    <x v="32"/>
    <x v="0"/>
    <s v="Dekar"/>
    <n v="498"/>
  </r>
  <r>
    <x v="20"/>
    <x v="2"/>
    <s v="Selbu"/>
    <x v="33"/>
    <x v="0"/>
    <s v="Dekar"/>
    <n v="1755"/>
  </r>
  <r>
    <x v="20"/>
    <x v="2"/>
    <s v="Tydal"/>
    <x v="34"/>
    <x v="0"/>
    <s v="Dekar"/>
    <n v="496"/>
  </r>
  <r>
    <x v="20"/>
    <x v="2"/>
    <s v="Meråker"/>
    <x v="2"/>
    <x v="0"/>
    <s v="Dekar"/>
    <n v="620"/>
  </r>
  <r>
    <x v="20"/>
    <x v="2"/>
    <s v="Stjørdal"/>
    <x v="3"/>
    <x v="0"/>
    <s v="Dekar"/>
    <n v="1876"/>
  </r>
  <r>
    <x v="20"/>
    <x v="0"/>
    <s v="Frosta"/>
    <x v="4"/>
    <x v="0"/>
    <s v="Dekar"/>
    <n v="459"/>
  </r>
  <r>
    <x v="20"/>
    <x v="0"/>
    <s v="Levanger"/>
    <x v="5"/>
    <x v="0"/>
    <s v="Dekar"/>
    <n v="3122"/>
  </r>
  <r>
    <x v="20"/>
    <x v="0"/>
    <s v="Verdal"/>
    <x v="6"/>
    <x v="0"/>
    <s v="Dekar"/>
    <n v="5487"/>
  </r>
  <r>
    <x v="20"/>
    <x v="0"/>
    <s v="Snåsa"/>
    <x v="7"/>
    <x v="0"/>
    <s v="Dekar"/>
    <n v="850"/>
  </r>
  <r>
    <x v="20"/>
    <x v="1"/>
    <s v="Lierne"/>
    <x v="8"/>
    <x v="0"/>
    <s v="Dekar"/>
    <n v="532"/>
  </r>
  <r>
    <x v="20"/>
    <x v="1"/>
    <s v="Røyrvik"/>
    <x v="9"/>
    <x v="0"/>
    <s v="Dekar"/>
    <n v="179"/>
  </r>
  <r>
    <x v="20"/>
    <x v="1"/>
    <s v="Namsskogan"/>
    <x v="10"/>
    <x v="0"/>
    <s v="Dekar"/>
    <n v="82"/>
  </r>
  <r>
    <x v="20"/>
    <x v="1"/>
    <s v="Grong"/>
    <x v="11"/>
    <x v="0"/>
    <s v="Dekar"/>
    <n v="413"/>
  </r>
  <r>
    <x v="20"/>
    <x v="1"/>
    <s v="Høylandet"/>
    <x v="12"/>
    <x v="0"/>
    <s v="Dekar"/>
    <n v="748"/>
  </r>
  <r>
    <x v="20"/>
    <x v="1"/>
    <s v="Overhalla"/>
    <x v="13"/>
    <x v="0"/>
    <s v="Dekar"/>
    <n v="90"/>
  </r>
  <r>
    <x v="20"/>
    <x v="1"/>
    <s v="Flatanger"/>
    <x v="14"/>
    <x v="0"/>
    <s v="Dekar"/>
    <n v="0"/>
  </r>
  <r>
    <x v="20"/>
    <x v="1"/>
    <s v="Leka"/>
    <x v="16"/>
    <x v="0"/>
    <s v="Dekar"/>
    <n v="0"/>
  </r>
  <r>
    <x v="20"/>
    <x v="0"/>
    <s v="Inderøy"/>
    <x v="17"/>
    <x v="0"/>
    <s v="Dekar"/>
    <n v="1256"/>
  </r>
  <r>
    <x v="20"/>
    <x v="3"/>
    <s v="Indre Fosen"/>
    <x v="18"/>
    <x v="0"/>
    <s v="Dekar"/>
    <n v="1059"/>
  </r>
  <r>
    <x v="20"/>
    <x v="4"/>
    <s v="Heim"/>
    <x v="20"/>
    <x v="0"/>
    <s v="Dekar"/>
    <n v="36"/>
  </r>
  <r>
    <x v="20"/>
    <x v="4"/>
    <s v="Hitra"/>
    <x v="35"/>
    <x v="0"/>
    <s v="Dekar"/>
    <n v="0"/>
  </r>
  <r>
    <x v="20"/>
    <x v="3"/>
    <s v="Ørland"/>
    <x v="21"/>
    <x v="0"/>
    <s v="Dekar"/>
    <n v="50"/>
  </r>
  <r>
    <x v="20"/>
    <x v="3"/>
    <s v="Åfjord"/>
    <x v="23"/>
    <x v="0"/>
    <s v="Dekar"/>
    <n v="166"/>
  </r>
  <r>
    <x v="20"/>
    <x v="4"/>
    <s v="Orkland"/>
    <x v="22"/>
    <x v="0"/>
    <s v="Dekar"/>
    <n v="624"/>
  </r>
  <r>
    <x v="20"/>
    <x v="1"/>
    <s v="Nærøysund"/>
    <x v="15"/>
    <x v="0"/>
    <s v="Dekar"/>
    <n v="37"/>
  </r>
  <r>
    <x v="20"/>
    <x v="4"/>
    <s v="Rindal"/>
    <x v="37"/>
    <x v="0"/>
    <s v="Dekar"/>
    <n v="217"/>
  </r>
  <r>
    <x v="20"/>
    <x v="2"/>
    <s v="Trondheim"/>
    <x v="19"/>
    <x v="1"/>
    <s v="stk"/>
    <n v="85400"/>
  </r>
  <r>
    <x v="20"/>
    <x v="0"/>
    <s v="Steinkjer"/>
    <x v="0"/>
    <x v="1"/>
    <s v="stk"/>
    <n v="730385"/>
  </r>
  <r>
    <x v="20"/>
    <x v="1"/>
    <s v="Namsos"/>
    <x v="1"/>
    <x v="1"/>
    <s v="stk"/>
    <n v="282262"/>
  </r>
  <r>
    <x v="20"/>
    <x v="3"/>
    <s v="Osen"/>
    <x v="24"/>
    <x v="1"/>
    <s v="stk"/>
    <n v="32100"/>
  </r>
  <r>
    <x v="20"/>
    <x v="5"/>
    <s v="Oppdal"/>
    <x v="25"/>
    <x v="1"/>
    <s v="stk"/>
    <n v="4100"/>
  </r>
  <r>
    <x v="20"/>
    <x v="5"/>
    <s v="Rennebu"/>
    <x v="26"/>
    <x v="1"/>
    <s v="stk"/>
    <n v="104275"/>
  </r>
  <r>
    <x v="20"/>
    <x v="5"/>
    <s v="Røros"/>
    <x v="27"/>
    <x v="1"/>
    <s v="stk"/>
    <n v="2970"/>
  </r>
  <r>
    <x v="20"/>
    <x v="5"/>
    <s v="Holtålen"/>
    <x v="28"/>
    <x v="1"/>
    <s v="stk"/>
    <n v="34500"/>
  </r>
  <r>
    <x v="20"/>
    <x v="5"/>
    <s v="Midtre-Gauldal"/>
    <x v="29"/>
    <x v="1"/>
    <s v="stk"/>
    <n v="121025"/>
  </r>
  <r>
    <x v="20"/>
    <x v="5"/>
    <s v="Melhus"/>
    <x v="30"/>
    <x v="1"/>
    <s v="stk"/>
    <n v="359383"/>
  </r>
  <r>
    <x v="20"/>
    <x v="4"/>
    <s v="Skaun"/>
    <x v="31"/>
    <x v="1"/>
    <s v="stk"/>
    <n v="71710"/>
  </r>
  <r>
    <x v="20"/>
    <x v="2"/>
    <s v="Malvik"/>
    <x v="32"/>
    <x v="1"/>
    <s v="stk"/>
    <n v="67225"/>
  </r>
  <r>
    <x v="20"/>
    <x v="2"/>
    <s v="Selbu"/>
    <x v="33"/>
    <x v="1"/>
    <s v="stk"/>
    <n v="191325"/>
  </r>
  <r>
    <x v="20"/>
    <x v="2"/>
    <s v="Tydal"/>
    <x v="34"/>
    <x v="1"/>
    <s v="stk"/>
    <n v="113550"/>
  </r>
  <r>
    <x v="20"/>
    <x v="2"/>
    <s v="Meråker"/>
    <x v="2"/>
    <x v="1"/>
    <s v="stk"/>
    <n v="172400"/>
  </r>
  <r>
    <x v="20"/>
    <x v="2"/>
    <s v="Stjørdal"/>
    <x v="3"/>
    <x v="1"/>
    <s v="stk"/>
    <n v="216200"/>
  </r>
  <r>
    <x v="20"/>
    <x v="0"/>
    <s v="Frosta"/>
    <x v="4"/>
    <x v="1"/>
    <s v="stk"/>
    <n v="13500"/>
  </r>
  <r>
    <x v="20"/>
    <x v="0"/>
    <s v="Levanger"/>
    <x v="5"/>
    <x v="1"/>
    <s v="stk"/>
    <n v="66900"/>
  </r>
  <r>
    <x v="20"/>
    <x v="0"/>
    <s v="Verdal"/>
    <x v="6"/>
    <x v="1"/>
    <s v="stk"/>
    <n v="140000"/>
  </r>
  <r>
    <x v="20"/>
    <x v="0"/>
    <s v="Snåsa"/>
    <x v="7"/>
    <x v="1"/>
    <s v="stk"/>
    <n v="273775"/>
  </r>
  <r>
    <x v="20"/>
    <x v="1"/>
    <s v="Lierne"/>
    <x v="8"/>
    <x v="1"/>
    <s v="stk"/>
    <n v="254350"/>
  </r>
  <r>
    <x v="20"/>
    <x v="1"/>
    <s v="Røyrvik"/>
    <x v="9"/>
    <x v="1"/>
    <s v="stk"/>
    <n v="1200"/>
  </r>
  <r>
    <x v="20"/>
    <x v="1"/>
    <s v="Namsskogan"/>
    <x v="10"/>
    <x v="1"/>
    <s v="stk"/>
    <n v="38089"/>
  </r>
  <r>
    <x v="20"/>
    <x v="1"/>
    <s v="Grong"/>
    <x v="11"/>
    <x v="1"/>
    <s v="stk"/>
    <n v="179885"/>
  </r>
  <r>
    <x v="20"/>
    <x v="1"/>
    <s v="Høylandet"/>
    <x v="12"/>
    <x v="1"/>
    <s v="stk"/>
    <n v="120615"/>
  </r>
  <r>
    <x v="20"/>
    <x v="1"/>
    <s v="Overhalla"/>
    <x v="13"/>
    <x v="1"/>
    <s v="stk"/>
    <n v="73965"/>
  </r>
  <r>
    <x v="20"/>
    <x v="1"/>
    <s v="Flatanger"/>
    <x v="14"/>
    <x v="1"/>
    <s v="stk"/>
    <n v="1000"/>
  </r>
  <r>
    <x v="20"/>
    <x v="1"/>
    <s v="Leka"/>
    <x v="16"/>
    <x v="1"/>
    <s v="stk"/>
    <n v="500"/>
  </r>
  <r>
    <x v="20"/>
    <x v="0"/>
    <s v="Inderøy"/>
    <x v="17"/>
    <x v="1"/>
    <s v="stk"/>
    <n v="141650"/>
  </r>
  <r>
    <x v="20"/>
    <x v="3"/>
    <s v="Indre Fosen"/>
    <x v="18"/>
    <x v="1"/>
    <s v="stk"/>
    <n v="196900"/>
  </r>
  <r>
    <x v="20"/>
    <x v="4"/>
    <s v="Heim"/>
    <x v="20"/>
    <x v="1"/>
    <s v="stk"/>
    <n v="126775"/>
  </r>
  <r>
    <x v="20"/>
    <x v="4"/>
    <s v="Hitra"/>
    <x v="35"/>
    <x v="1"/>
    <s v="stk"/>
    <n v="0"/>
  </r>
  <r>
    <x v="20"/>
    <x v="3"/>
    <s v="Ørland"/>
    <x v="21"/>
    <x v="1"/>
    <s v="stk"/>
    <n v="18600"/>
  </r>
  <r>
    <x v="20"/>
    <x v="3"/>
    <s v="Åfjord"/>
    <x v="23"/>
    <x v="1"/>
    <s v="stk"/>
    <n v="42100"/>
  </r>
  <r>
    <x v="20"/>
    <x v="4"/>
    <s v="Orkland"/>
    <x v="22"/>
    <x v="1"/>
    <s v="stk"/>
    <n v="397880"/>
  </r>
  <r>
    <x v="20"/>
    <x v="1"/>
    <s v="Nærøysund"/>
    <x v="15"/>
    <x v="1"/>
    <s v="stk"/>
    <n v="5830"/>
  </r>
  <r>
    <x v="20"/>
    <x v="4"/>
    <s v="Rindal"/>
    <x v="37"/>
    <x v="1"/>
    <s v="stk"/>
    <n v="88385"/>
  </r>
  <r>
    <x v="20"/>
    <x v="2"/>
    <s v="Trondheim"/>
    <x v="19"/>
    <x v="5"/>
    <s v="stk"/>
    <n v="2850"/>
  </r>
  <r>
    <x v="20"/>
    <x v="0"/>
    <s v="Steinkjer"/>
    <x v="0"/>
    <x v="5"/>
    <s v="stk"/>
    <n v="81790"/>
  </r>
  <r>
    <x v="20"/>
    <x v="1"/>
    <s v="Namsos"/>
    <x v="1"/>
    <x v="5"/>
    <s v="stk"/>
    <n v="1000"/>
  </r>
  <r>
    <x v="20"/>
    <x v="3"/>
    <s v="Osen"/>
    <x v="24"/>
    <x v="5"/>
    <s v="stk"/>
    <n v="0"/>
  </r>
  <r>
    <x v="20"/>
    <x v="5"/>
    <s v="Oppdal"/>
    <x v="25"/>
    <x v="5"/>
    <s v="stk"/>
    <n v="500"/>
  </r>
  <r>
    <x v="20"/>
    <x v="5"/>
    <s v="Rennebu"/>
    <x v="26"/>
    <x v="5"/>
    <s v="stk"/>
    <n v="7100"/>
  </r>
  <r>
    <x v="20"/>
    <x v="5"/>
    <s v="Røros"/>
    <x v="27"/>
    <x v="5"/>
    <s v="stk"/>
    <n v="0"/>
  </r>
  <r>
    <x v="20"/>
    <x v="5"/>
    <s v="Holtålen"/>
    <x v="28"/>
    <x v="5"/>
    <s v="stk"/>
    <n v="0"/>
  </r>
  <r>
    <x v="20"/>
    <x v="5"/>
    <s v="Midtre-Gauldal"/>
    <x v="29"/>
    <x v="5"/>
    <s v="stk"/>
    <n v="4600"/>
  </r>
  <r>
    <x v="20"/>
    <x v="5"/>
    <s v="Melhus"/>
    <x v="30"/>
    <x v="5"/>
    <s v="stk"/>
    <n v="2700"/>
  </r>
  <r>
    <x v="20"/>
    <x v="4"/>
    <s v="Skaun"/>
    <x v="31"/>
    <x v="5"/>
    <s v="stk"/>
    <n v="710"/>
  </r>
  <r>
    <x v="20"/>
    <x v="2"/>
    <s v="Malvik"/>
    <x v="32"/>
    <x v="5"/>
    <s v="stk"/>
    <n v="3100"/>
  </r>
  <r>
    <x v="20"/>
    <x v="2"/>
    <s v="Selbu"/>
    <x v="33"/>
    <x v="5"/>
    <s v="stk"/>
    <n v="5500"/>
  </r>
  <r>
    <x v="20"/>
    <x v="2"/>
    <s v="Tydal"/>
    <x v="34"/>
    <x v="5"/>
    <s v="stk"/>
    <n v="250"/>
  </r>
  <r>
    <x v="20"/>
    <x v="2"/>
    <s v="Meråker"/>
    <x v="2"/>
    <x v="5"/>
    <s v="stk"/>
    <n v="0"/>
  </r>
  <r>
    <x v="20"/>
    <x v="2"/>
    <s v="Stjørdal"/>
    <x v="3"/>
    <x v="5"/>
    <s v="stk"/>
    <n v="19050"/>
  </r>
  <r>
    <x v="20"/>
    <x v="0"/>
    <s v="Frosta"/>
    <x v="4"/>
    <x v="5"/>
    <s v="stk"/>
    <n v="1000"/>
  </r>
  <r>
    <x v="20"/>
    <x v="0"/>
    <s v="Levanger"/>
    <x v="5"/>
    <x v="5"/>
    <s v="stk"/>
    <n v="22280"/>
  </r>
  <r>
    <x v="20"/>
    <x v="0"/>
    <s v="Verdal"/>
    <x v="6"/>
    <x v="5"/>
    <s v="stk"/>
    <n v="5000"/>
  </r>
  <r>
    <x v="20"/>
    <x v="0"/>
    <s v="Snåsa"/>
    <x v="7"/>
    <x v="5"/>
    <s v="stk"/>
    <n v="1765"/>
  </r>
  <r>
    <x v="20"/>
    <x v="1"/>
    <s v="Lierne"/>
    <x v="8"/>
    <x v="5"/>
    <s v="stk"/>
    <n v="2200"/>
  </r>
  <r>
    <x v="20"/>
    <x v="1"/>
    <s v="Røyrvik"/>
    <x v="9"/>
    <x v="5"/>
    <s v="stk"/>
    <n v="0"/>
  </r>
  <r>
    <x v="20"/>
    <x v="1"/>
    <s v="Namsskogan"/>
    <x v="10"/>
    <x v="5"/>
    <s v="stk"/>
    <n v="990"/>
  </r>
  <r>
    <x v="20"/>
    <x v="1"/>
    <s v="Grong"/>
    <x v="11"/>
    <x v="5"/>
    <s v="stk"/>
    <n v="15150"/>
  </r>
  <r>
    <x v="20"/>
    <x v="1"/>
    <s v="Høylandet"/>
    <x v="12"/>
    <x v="5"/>
    <s v="stk"/>
    <n v="6830"/>
  </r>
  <r>
    <x v="20"/>
    <x v="1"/>
    <s v="Overhalla"/>
    <x v="13"/>
    <x v="5"/>
    <s v="stk"/>
    <n v="4000"/>
  </r>
  <r>
    <x v="20"/>
    <x v="1"/>
    <s v="Flatanger"/>
    <x v="14"/>
    <x v="5"/>
    <s v="stk"/>
    <n v="4900"/>
  </r>
  <r>
    <x v="20"/>
    <x v="1"/>
    <s v="Leka"/>
    <x v="16"/>
    <x v="5"/>
    <s v="stk"/>
    <n v="0"/>
  </r>
  <r>
    <x v="20"/>
    <x v="0"/>
    <s v="Inderøy"/>
    <x v="17"/>
    <x v="5"/>
    <s v="stk"/>
    <n v="10400"/>
  </r>
  <r>
    <x v="20"/>
    <x v="3"/>
    <s v="Indre Fosen"/>
    <x v="18"/>
    <x v="5"/>
    <s v="stk"/>
    <n v="6480"/>
  </r>
  <r>
    <x v="20"/>
    <x v="4"/>
    <s v="Heim"/>
    <x v="20"/>
    <x v="5"/>
    <s v="stk"/>
    <n v="15600"/>
  </r>
  <r>
    <x v="20"/>
    <x v="4"/>
    <s v="Hitra"/>
    <x v="35"/>
    <x v="5"/>
    <s v="stk"/>
    <n v="0"/>
  </r>
  <r>
    <x v="20"/>
    <x v="3"/>
    <s v="Ørland"/>
    <x v="21"/>
    <x v="5"/>
    <s v="stk"/>
    <n v="900"/>
  </r>
  <r>
    <x v="20"/>
    <x v="3"/>
    <s v="Åfjord"/>
    <x v="23"/>
    <x v="5"/>
    <s v="stk"/>
    <n v="8400"/>
  </r>
  <r>
    <x v="20"/>
    <x v="4"/>
    <s v="Orkland"/>
    <x v="22"/>
    <x v="5"/>
    <s v="stk"/>
    <n v="2200"/>
  </r>
  <r>
    <x v="20"/>
    <x v="1"/>
    <s v="Nærøysund"/>
    <x v="15"/>
    <x v="5"/>
    <s v="stk"/>
    <n v="501"/>
  </r>
  <r>
    <x v="20"/>
    <x v="4"/>
    <s v="Rindal"/>
    <x v="37"/>
    <x v="5"/>
    <s v="stk"/>
    <n v="28905"/>
  </r>
  <r>
    <x v="20"/>
    <x v="2"/>
    <s v="Trondheim"/>
    <x v="19"/>
    <x v="6"/>
    <s v="Dekar"/>
    <n v="10"/>
  </r>
  <r>
    <x v="20"/>
    <x v="0"/>
    <s v="Steinkjer"/>
    <x v="0"/>
    <x v="6"/>
    <s v="Dekar"/>
    <n v="13"/>
  </r>
  <r>
    <x v="20"/>
    <x v="1"/>
    <s v="Namsos"/>
    <x v="1"/>
    <x v="6"/>
    <s v="Dekar"/>
    <n v="0"/>
  </r>
  <r>
    <x v="20"/>
    <x v="3"/>
    <s v="Osen"/>
    <x v="24"/>
    <x v="6"/>
    <s v="Dekar"/>
    <n v="0"/>
  </r>
  <r>
    <x v="20"/>
    <x v="5"/>
    <s v="Oppdal"/>
    <x v="25"/>
    <x v="6"/>
    <s v="Dekar"/>
    <n v="0"/>
  </r>
  <r>
    <x v="20"/>
    <x v="5"/>
    <s v="Rennebu"/>
    <x v="26"/>
    <x v="6"/>
    <s v="Dekar"/>
    <n v="90"/>
  </r>
  <r>
    <x v="20"/>
    <x v="5"/>
    <s v="Røros"/>
    <x v="27"/>
    <x v="6"/>
    <s v="Dekar"/>
    <n v="0"/>
  </r>
  <r>
    <x v="20"/>
    <x v="5"/>
    <s v="Holtålen"/>
    <x v="28"/>
    <x v="6"/>
    <s v="Dekar"/>
    <n v="0"/>
  </r>
  <r>
    <x v="20"/>
    <x v="5"/>
    <s v="Midtre-Gauldal"/>
    <x v="29"/>
    <x v="6"/>
    <s v="Dekar"/>
    <n v="309"/>
  </r>
  <r>
    <x v="20"/>
    <x v="5"/>
    <s v="Melhus"/>
    <x v="30"/>
    <x v="6"/>
    <s v="Dekar"/>
    <n v="25"/>
  </r>
  <r>
    <x v="20"/>
    <x v="4"/>
    <s v="Skaun"/>
    <x v="31"/>
    <x v="6"/>
    <s v="Dekar"/>
    <n v="170"/>
  </r>
  <r>
    <x v="20"/>
    <x v="2"/>
    <s v="Malvik"/>
    <x v="32"/>
    <x v="6"/>
    <s v="Dekar"/>
    <n v="107"/>
  </r>
  <r>
    <x v="20"/>
    <x v="2"/>
    <s v="Selbu"/>
    <x v="33"/>
    <x v="6"/>
    <s v="Dekar"/>
    <n v="52"/>
  </r>
  <r>
    <x v="20"/>
    <x v="2"/>
    <s v="Tydal"/>
    <x v="34"/>
    <x v="6"/>
    <s v="Dekar"/>
    <n v="0"/>
  </r>
  <r>
    <x v="20"/>
    <x v="2"/>
    <s v="Meråker"/>
    <x v="2"/>
    <x v="6"/>
    <s v="Dekar"/>
    <n v="0"/>
  </r>
  <r>
    <x v="20"/>
    <x v="2"/>
    <s v="Stjørdal"/>
    <x v="3"/>
    <x v="6"/>
    <s v="Dekar"/>
    <n v="93"/>
  </r>
  <r>
    <x v="20"/>
    <x v="0"/>
    <s v="Frosta"/>
    <x v="4"/>
    <x v="6"/>
    <s v="Dekar"/>
    <n v="0"/>
  </r>
  <r>
    <x v="20"/>
    <x v="0"/>
    <s v="Levanger"/>
    <x v="5"/>
    <x v="6"/>
    <s v="Dekar"/>
    <n v="12"/>
  </r>
  <r>
    <x v="20"/>
    <x v="0"/>
    <s v="Verdal"/>
    <x v="6"/>
    <x v="6"/>
    <s v="Dekar"/>
    <n v="30"/>
  </r>
  <r>
    <x v="20"/>
    <x v="0"/>
    <s v="Snåsa"/>
    <x v="7"/>
    <x v="6"/>
    <s v="Dekar"/>
    <n v="195"/>
  </r>
  <r>
    <x v="20"/>
    <x v="1"/>
    <s v="Lierne"/>
    <x v="8"/>
    <x v="6"/>
    <s v="Dekar"/>
    <n v="111"/>
  </r>
  <r>
    <x v="20"/>
    <x v="1"/>
    <s v="Røyrvik"/>
    <x v="9"/>
    <x v="6"/>
    <s v="Dekar"/>
    <n v="0"/>
  </r>
  <r>
    <x v="20"/>
    <x v="1"/>
    <s v="Namsskogan"/>
    <x v="10"/>
    <x v="6"/>
    <s v="Dekar"/>
    <n v="28"/>
  </r>
  <r>
    <x v="20"/>
    <x v="1"/>
    <s v="Grong"/>
    <x v="11"/>
    <x v="6"/>
    <s v="Dekar"/>
    <n v="233"/>
  </r>
  <r>
    <x v="20"/>
    <x v="1"/>
    <s v="Høylandet"/>
    <x v="12"/>
    <x v="6"/>
    <s v="Dekar"/>
    <n v="23"/>
  </r>
  <r>
    <x v="20"/>
    <x v="1"/>
    <s v="Overhalla"/>
    <x v="13"/>
    <x v="6"/>
    <s v="Dekar"/>
    <n v="0"/>
  </r>
  <r>
    <x v="20"/>
    <x v="1"/>
    <s v="Flatanger"/>
    <x v="14"/>
    <x v="6"/>
    <s v="Dekar"/>
    <n v="0"/>
  </r>
  <r>
    <x v="20"/>
    <x v="1"/>
    <s v="Leka"/>
    <x v="16"/>
    <x v="6"/>
    <s v="Dekar"/>
    <n v="0"/>
  </r>
  <r>
    <x v="20"/>
    <x v="0"/>
    <s v="Inderøy"/>
    <x v="17"/>
    <x v="6"/>
    <s v="Dekar"/>
    <n v="0"/>
  </r>
  <r>
    <x v="20"/>
    <x v="3"/>
    <s v="Indre Fosen"/>
    <x v="18"/>
    <x v="6"/>
    <s v="Dekar"/>
    <n v="0"/>
  </r>
  <r>
    <x v="20"/>
    <x v="4"/>
    <s v="Heim"/>
    <x v="20"/>
    <x v="6"/>
    <s v="Dekar"/>
    <n v="0"/>
  </r>
  <r>
    <x v="20"/>
    <x v="4"/>
    <s v="Hitra"/>
    <x v="35"/>
    <x v="6"/>
    <s v="Dekar"/>
    <n v="0"/>
  </r>
  <r>
    <x v="20"/>
    <x v="3"/>
    <s v="Ørland"/>
    <x v="21"/>
    <x v="6"/>
    <s v="Dekar"/>
    <n v="0"/>
  </r>
  <r>
    <x v="20"/>
    <x v="3"/>
    <s v="Åfjord"/>
    <x v="23"/>
    <x v="6"/>
    <s v="Dekar"/>
    <n v="0"/>
  </r>
  <r>
    <x v="20"/>
    <x v="4"/>
    <s v="Orkland"/>
    <x v="22"/>
    <x v="6"/>
    <s v="Dekar"/>
    <n v="482"/>
  </r>
  <r>
    <x v="20"/>
    <x v="1"/>
    <s v="Nærøysund"/>
    <x v="15"/>
    <x v="6"/>
    <s v="Dekar"/>
    <n v="0"/>
  </r>
  <r>
    <x v="20"/>
    <x v="4"/>
    <s v="Rindal"/>
    <x v="37"/>
    <x v="6"/>
    <s v="Dekar"/>
    <n v="88"/>
  </r>
  <r>
    <x v="20"/>
    <x v="2"/>
    <s v="Trondheim"/>
    <x v="19"/>
    <x v="2"/>
    <s v="m"/>
    <n v="0"/>
  </r>
  <r>
    <x v="20"/>
    <x v="0"/>
    <s v="Steinkjer"/>
    <x v="0"/>
    <x v="2"/>
    <s v="m"/>
    <n v="0"/>
  </r>
  <r>
    <x v="20"/>
    <x v="1"/>
    <s v="Namsos"/>
    <x v="1"/>
    <x v="2"/>
    <s v="m"/>
    <n v="0"/>
  </r>
  <r>
    <x v="20"/>
    <x v="3"/>
    <s v="Osen"/>
    <x v="24"/>
    <x v="2"/>
    <s v="m"/>
    <n v="0"/>
  </r>
  <r>
    <x v="20"/>
    <x v="5"/>
    <s v="Oppdal"/>
    <x v="25"/>
    <x v="2"/>
    <s v="m"/>
    <n v="0"/>
  </r>
  <r>
    <x v="20"/>
    <x v="5"/>
    <s v="Rennebu"/>
    <x v="26"/>
    <x v="2"/>
    <s v="m"/>
    <n v="0"/>
  </r>
  <r>
    <x v="20"/>
    <x v="5"/>
    <s v="Røros"/>
    <x v="27"/>
    <x v="2"/>
    <s v="m"/>
    <n v="0"/>
  </r>
  <r>
    <x v="20"/>
    <x v="5"/>
    <s v="Holtålen"/>
    <x v="28"/>
    <x v="2"/>
    <s v="m"/>
    <n v="0"/>
  </r>
  <r>
    <x v="20"/>
    <x v="5"/>
    <s v="Midtre-Gauldal"/>
    <x v="29"/>
    <x v="2"/>
    <s v="m"/>
    <n v="0"/>
  </r>
  <r>
    <x v="20"/>
    <x v="5"/>
    <s v="Melhus"/>
    <x v="30"/>
    <x v="2"/>
    <s v="m"/>
    <n v="0"/>
  </r>
  <r>
    <x v="20"/>
    <x v="4"/>
    <s v="Skaun"/>
    <x v="31"/>
    <x v="2"/>
    <s v="m"/>
    <n v="0"/>
  </r>
  <r>
    <x v="20"/>
    <x v="2"/>
    <s v="Malvik"/>
    <x v="32"/>
    <x v="2"/>
    <s v="m"/>
    <n v="0"/>
  </r>
  <r>
    <x v="20"/>
    <x v="2"/>
    <s v="Selbu"/>
    <x v="33"/>
    <x v="2"/>
    <s v="m"/>
    <n v="0"/>
  </r>
  <r>
    <x v="20"/>
    <x v="2"/>
    <s v="Tydal"/>
    <x v="34"/>
    <x v="2"/>
    <s v="m"/>
    <n v="0"/>
  </r>
  <r>
    <x v="20"/>
    <x v="2"/>
    <s v="Meråker"/>
    <x v="2"/>
    <x v="2"/>
    <s v="m"/>
    <n v="0"/>
  </r>
  <r>
    <x v="20"/>
    <x v="2"/>
    <s v="Stjørdal"/>
    <x v="3"/>
    <x v="2"/>
    <s v="m"/>
    <n v="0"/>
  </r>
  <r>
    <x v="20"/>
    <x v="0"/>
    <s v="Frosta"/>
    <x v="4"/>
    <x v="2"/>
    <s v="m"/>
    <n v="0"/>
  </r>
  <r>
    <x v="20"/>
    <x v="0"/>
    <s v="Levanger"/>
    <x v="5"/>
    <x v="2"/>
    <s v="m"/>
    <n v="0"/>
  </r>
  <r>
    <x v="20"/>
    <x v="0"/>
    <s v="Verdal"/>
    <x v="6"/>
    <x v="2"/>
    <s v="m"/>
    <n v="0"/>
  </r>
  <r>
    <x v="20"/>
    <x v="0"/>
    <s v="Snåsa"/>
    <x v="7"/>
    <x v="2"/>
    <s v="m"/>
    <n v="800"/>
  </r>
  <r>
    <x v="20"/>
    <x v="1"/>
    <s v="Lierne"/>
    <x v="8"/>
    <x v="2"/>
    <s v="m"/>
    <n v="0"/>
  </r>
  <r>
    <x v="20"/>
    <x v="1"/>
    <s v="Røyrvik"/>
    <x v="9"/>
    <x v="2"/>
    <s v="m"/>
    <n v="0"/>
  </r>
  <r>
    <x v="20"/>
    <x v="1"/>
    <s v="Namsskogan"/>
    <x v="10"/>
    <x v="2"/>
    <s v="m"/>
    <n v="0"/>
  </r>
  <r>
    <x v="20"/>
    <x v="1"/>
    <s v="Grong"/>
    <x v="11"/>
    <x v="2"/>
    <s v="m"/>
    <n v="0"/>
  </r>
  <r>
    <x v="20"/>
    <x v="1"/>
    <s v="Høylandet"/>
    <x v="12"/>
    <x v="2"/>
    <s v="m"/>
    <n v="0"/>
  </r>
  <r>
    <x v="20"/>
    <x v="1"/>
    <s v="Overhalla"/>
    <x v="13"/>
    <x v="2"/>
    <s v="m"/>
    <n v="0"/>
  </r>
  <r>
    <x v="20"/>
    <x v="1"/>
    <s v="Flatanger"/>
    <x v="14"/>
    <x v="2"/>
    <s v="m"/>
    <n v="680"/>
  </r>
  <r>
    <x v="20"/>
    <x v="1"/>
    <s v="Leka"/>
    <x v="16"/>
    <x v="2"/>
    <s v="m"/>
    <n v="0"/>
  </r>
  <r>
    <x v="20"/>
    <x v="0"/>
    <s v="Inderøy"/>
    <x v="17"/>
    <x v="2"/>
    <s v="m"/>
    <n v="0"/>
  </r>
  <r>
    <x v="20"/>
    <x v="3"/>
    <s v="Indre Fosen"/>
    <x v="18"/>
    <x v="2"/>
    <s v="m"/>
    <n v="0"/>
  </r>
  <r>
    <x v="20"/>
    <x v="4"/>
    <s v="Heim"/>
    <x v="20"/>
    <x v="2"/>
    <s v="m"/>
    <n v="0"/>
  </r>
  <r>
    <x v="20"/>
    <x v="4"/>
    <s v="Hitra"/>
    <x v="35"/>
    <x v="2"/>
    <s v="m"/>
    <n v="0"/>
  </r>
  <r>
    <x v="20"/>
    <x v="3"/>
    <s v="Ørland"/>
    <x v="21"/>
    <x v="2"/>
    <s v="m"/>
    <n v="0"/>
  </r>
  <r>
    <x v="20"/>
    <x v="3"/>
    <s v="Åfjord"/>
    <x v="23"/>
    <x v="2"/>
    <s v="m"/>
    <n v="0"/>
  </r>
  <r>
    <x v="20"/>
    <x v="4"/>
    <s v="Orkland"/>
    <x v="22"/>
    <x v="2"/>
    <s v="m"/>
    <n v="0"/>
  </r>
  <r>
    <x v="20"/>
    <x v="1"/>
    <s v="Nærøysund"/>
    <x v="15"/>
    <x v="2"/>
    <s v="m"/>
    <n v="1600"/>
  </r>
  <r>
    <x v="20"/>
    <x v="4"/>
    <s v="Rindal"/>
    <x v="37"/>
    <x v="2"/>
    <s v="m"/>
    <n v="0"/>
  </r>
  <r>
    <x v="20"/>
    <x v="2"/>
    <s v="Trondheim"/>
    <x v="19"/>
    <x v="3"/>
    <s v="m"/>
    <n v="0"/>
  </r>
  <r>
    <x v="20"/>
    <x v="0"/>
    <s v="Steinkjer"/>
    <x v="0"/>
    <x v="3"/>
    <s v="m"/>
    <n v="2356"/>
  </r>
  <r>
    <x v="20"/>
    <x v="1"/>
    <s v="Namsos"/>
    <x v="1"/>
    <x v="3"/>
    <s v="m"/>
    <n v="636"/>
  </r>
  <r>
    <x v="20"/>
    <x v="3"/>
    <s v="Osen"/>
    <x v="24"/>
    <x v="3"/>
    <s v="m"/>
    <n v="0"/>
  </r>
  <r>
    <x v="20"/>
    <x v="5"/>
    <s v="Oppdal"/>
    <x v="25"/>
    <x v="3"/>
    <s v="m"/>
    <n v="0"/>
  </r>
  <r>
    <x v="20"/>
    <x v="5"/>
    <s v="Rennebu"/>
    <x v="26"/>
    <x v="3"/>
    <s v="m"/>
    <n v="3444"/>
  </r>
  <r>
    <x v="20"/>
    <x v="5"/>
    <s v="Røros"/>
    <x v="27"/>
    <x v="3"/>
    <s v="m"/>
    <n v="230"/>
  </r>
  <r>
    <x v="20"/>
    <x v="5"/>
    <s v="Holtålen"/>
    <x v="28"/>
    <x v="3"/>
    <s v="m"/>
    <n v="0"/>
  </r>
  <r>
    <x v="20"/>
    <x v="5"/>
    <s v="Midtre-Gauldal"/>
    <x v="29"/>
    <x v="3"/>
    <s v="m"/>
    <n v="424"/>
  </r>
  <r>
    <x v="20"/>
    <x v="5"/>
    <s v="Melhus"/>
    <x v="30"/>
    <x v="3"/>
    <s v="m"/>
    <n v="0"/>
  </r>
  <r>
    <x v="20"/>
    <x v="4"/>
    <s v="Skaun"/>
    <x v="31"/>
    <x v="3"/>
    <s v="m"/>
    <n v="180"/>
  </r>
  <r>
    <x v="20"/>
    <x v="2"/>
    <s v="Malvik"/>
    <x v="32"/>
    <x v="3"/>
    <s v="m"/>
    <n v="552"/>
  </r>
  <r>
    <x v="20"/>
    <x v="2"/>
    <s v="Selbu"/>
    <x v="33"/>
    <x v="3"/>
    <s v="m"/>
    <n v="5058"/>
  </r>
  <r>
    <x v="20"/>
    <x v="2"/>
    <s v="Tydal"/>
    <x v="34"/>
    <x v="3"/>
    <s v="m"/>
    <n v="0"/>
  </r>
  <r>
    <x v="20"/>
    <x v="2"/>
    <s v="Meråker"/>
    <x v="2"/>
    <x v="3"/>
    <s v="m"/>
    <n v="0"/>
  </r>
  <r>
    <x v="20"/>
    <x v="2"/>
    <s v="Stjørdal"/>
    <x v="3"/>
    <x v="3"/>
    <s v="m"/>
    <n v="20"/>
  </r>
  <r>
    <x v="20"/>
    <x v="0"/>
    <s v="Frosta"/>
    <x v="4"/>
    <x v="3"/>
    <s v="m"/>
    <n v="468"/>
  </r>
  <r>
    <x v="20"/>
    <x v="0"/>
    <s v="Levanger"/>
    <x v="5"/>
    <x v="3"/>
    <s v="m"/>
    <n v="113"/>
  </r>
  <r>
    <x v="20"/>
    <x v="0"/>
    <s v="Verdal"/>
    <x v="6"/>
    <x v="3"/>
    <s v="m"/>
    <n v="230"/>
  </r>
  <r>
    <x v="20"/>
    <x v="0"/>
    <s v="Snåsa"/>
    <x v="7"/>
    <x v="3"/>
    <s v="m"/>
    <n v="0"/>
  </r>
  <r>
    <x v="20"/>
    <x v="1"/>
    <s v="Lierne"/>
    <x v="8"/>
    <x v="3"/>
    <s v="m"/>
    <n v="0"/>
  </r>
  <r>
    <x v="20"/>
    <x v="1"/>
    <s v="Røyrvik"/>
    <x v="9"/>
    <x v="3"/>
    <s v="m"/>
    <n v="0"/>
  </r>
  <r>
    <x v="20"/>
    <x v="1"/>
    <s v="Namsskogan"/>
    <x v="10"/>
    <x v="3"/>
    <s v="m"/>
    <n v="0"/>
  </r>
  <r>
    <x v="20"/>
    <x v="1"/>
    <s v="Grong"/>
    <x v="11"/>
    <x v="3"/>
    <s v="m"/>
    <n v="0"/>
  </r>
  <r>
    <x v="20"/>
    <x v="1"/>
    <s v="Høylandet"/>
    <x v="12"/>
    <x v="3"/>
    <s v="m"/>
    <n v="8440"/>
  </r>
  <r>
    <x v="20"/>
    <x v="1"/>
    <s v="Overhalla"/>
    <x v="13"/>
    <x v="3"/>
    <s v="m"/>
    <n v="0"/>
  </r>
  <r>
    <x v="20"/>
    <x v="1"/>
    <s v="Flatanger"/>
    <x v="14"/>
    <x v="3"/>
    <s v="m"/>
    <n v="0"/>
  </r>
  <r>
    <x v="20"/>
    <x v="1"/>
    <s v="Leka"/>
    <x v="16"/>
    <x v="3"/>
    <s v="m"/>
    <n v="0"/>
  </r>
  <r>
    <x v="20"/>
    <x v="0"/>
    <s v="Inderøy"/>
    <x v="17"/>
    <x v="3"/>
    <s v="m"/>
    <n v="2118"/>
  </r>
  <r>
    <x v="20"/>
    <x v="3"/>
    <s v="Indre Fosen"/>
    <x v="18"/>
    <x v="3"/>
    <s v="m"/>
    <n v="0"/>
  </r>
  <r>
    <x v="20"/>
    <x v="4"/>
    <s v="Heim"/>
    <x v="20"/>
    <x v="3"/>
    <s v="m"/>
    <n v="330"/>
  </r>
  <r>
    <x v="20"/>
    <x v="4"/>
    <s v="Hitra"/>
    <x v="35"/>
    <x v="3"/>
    <s v="m"/>
    <n v="0"/>
  </r>
  <r>
    <x v="20"/>
    <x v="3"/>
    <s v="Ørland"/>
    <x v="21"/>
    <x v="3"/>
    <s v="m"/>
    <n v="0"/>
  </r>
  <r>
    <x v="20"/>
    <x v="3"/>
    <s v="Åfjord"/>
    <x v="23"/>
    <x v="3"/>
    <s v="m"/>
    <n v="5880"/>
  </r>
  <r>
    <x v="20"/>
    <x v="4"/>
    <s v="Orkland"/>
    <x v="22"/>
    <x v="3"/>
    <s v="m"/>
    <n v="2455"/>
  </r>
  <r>
    <x v="20"/>
    <x v="1"/>
    <s v="Nærøysund"/>
    <x v="15"/>
    <x v="3"/>
    <s v="m"/>
    <n v="5807"/>
  </r>
  <r>
    <x v="20"/>
    <x v="4"/>
    <s v="Rindal"/>
    <x v="37"/>
    <x v="3"/>
    <s v="m"/>
    <n v="0"/>
  </r>
  <r>
    <x v="20"/>
    <x v="2"/>
    <s v="Trondheim"/>
    <x v="19"/>
    <x v="4"/>
    <s v="m3"/>
    <n v="21497"/>
  </r>
  <r>
    <x v="20"/>
    <x v="0"/>
    <s v="Steinkjer"/>
    <x v="0"/>
    <x v="4"/>
    <s v="m3"/>
    <n v="117982"/>
  </r>
  <r>
    <x v="20"/>
    <x v="1"/>
    <s v="Namsos"/>
    <x v="1"/>
    <x v="4"/>
    <s v="m3"/>
    <n v="41563"/>
  </r>
  <r>
    <x v="20"/>
    <x v="3"/>
    <s v="Osen"/>
    <x v="24"/>
    <x v="4"/>
    <s v="m3"/>
    <n v="2069"/>
  </r>
  <r>
    <x v="20"/>
    <x v="5"/>
    <s v="Oppdal"/>
    <x v="25"/>
    <x v="4"/>
    <s v="m3"/>
    <n v="870"/>
  </r>
  <r>
    <x v="20"/>
    <x v="5"/>
    <s v="Rennebu"/>
    <x v="26"/>
    <x v="4"/>
    <s v="m3"/>
    <n v="40901"/>
  </r>
  <r>
    <x v="20"/>
    <x v="5"/>
    <s v="Røros"/>
    <x v="27"/>
    <x v="4"/>
    <s v="m3"/>
    <n v="500"/>
  </r>
  <r>
    <x v="20"/>
    <x v="5"/>
    <s v="Holtålen"/>
    <x v="28"/>
    <x v="4"/>
    <s v="m3"/>
    <n v="3121"/>
  </r>
  <r>
    <x v="20"/>
    <x v="5"/>
    <s v="Midtre-Gauldal"/>
    <x v="29"/>
    <x v="4"/>
    <s v="m3"/>
    <n v="52867"/>
  </r>
  <r>
    <x v="20"/>
    <x v="5"/>
    <s v="Melhus"/>
    <x v="30"/>
    <x v="4"/>
    <s v="m3"/>
    <n v="71940"/>
  </r>
  <r>
    <x v="20"/>
    <x v="4"/>
    <s v="Skaun"/>
    <x v="31"/>
    <x v="4"/>
    <s v="m3"/>
    <n v="21973"/>
  </r>
  <r>
    <x v="20"/>
    <x v="2"/>
    <s v="Malvik"/>
    <x v="32"/>
    <x v="4"/>
    <s v="m3"/>
    <n v="12941"/>
  </r>
  <r>
    <x v="20"/>
    <x v="2"/>
    <s v="Selbu"/>
    <x v="33"/>
    <x v="4"/>
    <s v="m3"/>
    <n v="35759"/>
  </r>
  <r>
    <x v="20"/>
    <x v="2"/>
    <s v="Tydal"/>
    <x v="34"/>
    <x v="4"/>
    <s v="m3"/>
    <n v="2557"/>
  </r>
  <r>
    <x v="20"/>
    <x v="2"/>
    <s v="Meråker"/>
    <x v="2"/>
    <x v="4"/>
    <s v="m3"/>
    <n v="17002"/>
  </r>
  <r>
    <x v="20"/>
    <x v="2"/>
    <s v="Stjørdal"/>
    <x v="3"/>
    <x v="4"/>
    <s v="m3"/>
    <n v="25849"/>
  </r>
  <r>
    <x v="20"/>
    <x v="0"/>
    <s v="Frosta"/>
    <x v="4"/>
    <x v="4"/>
    <s v="m3"/>
    <n v="6128"/>
  </r>
  <r>
    <x v="20"/>
    <x v="0"/>
    <s v="Levanger"/>
    <x v="5"/>
    <x v="4"/>
    <s v="m3"/>
    <n v="17730"/>
  </r>
  <r>
    <x v="20"/>
    <x v="0"/>
    <s v="Verdal"/>
    <x v="6"/>
    <x v="4"/>
    <s v="m3"/>
    <n v="14950"/>
  </r>
  <r>
    <x v="20"/>
    <x v="0"/>
    <s v="Snåsa"/>
    <x v="7"/>
    <x v="4"/>
    <s v="m3"/>
    <n v="38996"/>
  </r>
  <r>
    <x v="20"/>
    <x v="1"/>
    <s v="Lierne"/>
    <x v="8"/>
    <x v="4"/>
    <s v="m3"/>
    <n v="24229"/>
  </r>
  <r>
    <x v="20"/>
    <x v="1"/>
    <s v="Røyrvik"/>
    <x v="9"/>
    <x v="4"/>
    <s v="m3"/>
    <n v="3594"/>
  </r>
  <r>
    <x v="20"/>
    <x v="1"/>
    <s v="Namsskogan"/>
    <x v="10"/>
    <x v="4"/>
    <s v="m3"/>
    <n v="11716"/>
  </r>
  <r>
    <x v="20"/>
    <x v="1"/>
    <s v="Grong"/>
    <x v="11"/>
    <x v="4"/>
    <s v="m3"/>
    <n v="20568"/>
  </r>
  <r>
    <x v="20"/>
    <x v="1"/>
    <s v="Høylandet"/>
    <x v="12"/>
    <x v="4"/>
    <s v="m3"/>
    <n v="17267"/>
  </r>
  <r>
    <x v="20"/>
    <x v="1"/>
    <s v="Overhalla"/>
    <x v="13"/>
    <x v="4"/>
    <s v="m3"/>
    <n v="25337"/>
  </r>
  <r>
    <x v="20"/>
    <x v="1"/>
    <s v="Flatanger"/>
    <x v="14"/>
    <x v="4"/>
    <s v="m3"/>
    <n v="137"/>
  </r>
  <r>
    <x v="20"/>
    <x v="1"/>
    <s v="Leka"/>
    <x v="16"/>
    <x v="4"/>
    <s v="m3"/>
    <n v="0"/>
  </r>
  <r>
    <x v="20"/>
    <x v="0"/>
    <s v="Inderøy"/>
    <x v="17"/>
    <x v="4"/>
    <s v="m3"/>
    <n v="25363"/>
  </r>
  <r>
    <x v="20"/>
    <x v="3"/>
    <s v="Indre Fosen"/>
    <x v="18"/>
    <x v="4"/>
    <s v="m3"/>
    <n v="25403"/>
  </r>
  <r>
    <x v="20"/>
    <x v="4"/>
    <s v="Heim"/>
    <x v="20"/>
    <x v="4"/>
    <s v="m3"/>
    <n v="19799"/>
  </r>
  <r>
    <x v="20"/>
    <x v="4"/>
    <s v="Hitra"/>
    <x v="35"/>
    <x v="4"/>
    <s v="m3"/>
    <n v="868"/>
  </r>
  <r>
    <x v="20"/>
    <x v="3"/>
    <s v="Ørland"/>
    <x v="21"/>
    <x v="4"/>
    <s v="m3"/>
    <n v="91"/>
  </r>
  <r>
    <x v="20"/>
    <x v="3"/>
    <s v="Åfjord"/>
    <x v="23"/>
    <x v="4"/>
    <s v="m3"/>
    <n v="13862"/>
  </r>
  <r>
    <x v="20"/>
    <x v="4"/>
    <s v="Orkland"/>
    <x v="22"/>
    <x v="4"/>
    <s v="m3"/>
    <n v="74766"/>
  </r>
  <r>
    <x v="20"/>
    <x v="1"/>
    <s v="Nærøysund"/>
    <x v="15"/>
    <x v="4"/>
    <s v="m3"/>
    <n v="11201"/>
  </r>
  <r>
    <x v="20"/>
    <x v="4"/>
    <s v="Rindal"/>
    <x v="37"/>
    <x v="4"/>
    <s v="m3"/>
    <n v="15078"/>
  </r>
  <r>
    <x v="20"/>
    <x v="4"/>
    <s v="Frøya"/>
    <x v="36"/>
    <x v="4"/>
    <s v="m3"/>
    <n v="1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D73C05-6F0B-4416-B8EA-3ADC4028A725}" name="Pivottabell1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6">
  <location ref="A4:B26" firstHeaderRow="1" firstDataRow="1" firstDataCol="1" rowPageCount="2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11A701-CD81-4CC9-8482-89E5808F1DBC}" name="Pivottabell2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15">
  <location ref="A4:B26" firstHeaderRow="1" firstDataRow="1" firstDataCol="1" rowPageCount="2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2"/>
  </dataFields>
  <chartFormats count="14"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2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2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4" format="2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4" format="2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4" format="2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13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B9F14D-A0B4-4948-9A09-85FB99CD56AA}" name="Pivottabell3" cacheId="3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B114:G136" firstHeaderRow="1" firstDataRow="2" firstDataCol="1" rowPageCount="1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showAll="0"/>
    <pivotField axis="axisPage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Col" showAll="0">
      <items count="8">
        <item x="4"/>
        <item h="1" x="3"/>
        <item h="1" x="2"/>
        <item x="6"/>
        <item x="1"/>
        <item x="5"/>
        <item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4"/>
  </colFields>
  <colItems count="5">
    <i>
      <x/>
    </i>
    <i>
      <x v="3"/>
    </i>
    <i>
      <x v="4"/>
    </i>
    <i>
      <x v="5"/>
    </i>
    <i>
      <x v="6"/>
    </i>
  </colItems>
  <pageFields count="1">
    <pageField fld="3" hier="-1"/>
  </pageFields>
  <dataFields count="1">
    <dataField name="Summer av Antall" fld="6" baseField="0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0ADEA2-82A6-44B4-8304-42BF2DDCA3DF}" name="Pivottabell8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6">
  <location ref="B60:G100" firstHeaderRow="1" firstDataRow="2" firstDataCol="1" rowPageCount="1" colPageCount="1"/>
  <pivotFields count="7">
    <pivotField showAll="0"/>
    <pivotField showAll="0"/>
    <pivotField multipleItemSelectionAllowed="1" showAll="0"/>
    <pivotField axis="axisRow" showAll="0" sortType="ascending" defaultSubtotal="0">
      <items count="41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</items>
    </pivotField>
    <pivotField axis="axisPage" showAll="0" defaultSubtotal="0">
      <items count="5">
        <item x="3"/>
        <item x="1"/>
        <item x="2"/>
        <item x="4"/>
        <item x="0"/>
      </items>
    </pivotField>
    <pivotField axis="axisCol" multipleItemSelectionAllowed="1" showAll="0" defaultSubtotal="0">
      <items count="11">
        <item x="3"/>
        <item x="4"/>
        <item x="5"/>
        <item h="1" x="0"/>
        <item h="1" x="2"/>
        <item x="6"/>
        <item h="1" x="1"/>
        <item h="1" x="7"/>
        <item h="1" x="8"/>
        <item h="1" x="9"/>
        <item h="1" x="10"/>
      </items>
    </pivotField>
    <pivotField dataField="1" showAll="0" defaultSubtota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5">
    <i>
      <x/>
    </i>
    <i>
      <x v="1"/>
    </i>
    <i>
      <x v="2"/>
    </i>
    <i>
      <x v="5"/>
    </i>
    <i t="grand">
      <x/>
    </i>
  </colItems>
  <pageFields count="1">
    <pageField fld="4" hier="-1"/>
  </pageFields>
  <dataFields count="1">
    <dataField name="Summer av Daa" fld="6" baseField="4" baseItem="0" numFmtId="3"/>
  </dataFields>
  <formats count="2">
    <format dxfId="6">
      <pivotArea outline="0" collapsedLevelsAreSubtotals="1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471B29-131C-4119-B9B1-7C97E1C0C714}" name="Pivottabell5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8">
  <location ref="G34:H56" firstHeaderRow="1" firstDataRow="1" firstDataCol="1" rowPageCount="2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5AE65C-C638-4240-BDC4-FD4E80393849}" name="Pivottabell1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5">
  <location ref="G4:H26" firstHeaderRow="1" firstDataRow="1" firstDataCol="1" rowPageCount="2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2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58D895-BE1F-46B1-BB81-8662C9B7A1C8}" name="Pivottabell7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E30:F52" firstHeaderRow="1" firstDataRow="1" firstDataCol="1" rowPageCount="1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7FFE0E-1AA9-4727-9545-FD86B9157FCC}" name="Pivottabell8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B73:G79" firstHeaderRow="1" firstDataRow="2" firstDataCol="1"/>
  <pivotFields count="7">
    <pivotField showAll="0"/>
    <pivotField showAll="0"/>
    <pivotField showAll="0"/>
    <pivotField showAll="0"/>
    <pivotField axis="axisRow" showAll="0">
      <items count="6">
        <item x="3"/>
        <item x="1"/>
        <item x="2"/>
        <item x="4"/>
        <item x="0"/>
        <item t="default"/>
      </items>
    </pivotField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dataFields count="1">
    <dataField name="Summer av Daa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9D994C-3FD6-4209-8CBF-F480D1246070}" name="Pivottabell3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4">
  <location ref="B3:C25" firstHeaderRow="1" firstDataRow="1" firstDataCol="1" rowPageCount="1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showAll="0"/>
    <pivotField showAll="0"/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3CEB49-CE66-41CD-A604-C786D2F0F504}" name="Pivottabell6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B30:C52" firstHeaderRow="1" firstDataRow="1" firstDataCol="1" rowPageCount="1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A0A7E2-D009-4C37-9B56-3BB54F885521}" name="Pivottabell4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E3:F25" firstHeaderRow="1" firstDataRow="1" firstDataCol="1" rowPageCount="1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07035C-3E38-4E24-93E3-F8A3F814CF99}" name="Pivottabell6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D33:E55" firstHeaderRow="1" firstDataRow="1" firstDataCol="1" rowPageCount="2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8BFD97-46C3-4F0F-8066-98E60C849337}" name="Pivottabell5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4">
  <location ref="H3:I25" firstHeaderRow="1" firstDataRow="1" firstDataCol="1" rowPageCount="1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3BD343-D6E4-4E65-96DF-506E7FD9C709}" name="Pivottabell1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B55:K61" firstHeaderRow="1" firstDataRow="2" firstDataCol="1"/>
  <pivotFields count="7">
    <pivotField showAll="0"/>
    <pivotField showAll="0"/>
    <pivotField showAll="0"/>
    <pivotField showAll="0"/>
    <pivotField axis="axisRow" showAll="0">
      <items count="6">
        <item x="3"/>
        <item x="1"/>
        <item x="2"/>
        <item x="4"/>
        <item x="0"/>
        <item t="default"/>
      </items>
    </pivotField>
    <pivotField axis="axisCol" showAll="0">
      <items count="12">
        <item x="3"/>
        <item x="4"/>
        <item x="5"/>
        <item h="1" x="0"/>
        <item h="1" x="2"/>
        <item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5"/>
  </colFields>
  <colItems count="9">
    <i>
      <x/>
    </i>
    <i>
      <x v="1"/>
    </i>
    <i>
      <x v="2"/>
    </i>
    <i>
      <x v="5"/>
    </i>
    <i>
      <x v="7"/>
    </i>
    <i>
      <x v="8"/>
    </i>
    <i>
      <x v="9"/>
    </i>
    <i>
      <x v="10"/>
    </i>
    <i t="grand">
      <x/>
    </i>
  </colItems>
  <dataFields count="1">
    <dataField name="Summer av Daa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78E420-4FE5-46AE-BCDE-AA6B0D910E4E}" name="Pivottabell4" cacheId="41" applyNumberFormats="0" applyBorderFormats="0" applyFontFormats="0" applyPatternFormats="0" applyAlignmentFormats="0" applyWidthHeightFormats="1" dataCaption="Verdier" grandTotalCaption="Sum" updatedVersion="6" minRefreshableVersion="3" useAutoFormatting="1" colGrandTotals="0" itemPrintTitles="1" createdVersion="4" indent="0" outline="1" outlineData="1" multipleFieldFilters="0">
  <location ref="B19:I42" firstHeaderRow="1" firstDataRow="2" firstDataCol="1" rowPageCount="1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>
      <items count="7">
        <item x="3"/>
        <item x="5"/>
        <item x="0"/>
        <item x="4"/>
        <item x="1"/>
        <item x="2"/>
        <item t="default"/>
      </items>
    </pivotField>
    <pivotField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Col" showAll="0">
      <items count="8">
        <item x="4"/>
        <item x="3"/>
        <item x="2"/>
        <item x="6"/>
        <item x="1"/>
        <item x="5"/>
        <item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1">
    <pageField fld="3" hier="-1"/>
  </pageFields>
  <dataFields count="1">
    <dataField name="Summer av Antall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DFB0A5-6F7B-42A3-90F8-061161064B48}" name="Pivottabell4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A62:F102" firstHeaderRow="1" firstDataRow="2" firstDataCol="1"/>
  <pivotFields count="7">
    <pivotField showAll="0"/>
    <pivotField showAll="0"/>
    <pivotField showAll="0"/>
    <pivotField axis="axisRow" showAll="0" sortType="ascending">
      <items count="42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  <item t="default"/>
      </items>
    </pivotField>
    <pivotField showAll="0"/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dataFields count="1">
    <dataField name="Summer av Daa" fld="6" baseField="3" baseItem="0" numFmtId="1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CF4181-F79D-4012-B73D-C98A060A81BC}" name="Pivottabell5" cacheId="4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A16:E56" firstHeaderRow="1" firstDataRow="2" firstDataCol="1"/>
  <pivotFields count="7">
    <pivotField showAll="0"/>
    <pivotField showAll="0"/>
    <pivotField showAll="0"/>
    <pivotField axis="axisRow" showAll="0" sortType="ascending">
      <items count="42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  <item t="default"/>
      </items>
    </pivotField>
    <pivotField showAll="0"/>
    <pivotField axis="axisCol" showAll="0">
      <items count="12">
        <item x="3"/>
        <item x="4"/>
        <item x="5"/>
        <item h="1" x="0"/>
        <item h="1" x="2"/>
        <item x="6"/>
        <item h="1" x="1"/>
        <item h="1" x="7"/>
        <item h="1" x="8"/>
        <item h="1" x="9"/>
        <item h="1" x="10"/>
        <item t="default"/>
      </items>
    </pivotField>
    <pivotField dataField="1" showAl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4">
    <i>
      <x/>
    </i>
    <i>
      <x v="1"/>
    </i>
    <i>
      <x v="2"/>
    </i>
    <i>
      <x v="5"/>
    </i>
  </colItems>
  <dataFields count="1">
    <dataField name="Summer av Daa" fld="6" baseField="3" baseItem="0" numFmtId="1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F3B903-A3E6-4BFD-8C20-6AB6AE8BF46A}" name="Pivottabell1" cacheId="2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6" indent="0" outline="1" outlineData="1" multipleFieldFilters="0">
  <location ref="A4:C25" firstHeaderRow="1" firstDataRow="2" firstDataCol="1" rowPageCount="2" colPageCount="1"/>
  <pivotFields count="7"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Page" showAll="0">
      <items count="9">
        <item x="3"/>
        <item x="5"/>
        <item x="0"/>
        <item x="1"/>
        <item x="2"/>
        <item m="1" x="6"/>
        <item m="1" x="7"/>
        <item x="4"/>
        <item t="default"/>
      </items>
    </pivotField>
    <pivotField axis="axisPage" multipleItemSelectionAllowed="1" showAll="0">
      <items count="52">
        <item m="1" x="41"/>
        <item m="1" x="49"/>
        <item x="14"/>
        <item m="1" x="44"/>
        <item x="4"/>
        <item x="37"/>
        <item x="11"/>
        <item m="1" x="42"/>
        <item x="36"/>
        <item x="29"/>
        <item x="12"/>
        <item x="17"/>
        <item x="18"/>
        <item m="1" x="43"/>
        <item x="16"/>
        <item x="5"/>
        <item x="8"/>
        <item x="33"/>
        <item m="1" x="40"/>
        <item x="31"/>
        <item x="2"/>
        <item x="30"/>
        <item m="1" x="47"/>
        <item x="1"/>
        <item x="10"/>
        <item m="1" x="45"/>
        <item x="26"/>
        <item m="1" x="46"/>
        <item x="25"/>
        <item x="13"/>
        <item x="27"/>
        <item m="1" x="39"/>
        <item x="28"/>
        <item x="9"/>
        <item x="34"/>
        <item x="32"/>
        <item x="21"/>
        <item x="7"/>
        <item x="0"/>
        <item x="3"/>
        <item x="19"/>
        <item x="35"/>
        <item x="6"/>
        <item m="1" x="50"/>
        <item m="1" x="48"/>
        <item x="22"/>
        <item x="24"/>
        <item x="38"/>
        <item x="15"/>
        <item x="23"/>
        <item x="20"/>
        <item t="default"/>
      </items>
    </pivotField>
    <pivotField showAll="0"/>
    <pivotField axis="axisCol" showAll="0">
      <items count="8">
        <item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4"/>
  </colFields>
  <colItems count="2">
    <i>
      <x/>
    </i>
    <i>
      <x v="4"/>
    </i>
  </colItems>
  <pageFields count="2">
    <pageField fld="2" hier="-1"/>
    <pageField fld="1" hier="-1"/>
  </pageFields>
  <dataFields count="1">
    <dataField name="Summer av Antall" fld="6" baseField="0" baseItem="0"/>
  </dataFields>
  <formats count="1">
    <format dxfId="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2000000}" name="Pivottabell3" cacheId="0" applyNumberFormats="0" applyBorderFormats="0" applyFontFormats="0" applyPatternFormats="0" applyAlignmentFormats="0" applyWidthHeightFormats="1" dataCaption="Verdier" updatedVersion="4" minRefreshableVersion="3" useAutoFormatting="1" colGrandTotals="0" itemPrintTitles="1" createdVersion="4" indent="0" outline="1" outlineData="1" multipleFieldFilters="0">
  <location ref="F59:G106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48">
        <item x="23"/>
        <item x="0"/>
        <item x="1"/>
        <item x="24"/>
        <item x="25"/>
        <item x="45"/>
        <item x="46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Col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3"/>
  </rowFields>
  <rowItems count="46">
    <i>
      <x/>
    </i>
    <i>
      <x v="1"/>
    </i>
    <i>
      <x v="2"/>
    </i>
    <i>
      <x v="3"/>
    </i>
    <i>
      <x v="4"/>
    </i>
    <i>
      <x v="5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4"/>
  </colFields>
  <colItems count="1">
    <i>
      <x v="6"/>
    </i>
  </colItems>
  <pageFields count="1">
    <pageField fld="0" hier="-1"/>
  </pageFields>
  <dataFields count="1">
    <dataField name="Gjennomsnitt av Antall" fld="6" subtotal="average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1000000}" name="Pivottabell2" cacheId="0" applyNumberFormats="0" applyBorderFormats="0" applyFontFormats="0" applyPatternFormats="0" applyAlignmentFormats="0" applyWidthHeightFormats="1" dataCaption="Verdier" updatedVersion="4" minRefreshableVersion="3" useAutoFormatting="1" colGrandTotals="0" itemPrintTitles="1" createdVersion="4" indent="0" outline="1" outlineData="1" multipleFieldFilters="0">
  <location ref="B59:C106" firstHeaderRow="1" firstDataRow="2" firstDataCol="1" rowPageCount="1" colPageCount="1"/>
  <pivotFields count="7">
    <pivotField axis="axisPage" multipleItemSelectionAllowed="1" showAll="0">
      <items count="19">
        <item h="1" x="0"/>
        <item x="1"/>
        <item x="2"/>
        <item x="3"/>
        <item x="4"/>
        <item x="5"/>
        <item x="6"/>
        <item x="7"/>
        <item x="8"/>
        <item x="9"/>
        <item h="1" x="10"/>
        <item h="1" x="11"/>
        <item h="1" x="12"/>
        <item h="1" x="13"/>
        <item h="1" x="14"/>
        <item h="1" x="15"/>
        <item h="1" x="16"/>
        <item h="1" x="17"/>
        <item t="default"/>
      </items>
    </pivotField>
    <pivotField showAll="0"/>
    <pivotField showAll="0"/>
    <pivotField axis="axisRow" showAll="0">
      <items count="48">
        <item x="23"/>
        <item x="0"/>
        <item x="1"/>
        <item x="24"/>
        <item x="25"/>
        <item x="45"/>
        <item x="46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Col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46">
    <i>
      <x/>
    </i>
    <i>
      <x v="1"/>
    </i>
    <i>
      <x v="2"/>
    </i>
    <i>
      <x v="3"/>
    </i>
    <i>
      <x v="4"/>
    </i>
    <i>
      <x v="5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4"/>
  </colFields>
  <colItems count="1">
    <i>
      <x/>
    </i>
  </colItems>
  <pageFields count="1">
    <pageField fld="0" hier="-1"/>
  </pageFields>
  <dataFields count="1">
    <dataField name="Summer av Antall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ell1" cacheId="0" applyNumberFormats="0" applyBorderFormats="0" applyFontFormats="0" applyPatternFormats="0" applyAlignmentFormats="0" applyWidthHeightFormats="1" dataCaption="Verdier" updatedVersion="4" minRefreshableVersion="3" useAutoFormatting="1" itemPrintTitles="1" createdVersion="4" indent="0" outline="1" outlineData="1" multipleFieldFilters="0">
  <location ref="B4:E53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48">
        <item x="23"/>
        <item x="0"/>
        <item x="1"/>
        <item x="24"/>
        <item x="25"/>
        <item x="45"/>
        <item x="46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Col" multipleItemSelectionAllowed="1" showAll="0">
      <items count="8">
        <item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4"/>
  </colFields>
  <colItems count="3">
    <i>
      <x/>
    </i>
    <i>
      <x v="4"/>
    </i>
    <i t="grand">
      <x/>
    </i>
  </colItems>
  <pageFields count="1">
    <pageField fld="0" hier="-1"/>
  </pageFields>
  <dataFields count="1">
    <dataField name="Summer av Antall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Pivottabell1" cacheId="0" applyNumberFormats="0" applyBorderFormats="0" applyFontFormats="0" applyPatternFormats="0" applyAlignmentFormats="0" applyWidthHeightFormats="1" dataCaption="Verdier" updatedVersion="4" minRefreshableVersion="3" useAutoFormatting="1" colGrandTotals="0" itemPrintTitles="1" createdVersion="4" indent="0" outline="1" outlineData="1" multipleFieldFilters="0">
  <location ref="B3:C52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48">
        <item x="23"/>
        <item x="0"/>
        <item x="1"/>
        <item x="24"/>
        <item x="25"/>
        <item x="45"/>
        <item x="46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Col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4"/>
  </colFields>
  <colItems count="1">
    <i>
      <x/>
    </i>
  </colItems>
  <pageFields count="1">
    <pageField fld="0" hier="-1"/>
  </pageFields>
  <dataFields count="1">
    <dataField name="Gjennomsnitt av Antall" fld="6" subtotal="average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C48EFE-CE00-4E05-A2D9-DD56CF149758}" name="Pivottabell2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B72:K74" firstHeaderRow="1" firstDataRow="2" firstDataCol="1" rowPageCount="1" colPageCount="1"/>
  <pivotFields count="7">
    <pivotField showAll="0"/>
    <pivotField axis="axisPage" showAll="0">
      <items count="9">
        <item x="4"/>
        <item x="5"/>
        <item x="1"/>
        <item x="2"/>
        <item x="0"/>
        <item x="3"/>
        <item m="1" x="6"/>
        <item m="1" x="7"/>
        <item t="default"/>
      </items>
    </pivotField>
    <pivotField showAll="0"/>
    <pivotField showAll="0"/>
    <pivotField showAll="0"/>
    <pivotField axis="axisCol" showAll="0">
      <items count="12">
        <item x="3"/>
        <item x="4"/>
        <item x="5"/>
        <item h="1" x="0"/>
        <item h="1" x="2"/>
        <item x="6"/>
        <item h="1" x="1"/>
        <item x="7"/>
        <item x="8"/>
        <item x="9"/>
        <item x="10"/>
        <item t="default"/>
      </items>
    </pivotField>
    <pivotField dataField="1" showAll="0"/>
  </pivotFields>
  <rowItems count="1">
    <i/>
  </rowItems>
  <colFields count="1">
    <field x="5"/>
  </colFields>
  <colItems count="9">
    <i>
      <x/>
    </i>
    <i>
      <x v="1"/>
    </i>
    <i>
      <x v="2"/>
    </i>
    <i>
      <x v="5"/>
    </i>
    <i>
      <x v="7"/>
    </i>
    <i>
      <x v="8"/>
    </i>
    <i>
      <x v="9"/>
    </i>
    <i>
      <x v="10"/>
    </i>
    <i t="grand">
      <x/>
    </i>
  </colItems>
  <pageFields count="1">
    <pageField fld="1" hier="-1"/>
  </pageFields>
  <dataFields count="1">
    <dataField name="Summer av Daa" fld="6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1000000}" name="Pivottabell2" cacheId="1" applyNumberFormats="0" applyBorderFormats="0" applyFontFormats="0" applyPatternFormats="0" applyAlignmentFormats="0" applyWidthHeightFormats="1" dataCaption="Verdier" updatedVersion="4" minRefreshableVersion="3" useAutoFormatting="1" colGrandTotals="0" itemPrintTitles="1" createdVersion="4" indent="0" outline="1" outlineData="1" multipleFieldFilters="0">
  <location ref="E3:J52" firstHeaderRow="1" firstDataRow="2" firstDataCol="1" rowPageCount="1" colPageCount="1"/>
  <pivotFields count="7">
    <pivotField axis="axisPage" showAll="0">
      <items count="20">
        <item x="5"/>
        <item x="12"/>
        <item x="17"/>
        <item x="8"/>
        <item x="10"/>
        <item x="18"/>
        <item x="11"/>
        <item x="6"/>
        <item x="7"/>
        <item x="13"/>
        <item x="14"/>
        <item x="9"/>
        <item x="1"/>
        <item x="15"/>
        <item x="2"/>
        <item x="16"/>
        <item x="3"/>
        <item x="0"/>
        <item x="4"/>
        <item t="default"/>
      </items>
    </pivotField>
    <pivotField showAll="0"/>
    <pivotField showAll="0"/>
    <pivotField axis="axisRow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showAll="0"/>
    <pivotField axis="axisCol" showAll="0">
      <items count="9">
        <item x="1"/>
        <item x="2"/>
        <item x="3"/>
        <item h="1" x="5"/>
        <item h="1" x="7"/>
        <item x="4"/>
        <item h="1" x="6"/>
        <item x="0"/>
        <item t="default"/>
      </items>
    </pivotField>
    <pivotField dataField="1" showAll="0"/>
  </pivotFields>
  <rowFields count="1"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5"/>
  </colFields>
  <colItems count="5">
    <i>
      <x/>
    </i>
    <i>
      <x v="1"/>
    </i>
    <i>
      <x v="2"/>
    </i>
    <i>
      <x v="5"/>
    </i>
    <i>
      <x v="7"/>
    </i>
  </colItems>
  <pageFields count="1">
    <pageField fld="0" hier="-1"/>
  </pageFields>
  <dataFields count="1">
    <dataField name="Summer av Daa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FAD1E-3CC6-4D87-813F-A686EDA02295}" name="Pivottabell3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D4:E26" firstHeaderRow="1" firstDataRow="1" firstDataCol="1" rowPageCount="2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2551AC-E408-4FE9-9D07-44D51D8CD834}" name="Pivottabell4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H4:I26" firstHeaderRow="1" firstDataRow="1" firstDataCol="1" rowPageCount="2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30AA3-EB9E-4D01-A069-3993923B52E0}" name="Pivottabell10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B89:G91" firstHeaderRow="1" firstDataRow="2" firstDataCol="1" rowPageCount="1" colPageCount="1"/>
  <pivotFields count="7">
    <pivotField showAll="0"/>
    <pivotField axis="axisPage" showAll="0">
      <items count="9">
        <item x="4"/>
        <item x="5"/>
        <item x="1"/>
        <item x="2"/>
        <item x="0"/>
        <item x="3"/>
        <item m="1" x="6"/>
        <item m="1" x="7"/>
        <item t="default"/>
      </items>
    </pivotField>
    <pivotField showAll="0"/>
    <pivotField showAll="0"/>
    <pivotField showAll="0"/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Items count="1">
    <i/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pageFields count="1">
    <pageField fld="1" hier="-1"/>
  </pageFields>
  <dataFields count="1">
    <dataField name="Summer av Daa" fld="6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70CE28-00E5-4F8E-87FC-F1C20FCCCF01}" name="Pivottabell5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4">
  <location ref="A33:B55" firstHeaderRow="1" firstDataRow="1" firstDataCol="1" rowPageCount="2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F14B5B-CF80-4243-979E-F91470B5B3E0}" name="Pivottabell7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7">
  <location ref="K34:L56" firstHeaderRow="1" firstDataRow="1" firstDataCol="1" rowPageCount="2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3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F43EF9-B9F1-4CA6-A497-8968A7624CC5}" name="Pivottabell6" cacheId="41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7">
  <location ref="K4:L26" firstHeaderRow="1" firstDataRow="1" firstDataCol="1" rowPageCount="2" colPageCount="1"/>
  <pivotFields count="7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3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" xr10:uid="{00000000-0013-0000-FFFF-FFFF01000000}" sourceName="År">
  <pivotTables>
    <pivotTable tabId="8" name="Pivottabell2"/>
    <pivotTable tabId="8" name="Pivottabell1"/>
    <pivotTable tabId="8" name="Pivottabell5"/>
    <pivotTable tabId="8" name="Pivottabell6"/>
    <pivotTable tabId="8" name="Pivottabell7"/>
  </pivotTables>
  <data>
    <tabular pivotCacheId="780117775">
      <items count="21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" xr10:uid="{0D01E438-8012-4A0E-BB2A-D4E0A49B16F8}" sourceName="Kommune">
  <pivotTables>
    <pivotTable tabId="19" name="Pivottabell1"/>
  </pivotTables>
  <data>
    <tabular pivotCacheId="8">
      <items count="51">
        <i x="14" s="1"/>
        <i x="4" s="1"/>
        <i x="37" s="1"/>
        <i x="11" s="1"/>
        <i x="20" s="1"/>
        <i x="36" s="1"/>
        <i x="29" s="1"/>
        <i x="12" s="1"/>
        <i x="17" s="1"/>
        <i x="18" s="1"/>
        <i x="16" s="1"/>
        <i x="5" s="1"/>
        <i x="8" s="1"/>
        <i x="33" s="1"/>
        <i x="31" s="1"/>
        <i x="2" s="1"/>
        <i x="30" s="1"/>
        <i x="1" s="1"/>
        <i x="10" s="1"/>
        <i x="15" s="1"/>
        <i x="26" s="1"/>
        <i x="23" s="1"/>
        <i x="25" s="1"/>
        <i x="13" s="1"/>
        <i x="27" s="1"/>
        <i x="38" s="1"/>
        <i x="28" s="1"/>
        <i x="9" s="1"/>
        <i x="34" s="1"/>
        <i x="32" s="1"/>
        <i x="21" s="1"/>
        <i x="7" s="1"/>
        <i x="0" s="1"/>
        <i x="3" s="1"/>
        <i x="19" s="1"/>
        <i x="35" s="1"/>
        <i x="6" s="1"/>
        <i x="22" s="1"/>
        <i x="24" s="1"/>
        <i x="41" s="1" nd="1"/>
        <i x="49" s="1" nd="1"/>
        <i x="44" s="1" nd="1"/>
        <i x="42" s="1" nd="1"/>
        <i x="43" s="1" nd="1"/>
        <i x="40" s="1" nd="1"/>
        <i x="47" s="1" nd="1"/>
        <i x="45" s="1" nd="1"/>
        <i x="46" s="1" nd="1"/>
        <i x="39" s="1" nd="1"/>
        <i x="50" s="1" nd="1"/>
        <i x="48" s="1" nd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1" xr10:uid="{AE218E9A-968B-4109-8335-F83F7BFB2D42}" sourceName="Region">
  <pivotTables>
    <pivotTable tabId="3" name="Pivottabell2"/>
    <pivotTable tabId="3" name="Pivottabell10"/>
  </pivotTables>
  <data>
    <tabular pivotCacheId="810822258">
      <items count="8">
        <i x="4" s="1"/>
        <i x="5" s="1"/>
        <i x="1" s="1"/>
        <i x="3" s="1"/>
        <i x="2" s="1"/>
        <i x="0" s="1"/>
        <i x="7" s="1" nd="1"/>
        <i x="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1" xr10:uid="{00000000-0013-0000-FFFF-FFFF02000000}" sourceName="År">
  <pivotTables>
    <pivotTable tabId="3" name="Pivottabell1"/>
    <pivotTable tabId="3" name="Pivottabell3"/>
    <pivotTable tabId="3" name="Pivottabell4"/>
    <pivotTable tabId="3" name="Pivottabell5"/>
    <pivotTable tabId="3" name="Pivottabell6"/>
  </pivotTables>
  <data>
    <tabular pivotCacheId="780117775">
      <items count="21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" xr10:uid="{00000000-0013-0000-FFFF-FFFF03000000}" sourceName="Region">
  <pivotTables>
    <pivotTable tabId="3" name="Pivottabell1"/>
    <pivotTable tabId="3" name="Pivottabell3"/>
    <pivotTable tabId="3" name="Pivottabell4"/>
    <pivotTable tabId="3" name="Pivottabell5"/>
    <pivotTable tabId="3" name="Pivottabell6"/>
  </pivotTables>
  <data>
    <tabular pivotCacheId="780117775">
      <items count="6">
        <i x="3" s="1"/>
        <i x="5" s="1"/>
        <i x="0" s="1"/>
        <i x="4" s="1"/>
        <i x="1" s="1"/>
        <i x="2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2" xr10:uid="{00000000-0013-0000-FFFF-FFFF05000000}" sourceName="År">
  <pivotTables>
    <pivotTable tabId="13" name="Pivottabell3"/>
    <pivotTable tabId="13" name="Pivottabell4"/>
    <pivotTable tabId="13" name="Pivottabell5"/>
    <pivotTable tabId="13" name="Pivottabell6"/>
    <pivotTable tabId="13" name="Pivottabell7"/>
  </pivotTables>
  <data>
    <tabular pivotCacheId="780117775">
      <items count="21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_nr" xr10:uid="{00000000-0013-0000-FFFF-FFFF06000000}" sourceName="Kommune nr">
  <pivotTables>
    <pivotTable tabId="8" name="Pivottabell2"/>
    <pivotTable tabId="8" name="Pivottabell1"/>
    <pivotTable tabId="8" name="Pivottabell5"/>
    <pivotTable tabId="8" name="Pivottabell6"/>
    <pivotTable tabId="8" name="Pivottabell7"/>
  </pivotTables>
  <data>
    <tabular pivotCacheId="780117775" showMissing="0">
      <items count="38">
        <i x="19" s="1"/>
        <i x="0" s="1"/>
        <i x="1" s="1"/>
        <i x="36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6" s="1"/>
        <i x="17" s="1"/>
        <i x="18" s="1"/>
        <i x="20" s="1"/>
        <i x="35" s="1"/>
        <i x="21" s="1"/>
        <i x="23" s="1"/>
        <i x="22" s="1"/>
        <i x="15" s="1"/>
        <i x="37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_nr1" xr10:uid="{00000000-0013-0000-FFFF-FFFF07000000}" sourceName="Kommune nr">
  <pivotTables>
    <pivotTable tabId="17" name="Pivottabell4"/>
  </pivotTables>
  <data>
    <tabular pivotCacheId="780117775" showMissing="0">
      <items count="38">
        <i x="19" s="1"/>
        <i x="0" s="1"/>
        <i x="1" s="1"/>
        <i x="36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6" s="1"/>
        <i x="17" s="1"/>
        <i x="18" s="1"/>
        <i x="20" s="1"/>
        <i x="35" s="1"/>
        <i x="21" s="1"/>
        <i x="23" s="1"/>
        <i x="22" s="1"/>
        <i x="15" s="1"/>
        <i x="37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3" xr10:uid="{00000000-0013-0000-FFFF-FFFF08000000}" sourceName="År">
  <pivotTables>
    <pivotTable tabId="17" name="Pivottabell4"/>
  </pivotTables>
  <data>
    <tabular pivotCacheId="780117775">
      <items count="21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2" xr10:uid="{00000000-0013-0000-FFFF-FFFF09000000}" sourceName="Region">
  <pivotTables>
    <pivotTable tabId="17" name="Pivottabell4"/>
  </pivotTables>
  <data>
    <tabular pivotCacheId="780117775">
      <items count="6">
        <i x="3" s="1"/>
        <i x="5" s="1"/>
        <i x="0" s="1"/>
        <i x="4" s="1"/>
        <i x="1" s="1"/>
        <i x="2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3" xr10:uid="{4A36F350-6111-49E8-AD1A-945274462188}" sourceName="Region">
  <pivotTables>
    <pivotTable tabId="19" name="Pivottabell1"/>
  </pivotTables>
  <data>
    <tabular pivotCacheId="8">
      <items count="8">
        <i x="3" s="1"/>
        <i x="5" s="1"/>
        <i x="0" s="1"/>
        <i x="4" s="1"/>
        <i x="1" s="1"/>
        <i x="2" s="1"/>
        <i x="6" s="1" nd="1"/>
        <i x="7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" xr10:uid="{00000000-0014-0000-FFFF-FFFF01000000}" cache="Slicer_År" caption="År" columnCount="2" rowHeight="180000"/>
  <slicer name="Kommune nr" xr10:uid="{00000000-0014-0000-FFFF-FFFF02000000}" cache="Slicer_Kommune_nr" caption="Kommune nr" columnCount="5" rowHeight="18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1" xr10:uid="{00000000-0014-0000-FFFF-FFFF03000000}" cache="Slicer_År1" caption="Velg år for aktivitetstall" columnCount="2" rowHeight="180000"/>
  <slicer name="Region" xr10:uid="{00000000-0014-0000-FFFF-FFFF04000000}" cache="Slicer_Region" caption="Velg region for aktivitetstall" rowHeight="180000"/>
  <slicer name="Region7" xr10:uid="{0B4361DF-0E8B-4060-8972-6658D4133964}" cache="Slicer_Region1" caption="Velg region for arealtall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2" xr10:uid="{00000000-0014-0000-FFFF-FFFF06000000}" cache="Slicer_År2" caption="År" columnCount="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ommune nr 1" xr10:uid="{00000000-0014-0000-FFFF-FFFF07000000}" cache="Slicer_Kommune_nr1" caption="Kommune nr" columnCount="5" rowHeight="180000"/>
  <slicer name="År 3" xr10:uid="{00000000-0014-0000-FFFF-FFFF08000000}" cache="Slicer_År3" caption="År" columnCount="2" rowHeight="180000"/>
  <slicer name="Region 1" xr10:uid="{00000000-0014-0000-FFFF-FFFF09000000}" cache="Slicer_Region2" caption="Region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2" xr10:uid="{A7507BBC-8FCE-4389-B205-81FAD0BC5FFA}" cache="Slicer_Region3" caption="Region" rowHeight="241300"/>
  <slicer name="Kommune" xr10:uid="{03A89A8A-BA98-4C27-AF15-97B70666F04E}" cache="Slicer_Kommune" caption="Kommune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37983E-BBD4-4045-9DD8-2D57B17C3182}" name="Tabell1" displayName="Tabell1" ref="A1:G2" insertRow="1" totalsRowShown="0">
  <autoFilter ref="A1:G2" xr:uid="{47FBF51D-F9F9-4C2F-AEB7-4F9D75FC2E16}"/>
  <tableColumns count="7">
    <tableColumn id="1" xr3:uid="{1F246381-FAC5-405D-A962-69A0FC94364B}" name="År"/>
    <tableColumn id="2" xr3:uid="{FFABEB97-12D9-4C06-8FC0-1A73F9E2F629}" name="Region"/>
    <tableColumn id="3" xr3:uid="{42D89F30-4229-4877-8C93-AE2320D11F2F}" name="Kommune"/>
    <tableColumn id="4" xr3:uid="{C3648E47-15A0-4E19-83CC-695FBFB7B4A1}" name="Kommunenr"/>
    <tableColumn id="5" xr3:uid="{3AA8151F-D892-4EBD-8F20-BDC346459463}" name="Bonitet"/>
    <tableColumn id="6" xr3:uid="{D994F1E7-4D9A-4CB6-B587-4E2602A998E1}" name="Arealkategori"/>
    <tableColumn id="7" xr3:uid="{14729344-2939-4CC1-95D9-727EACAAB837}" name="Da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1.xml"/><Relationship Id="rId4" Type="http://schemas.microsoft.com/office/2007/relationships/slicer" Target="../slicers/slicer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22.xml"/><Relationship Id="rId4" Type="http://schemas.microsoft.com/office/2007/relationships/slicer" Target="../slicers/slicer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24.xml"/><Relationship Id="rId1" Type="http://schemas.openxmlformats.org/officeDocument/2006/relationships/pivotTable" Target="../pivotTables/pivotTable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2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8.xml"/><Relationship Id="rId2" Type="http://schemas.openxmlformats.org/officeDocument/2006/relationships/pivotTable" Target="../pivotTables/pivotTable27.xml"/><Relationship Id="rId1" Type="http://schemas.openxmlformats.org/officeDocument/2006/relationships/pivotTable" Target="../pivotTables/pivotTable2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ivotTable" Target="../pivotTables/pivotTable30.xml"/><Relationship Id="rId1" Type="http://schemas.openxmlformats.org/officeDocument/2006/relationships/pivotTable" Target="../pivotTables/pivotTable2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imon.Larsen@indrefosen.kommune.no" TargetMode="External"/><Relationship Id="rId13" Type="http://schemas.openxmlformats.org/officeDocument/2006/relationships/hyperlink" Target="mailto:sandra.gausen.kvernland@osen.kommune.no" TargetMode="External"/><Relationship Id="rId18" Type="http://schemas.openxmlformats.org/officeDocument/2006/relationships/hyperlink" Target="mailto:kjetil.tolvstad@malvik.kommune.no" TargetMode="External"/><Relationship Id="rId26" Type="http://schemas.openxmlformats.org/officeDocument/2006/relationships/hyperlink" Target="mailto:tommy.vestol@os.kommune.no" TargetMode="External"/><Relationship Id="rId3" Type="http://schemas.openxmlformats.org/officeDocument/2006/relationships/hyperlink" Target="mailto:stian.almestad@stjordal.kommune.no" TargetMode="External"/><Relationship Id="rId21" Type="http://schemas.openxmlformats.org/officeDocument/2006/relationships/hyperlink" Target="mailto:mads.forsell@verdal.kommune.no" TargetMode="External"/><Relationship Id="rId34" Type="http://schemas.openxmlformats.org/officeDocument/2006/relationships/hyperlink" Target="mailto:lars.kristian.bjornli@lierne.kommune.no" TargetMode="External"/><Relationship Id="rId7" Type="http://schemas.openxmlformats.org/officeDocument/2006/relationships/hyperlink" Target="mailto:oivind.strom@flatanger.kommune.no" TargetMode="External"/><Relationship Id="rId12" Type="http://schemas.openxmlformats.org/officeDocument/2006/relationships/hyperlink" Target="mailto:edmar.bakoy@orland.kommune.no" TargetMode="External"/><Relationship Id="rId17" Type="http://schemas.openxmlformats.org/officeDocument/2006/relationships/hyperlink" Target="mailto:sigrid.s.tiller@skaun.kommune.no" TargetMode="External"/><Relationship Id="rId25" Type="http://schemas.openxmlformats.org/officeDocument/2006/relationships/hyperlink" Target="mailto:are.soreng@selbu.kommune.no" TargetMode="External"/><Relationship Id="rId33" Type="http://schemas.openxmlformats.org/officeDocument/2006/relationships/hyperlink" Target="mailto:Simon.Larsen@indrefosen.kommune.no" TargetMode="External"/><Relationship Id="rId2" Type="http://schemas.openxmlformats.org/officeDocument/2006/relationships/hyperlink" Target="mailto:aksel.hakonsen@overhalla.kommune.no" TargetMode="External"/><Relationship Id="rId16" Type="http://schemas.openxmlformats.org/officeDocument/2006/relationships/hyperlink" Target="mailto:erling.revhaug@orkland.kommune.no" TargetMode="External"/><Relationship Id="rId20" Type="http://schemas.openxmlformats.org/officeDocument/2006/relationships/hyperlink" Target="mailto:are.soreng@selbu.kommune.no" TargetMode="External"/><Relationship Id="rId29" Type="http://schemas.openxmlformats.org/officeDocument/2006/relationships/hyperlink" Target="mailto:ole.edvard.silderen@steinkjer.kommune.no" TargetMode="External"/><Relationship Id="rId1" Type="http://schemas.openxmlformats.org/officeDocument/2006/relationships/hyperlink" Target="mailto:anne.haneborg@meraker.kommune.no" TargetMode="External"/><Relationship Id="rId6" Type="http://schemas.openxmlformats.org/officeDocument/2006/relationships/hyperlink" Target="mailto:Hallstein.Todaas@hoylandet.kommune.no" TargetMode="External"/><Relationship Id="rId11" Type="http://schemas.openxmlformats.org/officeDocument/2006/relationships/hyperlink" Target="mailto:ida.nesset@hitra.kommune.no" TargetMode="External"/><Relationship Id="rId24" Type="http://schemas.openxmlformats.org/officeDocument/2006/relationships/hyperlink" Target="mailto:solfrid.lovhaugen@snasa.kommune.no" TargetMode="External"/><Relationship Id="rId32" Type="http://schemas.openxmlformats.org/officeDocument/2006/relationships/hyperlink" Target="mailto:egil.solstad@naroysund.kommune.no" TargetMode="External"/><Relationship Id="rId5" Type="http://schemas.openxmlformats.org/officeDocument/2006/relationships/hyperlink" Target="mailto:Gunnar.Eliassen@grong.kommune.no" TargetMode="External"/><Relationship Id="rId15" Type="http://schemas.openxmlformats.org/officeDocument/2006/relationships/hyperlink" Target="mailto:ada.aas.skjerve@rennebu.kommune.no" TargetMode="External"/><Relationship Id="rId23" Type="http://schemas.openxmlformats.org/officeDocument/2006/relationships/hyperlink" Target="tel:41432071" TargetMode="External"/><Relationship Id="rId28" Type="http://schemas.openxmlformats.org/officeDocument/2006/relationships/hyperlink" Target="mailto:egil.solstad@naroysund.kommune.no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mailto:kjell.sverre.strom@heim.kommune.no" TargetMode="External"/><Relationship Id="rId19" Type="http://schemas.openxmlformats.org/officeDocument/2006/relationships/hyperlink" Target="mailto:kjetil.tolvstad@trondheim.kommune.no" TargetMode="External"/><Relationship Id="rId31" Type="http://schemas.openxmlformats.org/officeDocument/2006/relationships/hyperlink" Target="mailto:Dag.bevre@levanger.kommune.no" TargetMode="External"/><Relationship Id="rId4" Type="http://schemas.openxmlformats.org/officeDocument/2006/relationships/hyperlink" Target="mailto:Andreas.Leistad@lierne.kommune.no" TargetMode="External"/><Relationship Id="rId9" Type="http://schemas.openxmlformats.org/officeDocument/2006/relationships/hyperlink" Target="mailto:Bjorn.Ingolf.Bakkhaug@inderoy.kommune.no" TargetMode="External"/><Relationship Id="rId14" Type="http://schemas.openxmlformats.org/officeDocument/2006/relationships/hyperlink" Target="mailto:else.morken@oppdal.kommune.no" TargetMode="External"/><Relationship Id="rId22" Type="http://schemas.openxmlformats.org/officeDocument/2006/relationships/hyperlink" Target="mailto:ole.johan.skjerli@rindal.kommune.no" TargetMode="External"/><Relationship Id="rId27" Type="http://schemas.openxmlformats.org/officeDocument/2006/relationships/hyperlink" Target="mailto:tommy.vestol@os.kommune.no" TargetMode="External"/><Relationship Id="rId30" Type="http://schemas.openxmlformats.org/officeDocument/2006/relationships/hyperlink" Target="mailto:Dag.bevre@levanger.kommune.no" TargetMode="External"/><Relationship Id="rId35" Type="http://schemas.openxmlformats.org/officeDocument/2006/relationships/hyperlink" Target="mailto:lars.kristian.bjornli@lierne.kommune.no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pivotTable" Target="../pivotTables/pivotTable10.xml"/><Relationship Id="rId7" Type="http://schemas.openxmlformats.org/officeDocument/2006/relationships/pivotTable" Target="../pivotTables/pivotTable14.xml"/><Relationship Id="rId2" Type="http://schemas.openxmlformats.org/officeDocument/2006/relationships/pivotTable" Target="../pivotTables/pivotTable9.xml"/><Relationship Id="rId1" Type="http://schemas.openxmlformats.org/officeDocument/2006/relationships/pivotTable" Target="../pivotTables/pivotTable8.xml"/><Relationship Id="rId6" Type="http://schemas.openxmlformats.org/officeDocument/2006/relationships/pivotTable" Target="../pivotTables/pivotTable13.xml"/><Relationship Id="rId5" Type="http://schemas.openxmlformats.org/officeDocument/2006/relationships/pivotTable" Target="../pivotTables/pivotTable12.xml"/><Relationship Id="rId4" Type="http://schemas.openxmlformats.org/officeDocument/2006/relationships/pivotTable" Target="../pivotTables/pivotTable1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pivotTable" Target="../pivotTables/pivotTable17.xml"/><Relationship Id="rId7" Type="http://schemas.openxmlformats.org/officeDocument/2006/relationships/pivotTable" Target="../pivotTables/pivotTable21.xml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6" Type="http://schemas.openxmlformats.org/officeDocument/2006/relationships/pivotTable" Target="../pivotTables/pivotTable20.xml"/><Relationship Id="rId5" Type="http://schemas.openxmlformats.org/officeDocument/2006/relationships/pivotTable" Target="../pivotTables/pivotTable19.xml"/><Relationship Id="rId4" Type="http://schemas.openxmlformats.org/officeDocument/2006/relationships/pivotTable" Target="../pivotTables/pivotTable18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69"/>
  <sheetViews>
    <sheetView zoomScale="90" zoomScaleNormal="90" workbookViewId="0">
      <selection activeCell="J6566" sqref="J6566"/>
    </sheetView>
  </sheetViews>
  <sheetFormatPr baseColWidth="10" defaultRowHeight="14.4" x14ac:dyDescent="0.3"/>
  <cols>
    <col min="4" max="4" width="16.6640625" customWidth="1"/>
    <col min="10" max="10" width="15.6640625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32</v>
      </c>
      <c r="F1" s="2" t="s">
        <v>4</v>
      </c>
      <c r="G1" s="2" t="s">
        <v>5</v>
      </c>
    </row>
    <row r="2" spans="1:7" x14ac:dyDescent="0.3">
      <c r="A2" s="61">
        <v>2000</v>
      </c>
      <c r="B2" s="1" t="s">
        <v>6</v>
      </c>
      <c r="C2" s="1" t="s">
        <v>7</v>
      </c>
      <c r="D2" s="1" t="s">
        <v>249</v>
      </c>
      <c r="E2" s="1" t="s">
        <v>27</v>
      </c>
      <c r="F2" s="1" t="s">
        <v>28</v>
      </c>
      <c r="G2" s="3">
        <v>3306</v>
      </c>
    </row>
    <row r="3" spans="1:7" x14ac:dyDescent="0.3">
      <c r="A3" s="61">
        <v>2001</v>
      </c>
      <c r="B3" s="1" t="s">
        <v>6</v>
      </c>
      <c r="C3" s="1" t="s">
        <v>7</v>
      </c>
      <c r="D3" s="216" t="s">
        <v>249</v>
      </c>
      <c r="E3" s="1" t="s">
        <v>27</v>
      </c>
      <c r="F3" s="1" t="s">
        <v>28</v>
      </c>
      <c r="G3" s="3">
        <v>3680</v>
      </c>
    </row>
    <row r="4" spans="1:7" x14ac:dyDescent="0.3">
      <c r="A4" s="61">
        <v>2002</v>
      </c>
      <c r="B4" s="1" t="s">
        <v>6</v>
      </c>
      <c r="C4" s="1" t="s">
        <v>7</v>
      </c>
      <c r="D4" s="216" t="s">
        <v>249</v>
      </c>
      <c r="E4" s="1" t="s">
        <v>27</v>
      </c>
      <c r="F4" s="1" t="s">
        <v>28</v>
      </c>
      <c r="G4" s="3">
        <v>4389</v>
      </c>
    </row>
    <row r="5" spans="1:7" x14ac:dyDescent="0.3">
      <c r="A5" s="61">
        <v>2003</v>
      </c>
      <c r="B5" s="8" t="s">
        <v>6</v>
      </c>
      <c r="C5" s="1" t="s">
        <v>7</v>
      </c>
      <c r="D5" s="216" t="s">
        <v>249</v>
      </c>
      <c r="E5" s="1" t="s">
        <v>27</v>
      </c>
      <c r="F5" s="1" t="s">
        <v>28</v>
      </c>
      <c r="G5" s="3">
        <v>637</v>
      </c>
    </row>
    <row r="6" spans="1:7" x14ac:dyDescent="0.3">
      <c r="A6" s="61">
        <v>2004</v>
      </c>
      <c r="B6" s="1" t="s">
        <v>6</v>
      </c>
      <c r="C6" s="1" t="s">
        <v>7</v>
      </c>
      <c r="D6" s="216" t="s">
        <v>249</v>
      </c>
      <c r="E6" s="1" t="s">
        <v>27</v>
      </c>
      <c r="F6" s="1" t="s">
        <v>28</v>
      </c>
      <c r="G6" s="3">
        <v>1326</v>
      </c>
    </row>
    <row r="7" spans="1:7" x14ac:dyDescent="0.3">
      <c r="A7" s="61">
        <v>2005</v>
      </c>
      <c r="B7" s="1" t="s">
        <v>6</v>
      </c>
      <c r="C7" s="1" t="s">
        <v>7</v>
      </c>
      <c r="D7" s="216" t="s">
        <v>249</v>
      </c>
      <c r="E7" s="1" t="s">
        <v>27</v>
      </c>
      <c r="F7" s="1" t="s">
        <v>28</v>
      </c>
      <c r="G7" s="3">
        <v>1387</v>
      </c>
    </row>
    <row r="8" spans="1:7" x14ac:dyDescent="0.3">
      <c r="A8" s="61">
        <v>2006</v>
      </c>
      <c r="B8" s="1" t="s">
        <v>6</v>
      </c>
      <c r="C8" s="1" t="s">
        <v>7</v>
      </c>
      <c r="D8" s="216" t="s">
        <v>249</v>
      </c>
      <c r="E8" s="1" t="s">
        <v>27</v>
      </c>
      <c r="F8" s="1" t="s">
        <v>28</v>
      </c>
      <c r="G8" s="3">
        <v>950</v>
      </c>
    </row>
    <row r="9" spans="1:7" x14ac:dyDescent="0.3">
      <c r="A9" s="61">
        <v>2007</v>
      </c>
      <c r="B9" s="1" t="s">
        <v>6</v>
      </c>
      <c r="C9" s="1" t="s">
        <v>7</v>
      </c>
      <c r="D9" s="216" t="s">
        <v>249</v>
      </c>
      <c r="E9" s="1" t="s">
        <v>27</v>
      </c>
      <c r="F9" s="1" t="s">
        <v>28</v>
      </c>
      <c r="G9" s="3">
        <v>2413</v>
      </c>
    </row>
    <row r="10" spans="1:7" x14ac:dyDescent="0.3">
      <c r="A10" s="61">
        <v>2008</v>
      </c>
      <c r="B10" s="1" t="s">
        <v>6</v>
      </c>
      <c r="C10" s="1" t="s">
        <v>7</v>
      </c>
      <c r="D10" s="216" t="s">
        <v>249</v>
      </c>
      <c r="E10" s="1" t="s">
        <v>27</v>
      </c>
      <c r="F10" s="1" t="s">
        <v>28</v>
      </c>
      <c r="G10" s="3">
        <v>2256</v>
      </c>
    </row>
    <row r="11" spans="1:7" x14ac:dyDescent="0.3">
      <c r="A11" s="61">
        <v>2009</v>
      </c>
      <c r="B11" s="1" t="s">
        <v>6</v>
      </c>
      <c r="C11" s="1" t="s">
        <v>7</v>
      </c>
      <c r="D11" s="216" t="s">
        <v>249</v>
      </c>
      <c r="E11" s="1" t="s">
        <v>27</v>
      </c>
      <c r="F11" s="1" t="s">
        <v>28</v>
      </c>
      <c r="G11" s="3">
        <v>2444</v>
      </c>
    </row>
    <row r="12" spans="1:7" x14ac:dyDescent="0.3">
      <c r="A12" s="61">
        <v>2010</v>
      </c>
      <c r="B12" s="1" t="s">
        <v>6</v>
      </c>
      <c r="C12" s="1" t="s">
        <v>7</v>
      </c>
      <c r="D12" s="216" t="s">
        <v>249</v>
      </c>
      <c r="E12" s="1" t="s">
        <v>27</v>
      </c>
      <c r="F12" s="1" t="s">
        <v>28</v>
      </c>
      <c r="G12" s="3">
        <v>2475</v>
      </c>
    </row>
    <row r="13" spans="1:7" x14ac:dyDescent="0.3">
      <c r="A13" s="61">
        <v>2011</v>
      </c>
      <c r="B13" s="1" t="s">
        <v>6</v>
      </c>
      <c r="C13" s="1" t="s">
        <v>7</v>
      </c>
      <c r="D13" s="216" t="s">
        <v>249</v>
      </c>
      <c r="E13" s="1" t="s">
        <v>27</v>
      </c>
      <c r="F13" s="1" t="s">
        <v>28</v>
      </c>
      <c r="G13" s="3">
        <v>2549</v>
      </c>
    </row>
    <row r="14" spans="1:7" x14ac:dyDescent="0.3">
      <c r="A14" s="61">
        <v>2012</v>
      </c>
      <c r="B14" s="1" t="s">
        <v>6</v>
      </c>
      <c r="C14" s="1" t="s">
        <v>7</v>
      </c>
      <c r="D14" s="216" t="s">
        <v>249</v>
      </c>
      <c r="E14" s="1" t="s">
        <v>27</v>
      </c>
      <c r="F14" s="1" t="s">
        <v>28</v>
      </c>
      <c r="G14" s="3">
        <v>3342</v>
      </c>
    </row>
    <row r="15" spans="1:7" x14ac:dyDescent="0.3">
      <c r="A15" s="61">
        <v>2013</v>
      </c>
      <c r="B15" s="1" t="s">
        <v>6</v>
      </c>
      <c r="C15" s="9" t="s">
        <v>7</v>
      </c>
      <c r="D15" s="216" t="s">
        <v>249</v>
      </c>
      <c r="E15" s="5" t="s">
        <v>27</v>
      </c>
      <c r="F15" s="5" t="s">
        <v>28</v>
      </c>
      <c r="G15" s="61">
        <v>1841</v>
      </c>
    </row>
    <row r="16" spans="1:7" x14ac:dyDescent="0.3">
      <c r="A16" s="61">
        <v>2014</v>
      </c>
      <c r="B16" s="1" t="s">
        <v>6</v>
      </c>
      <c r="C16" s="9" t="s">
        <v>7</v>
      </c>
      <c r="D16" s="216" t="s">
        <v>249</v>
      </c>
      <c r="E16" s="5" t="s">
        <v>27</v>
      </c>
      <c r="F16" s="5" t="s">
        <v>28</v>
      </c>
      <c r="G16" s="61">
        <v>2941</v>
      </c>
    </row>
    <row r="17" spans="1:7" x14ac:dyDescent="0.3">
      <c r="A17" s="61">
        <v>2015</v>
      </c>
      <c r="B17" s="1" t="s">
        <v>6</v>
      </c>
      <c r="C17" s="9" t="s">
        <v>7</v>
      </c>
      <c r="D17" s="216" t="s">
        <v>249</v>
      </c>
      <c r="E17" s="5" t="s">
        <v>27</v>
      </c>
      <c r="F17" s="5" t="s">
        <v>28</v>
      </c>
      <c r="G17" s="61">
        <v>2454</v>
      </c>
    </row>
    <row r="18" spans="1:7" x14ac:dyDescent="0.3">
      <c r="A18" s="61">
        <v>2016</v>
      </c>
      <c r="B18" s="1" t="s">
        <v>6</v>
      </c>
      <c r="C18" s="9" t="s">
        <v>7</v>
      </c>
      <c r="D18" s="216" t="s">
        <v>249</v>
      </c>
      <c r="E18" s="5" t="s">
        <v>27</v>
      </c>
      <c r="F18" s="5" t="s">
        <v>28</v>
      </c>
      <c r="G18" s="34">
        <v>2869</v>
      </c>
    </row>
    <row r="19" spans="1:7" x14ac:dyDescent="0.3">
      <c r="A19" s="1">
        <v>2000</v>
      </c>
      <c r="B19" s="1" t="s">
        <v>10</v>
      </c>
      <c r="C19" s="1" t="s">
        <v>11</v>
      </c>
      <c r="D19" s="1" t="s">
        <v>246</v>
      </c>
      <c r="E19" s="1" t="s">
        <v>27</v>
      </c>
      <c r="F19" s="1" t="s">
        <v>28</v>
      </c>
      <c r="G19" s="3">
        <v>1345</v>
      </c>
    </row>
    <row r="20" spans="1:7" x14ac:dyDescent="0.3">
      <c r="A20" s="1">
        <v>2001</v>
      </c>
      <c r="B20" s="1" t="s">
        <v>10</v>
      </c>
      <c r="C20" s="216" t="s">
        <v>11</v>
      </c>
      <c r="D20" s="216" t="s">
        <v>246</v>
      </c>
      <c r="E20" s="1" t="s">
        <v>27</v>
      </c>
      <c r="F20" s="1" t="s">
        <v>28</v>
      </c>
      <c r="G20" s="3">
        <v>1202</v>
      </c>
    </row>
    <row r="21" spans="1:7" x14ac:dyDescent="0.3">
      <c r="A21" s="1">
        <v>2002</v>
      </c>
      <c r="B21" s="1" t="s">
        <v>10</v>
      </c>
      <c r="C21" s="216" t="s">
        <v>11</v>
      </c>
      <c r="D21" s="216" t="s">
        <v>246</v>
      </c>
      <c r="E21" s="1" t="s">
        <v>27</v>
      </c>
      <c r="F21" s="1" t="s">
        <v>28</v>
      </c>
      <c r="G21" s="3">
        <v>791</v>
      </c>
    </row>
    <row r="22" spans="1:7" x14ac:dyDescent="0.3">
      <c r="A22" s="1">
        <v>2003</v>
      </c>
      <c r="B22" s="1" t="s">
        <v>10</v>
      </c>
      <c r="C22" s="216" t="s">
        <v>11</v>
      </c>
      <c r="D22" s="216" t="s">
        <v>246</v>
      </c>
      <c r="E22" s="1" t="s">
        <v>27</v>
      </c>
      <c r="F22" s="1" t="s">
        <v>28</v>
      </c>
      <c r="G22" s="3">
        <v>54</v>
      </c>
    </row>
    <row r="23" spans="1:7" x14ac:dyDescent="0.3">
      <c r="A23" s="1">
        <v>2004</v>
      </c>
      <c r="B23" s="1" t="s">
        <v>10</v>
      </c>
      <c r="C23" s="216" t="s">
        <v>11</v>
      </c>
      <c r="D23" s="216" t="s">
        <v>246</v>
      </c>
      <c r="E23" s="1" t="s">
        <v>27</v>
      </c>
      <c r="F23" s="1" t="s">
        <v>28</v>
      </c>
      <c r="G23" s="3">
        <v>818</v>
      </c>
    </row>
    <row r="24" spans="1:7" x14ac:dyDescent="0.3">
      <c r="A24" s="1">
        <v>2005</v>
      </c>
      <c r="B24" s="1" t="s">
        <v>10</v>
      </c>
      <c r="C24" s="216" t="s">
        <v>11</v>
      </c>
      <c r="D24" s="216" t="s">
        <v>246</v>
      </c>
      <c r="E24" s="1" t="s">
        <v>27</v>
      </c>
      <c r="F24" s="1" t="s">
        <v>28</v>
      </c>
      <c r="G24" s="3">
        <v>647</v>
      </c>
    </row>
    <row r="25" spans="1:7" x14ac:dyDescent="0.3">
      <c r="A25" s="1">
        <v>2006</v>
      </c>
      <c r="B25" s="1" t="s">
        <v>10</v>
      </c>
      <c r="C25" s="216" t="s">
        <v>11</v>
      </c>
      <c r="D25" s="216" t="s">
        <v>246</v>
      </c>
      <c r="E25" s="33" t="s">
        <v>27</v>
      </c>
      <c r="F25" s="33" t="s">
        <v>28</v>
      </c>
      <c r="G25" s="3">
        <v>527</v>
      </c>
    </row>
    <row r="26" spans="1:7" x14ac:dyDescent="0.3">
      <c r="A26" s="1">
        <v>2007</v>
      </c>
      <c r="B26" s="1" t="s">
        <v>10</v>
      </c>
      <c r="C26" s="216" t="s">
        <v>11</v>
      </c>
      <c r="D26" s="216" t="s">
        <v>246</v>
      </c>
      <c r="E26" s="1" t="s">
        <v>27</v>
      </c>
      <c r="F26" s="1" t="s">
        <v>28</v>
      </c>
      <c r="G26" s="3">
        <v>281</v>
      </c>
    </row>
    <row r="27" spans="1:7" x14ac:dyDescent="0.3">
      <c r="A27" s="1">
        <v>2008</v>
      </c>
      <c r="B27" s="8" t="s">
        <v>10</v>
      </c>
      <c r="C27" s="216" t="s">
        <v>11</v>
      </c>
      <c r="D27" s="216" t="s">
        <v>246</v>
      </c>
      <c r="E27" s="1" t="s">
        <v>27</v>
      </c>
      <c r="F27" s="1" t="s">
        <v>28</v>
      </c>
      <c r="G27" s="3">
        <v>503</v>
      </c>
    </row>
    <row r="28" spans="1:7" x14ac:dyDescent="0.3">
      <c r="A28" s="1">
        <v>2009</v>
      </c>
      <c r="B28" s="8" t="s">
        <v>10</v>
      </c>
      <c r="C28" s="216" t="s">
        <v>11</v>
      </c>
      <c r="D28" s="216" t="s">
        <v>246</v>
      </c>
      <c r="E28" s="1" t="s">
        <v>27</v>
      </c>
      <c r="F28" s="1" t="s">
        <v>28</v>
      </c>
      <c r="G28" s="3">
        <v>356</v>
      </c>
    </row>
    <row r="29" spans="1:7" x14ac:dyDescent="0.3">
      <c r="A29" s="1">
        <v>2010</v>
      </c>
      <c r="B29" s="1" t="s">
        <v>10</v>
      </c>
      <c r="C29" s="216" t="s">
        <v>11</v>
      </c>
      <c r="D29" s="216" t="s">
        <v>246</v>
      </c>
      <c r="E29" s="1" t="s">
        <v>27</v>
      </c>
      <c r="F29" s="1" t="s">
        <v>28</v>
      </c>
      <c r="G29" s="3">
        <v>251</v>
      </c>
    </row>
    <row r="30" spans="1:7" x14ac:dyDescent="0.3">
      <c r="A30" s="1">
        <v>2011</v>
      </c>
      <c r="B30" s="8" t="s">
        <v>10</v>
      </c>
      <c r="C30" s="216" t="s">
        <v>11</v>
      </c>
      <c r="D30" s="216" t="s">
        <v>246</v>
      </c>
      <c r="E30" s="33" t="s">
        <v>27</v>
      </c>
      <c r="F30" s="33" t="s">
        <v>28</v>
      </c>
      <c r="G30" s="3">
        <v>555</v>
      </c>
    </row>
    <row r="31" spans="1:7" x14ac:dyDescent="0.3">
      <c r="A31" s="1">
        <v>2012</v>
      </c>
      <c r="B31" s="1" t="s">
        <v>10</v>
      </c>
      <c r="C31" s="216" t="s">
        <v>11</v>
      </c>
      <c r="D31" s="216" t="s">
        <v>246</v>
      </c>
      <c r="E31" s="1" t="s">
        <v>27</v>
      </c>
      <c r="F31" s="1" t="s">
        <v>28</v>
      </c>
      <c r="G31" s="3">
        <v>1000</v>
      </c>
    </row>
    <row r="32" spans="1:7" x14ac:dyDescent="0.3">
      <c r="A32" s="1">
        <v>2013</v>
      </c>
      <c r="B32" s="1" t="s">
        <v>10</v>
      </c>
      <c r="C32" s="216" t="s">
        <v>11</v>
      </c>
      <c r="D32" s="216" t="s">
        <v>246</v>
      </c>
      <c r="E32" s="5" t="s">
        <v>27</v>
      </c>
      <c r="F32" s="5" t="s">
        <v>28</v>
      </c>
      <c r="G32" s="61">
        <v>264</v>
      </c>
    </row>
    <row r="33" spans="1:7" x14ac:dyDescent="0.3">
      <c r="A33" s="1">
        <v>2014</v>
      </c>
      <c r="B33" s="1" t="s">
        <v>10</v>
      </c>
      <c r="C33" s="216" t="s">
        <v>11</v>
      </c>
      <c r="D33" s="216" t="s">
        <v>246</v>
      </c>
      <c r="E33" s="5" t="s">
        <v>27</v>
      </c>
      <c r="F33" s="5" t="s">
        <v>28</v>
      </c>
      <c r="G33" s="54">
        <v>965</v>
      </c>
    </row>
    <row r="34" spans="1:7" x14ac:dyDescent="0.3">
      <c r="A34" s="1">
        <v>2015</v>
      </c>
      <c r="B34" s="1" t="s">
        <v>10</v>
      </c>
      <c r="C34" s="216" t="s">
        <v>11</v>
      </c>
      <c r="D34" s="216" t="s">
        <v>246</v>
      </c>
      <c r="E34" s="5" t="s">
        <v>27</v>
      </c>
      <c r="F34" s="5" t="s">
        <v>28</v>
      </c>
      <c r="G34" s="54">
        <v>915</v>
      </c>
    </row>
    <row r="35" spans="1:7" x14ac:dyDescent="0.3">
      <c r="A35" s="1">
        <v>2016</v>
      </c>
      <c r="B35" s="1" t="s">
        <v>10</v>
      </c>
      <c r="C35" s="216" t="s">
        <v>11</v>
      </c>
      <c r="D35" s="216" t="s">
        <v>246</v>
      </c>
      <c r="E35" s="5" t="s">
        <v>27</v>
      </c>
      <c r="F35" s="5" t="s">
        <v>28</v>
      </c>
      <c r="G35" s="34">
        <v>1487</v>
      </c>
    </row>
    <row r="36" spans="1:7" x14ac:dyDescent="0.3">
      <c r="A36" s="1">
        <v>2000</v>
      </c>
      <c r="B36" s="1" t="s">
        <v>115</v>
      </c>
      <c r="C36" s="1" t="s">
        <v>12</v>
      </c>
      <c r="D36" s="8" t="s">
        <v>47</v>
      </c>
      <c r="E36" s="1" t="s">
        <v>27</v>
      </c>
      <c r="F36" s="1" t="s">
        <v>28</v>
      </c>
      <c r="G36" s="3">
        <v>1382</v>
      </c>
    </row>
    <row r="37" spans="1:7" x14ac:dyDescent="0.3">
      <c r="A37" s="1">
        <v>2001</v>
      </c>
      <c r="B37" s="1" t="s">
        <v>115</v>
      </c>
      <c r="C37" s="1" t="s">
        <v>12</v>
      </c>
      <c r="D37" s="8" t="s">
        <v>47</v>
      </c>
      <c r="E37" s="1" t="s">
        <v>27</v>
      </c>
      <c r="F37" s="1" t="s">
        <v>28</v>
      </c>
      <c r="G37" s="3">
        <v>192</v>
      </c>
    </row>
    <row r="38" spans="1:7" x14ac:dyDescent="0.3">
      <c r="A38" s="1">
        <v>2002</v>
      </c>
      <c r="B38" s="1" t="s">
        <v>115</v>
      </c>
      <c r="C38" s="1" t="s">
        <v>12</v>
      </c>
      <c r="D38" s="8" t="s">
        <v>47</v>
      </c>
      <c r="E38" s="1" t="s">
        <v>27</v>
      </c>
      <c r="F38" s="1" t="s">
        <v>28</v>
      </c>
      <c r="G38" s="3">
        <v>193</v>
      </c>
    </row>
    <row r="39" spans="1:7" x14ac:dyDescent="0.3">
      <c r="A39" s="1">
        <v>2003</v>
      </c>
      <c r="B39" s="1" t="s">
        <v>115</v>
      </c>
      <c r="C39" s="1" t="s">
        <v>12</v>
      </c>
      <c r="D39" s="8" t="s">
        <v>47</v>
      </c>
      <c r="E39" s="1" t="s">
        <v>27</v>
      </c>
      <c r="F39" s="1" t="s">
        <v>28</v>
      </c>
      <c r="G39" s="3">
        <v>45</v>
      </c>
    </row>
    <row r="40" spans="1:7" x14ac:dyDescent="0.3">
      <c r="A40" s="1">
        <v>2004</v>
      </c>
      <c r="B40" s="1" t="s">
        <v>115</v>
      </c>
      <c r="C40" s="1" t="s">
        <v>12</v>
      </c>
      <c r="D40" s="8" t="s">
        <v>47</v>
      </c>
      <c r="E40" s="33" t="s">
        <v>27</v>
      </c>
      <c r="F40" s="33" t="s">
        <v>28</v>
      </c>
      <c r="G40" s="3">
        <v>958</v>
      </c>
    </row>
    <row r="41" spans="1:7" x14ac:dyDescent="0.3">
      <c r="A41" s="1">
        <v>2005</v>
      </c>
      <c r="B41" s="1" t="s">
        <v>115</v>
      </c>
      <c r="C41" s="1" t="s">
        <v>12</v>
      </c>
      <c r="D41" s="8" t="s">
        <v>47</v>
      </c>
      <c r="E41" s="1" t="s">
        <v>27</v>
      </c>
      <c r="F41" s="1" t="s">
        <v>28</v>
      </c>
      <c r="G41" s="3">
        <v>1025</v>
      </c>
    </row>
    <row r="42" spans="1:7" x14ac:dyDescent="0.3">
      <c r="A42" s="1">
        <v>2006</v>
      </c>
      <c r="B42" s="1" t="s">
        <v>115</v>
      </c>
      <c r="C42" s="1" t="s">
        <v>12</v>
      </c>
      <c r="D42" s="8" t="s">
        <v>47</v>
      </c>
      <c r="E42" s="1" t="s">
        <v>27</v>
      </c>
      <c r="F42" s="1" t="s">
        <v>28</v>
      </c>
      <c r="G42" s="3">
        <v>556</v>
      </c>
    </row>
    <row r="43" spans="1:7" x14ac:dyDescent="0.3">
      <c r="A43" s="1">
        <v>2007</v>
      </c>
      <c r="B43" s="1" t="s">
        <v>115</v>
      </c>
      <c r="C43" s="1" t="s">
        <v>12</v>
      </c>
      <c r="D43" s="8" t="s">
        <v>47</v>
      </c>
      <c r="E43" s="1" t="s">
        <v>27</v>
      </c>
      <c r="F43" s="1" t="s">
        <v>28</v>
      </c>
      <c r="G43" s="3">
        <v>647</v>
      </c>
    </row>
    <row r="44" spans="1:7" x14ac:dyDescent="0.3">
      <c r="A44" s="1">
        <v>2008</v>
      </c>
      <c r="B44" s="1" t="s">
        <v>115</v>
      </c>
      <c r="C44" s="1" t="s">
        <v>12</v>
      </c>
      <c r="D44" s="8" t="s">
        <v>47</v>
      </c>
      <c r="E44" s="1" t="s">
        <v>27</v>
      </c>
      <c r="F44" s="1" t="s">
        <v>28</v>
      </c>
      <c r="G44" s="3">
        <v>1045</v>
      </c>
    </row>
    <row r="45" spans="1:7" x14ac:dyDescent="0.3">
      <c r="A45" s="1">
        <v>2009</v>
      </c>
      <c r="B45" s="1" t="s">
        <v>115</v>
      </c>
      <c r="C45" s="1" t="s">
        <v>12</v>
      </c>
      <c r="D45" s="8" t="s">
        <v>47</v>
      </c>
      <c r="E45" s="33" t="s">
        <v>27</v>
      </c>
      <c r="F45" s="33" t="s">
        <v>28</v>
      </c>
      <c r="G45" s="3">
        <v>32</v>
      </c>
    </row>
    <row r="46" spans="1:7" x14ac:dyDescent="0.3">
      <c r="A46" s="1">
        <v>2010</v>
      </c>
      <c r="B46" s="1" t="s">
        <v>115</v>
      </c>
      <c r="C46" s="1" t="s">
        <v>12</v>
      </c>
      <c r="D46" s="8" t="s">
        <v>47</v>
      </c>
      <c r="E46" s="1" t="s">
        <v>27</v>
      </c>
      <c r="F46" s="1" t="s">
        <v>28</v>
      </c>
      <c r="G46" s="3">
        <v>539</v>
      </c>
    </row>
    <row r="47" spans="1:7" x14ac:dyDescent="0.3">
      <c r="A47" s="1">
        <v>2011</v>
      </c>
      <c r="B47" s="1" t="s">
        <v>115</v>
      </c>
      <c r="C47" s="1" t="s">
        <v>12</v>
      </c>
      <c r="D47" s="8" t="s">
        <v>47</v>
      </c>
      <c r="E47" s="1" t="s">
        <v>27</v>
      </c>
      <c r="F47" s="1" t="s">
        <v>28</v>
      </c>
      <c r="G47" s="3">
        <v>414</v>
      </c>
    </row>
    <row r="48" spans="1:7" x14ac:dyDescent="0.3">
      <c r="A48" s="1">
        <v>2012</v>
      </c>
      <c r="B48" s="1" t="s">
        <v>115</v>
      </c>
      <c r="C48" s="1" t="s">
        <v>12</v>
      </c>
      <c r="D48" s="8" t="s">
        <v>47</v>
      </c>
      <c r="E48" s="1" t="s">
        <v>27</v>
      </c>
      <c r="F48" s="1" t="s">
        <v>28</v>
      </c>
      <c r="G48" s="3">
        <v>644</v>
      </c>
    </row>
    <row r="49" spans="1:7" x14ac:dyDescent="0.3">
      <c r="A49" s="1">
        <v>2013</v>
      </c>
      <c r="B49" s="1" t="s">
        <v>115</v>
      </c>
      <c r="C49" s="9" t="s">
        <v>12</v>
      </c>
      <c r="D49" s="8" t="s">
        <v>47</v>
      </c>
      <c r="E49" s="5" t="s">
        <v>27</v>
      </c>
      <c r="F49" s="5" t="s">
        <v>28</v>
      </c>
      <c r="G49" s="61">
        <v>930</v>
      </c>
    </row>
    <row r="50" spans="1:7" x14ac:dyDescent="0.3">
      <c r="A50" s="1">
        <v>2014</v>
      </c>
      <c r="B50" s="8" t="s">
        <v>115</v>
      </c>
      <c r="C50" s="9" t="s">
        <v>12</v>
      </c>
      <c r="D50" s="8" t="s">
        <v>47</v>
      </c>
      <c r="E50" s="5" t="s">
        <v>27</v>
      </c>
      <c r="F50" s="5" t="s">
        <v>28</v>
      </c>
      <c r="G50" s="59">
        <v>255</v>
      </c>
    </row>
    <row r="51" spans="1:7" x14ac:dyDescent="0.3">
      <c r="A51" s="1">
        <v>2015</v>
      </c>
      <c r="B51" s="8" t="s">
        <v>115</v>
      </c>
      <c r="C51" s="9" t="s">
        <v>12</v>
      </c>
      <c r="D51" s="8" t="s">
        <v>47</v>
      </c>
      <c r="E51" s="5" t="s">
        <v>27</v>
      </c>
      <c r="F51" s="5" t="s">
        <v>28</v>
      </c>
      <c r="G51" s="59">
        <v>699</v>
      </c>
    </row>
    <row r="52" spans="1:7" x14ac:dyDescent="0.3">
      <c r="A52" s="1">
        <v>2016</v>
      </c>
      <c r="B52" s="1" t="s">
        <v>115</v>
      </c>
      <c r="C52" s="9" t="s">
        <v>12</v>
      </c>
      <c r="D52" s="8" t="s">
        <v>47</v>
      </c>
      <c r="E52" s="5" t="s">
        <v>27</v>
      </c>
      <c r="F52" s="5" t="s">
        <v>28</v>
      </c>
      <c r="G52" s="34">
        <v>667</v>
      </c>
    </row>
    <row r="53" spans="1:7" x14ac:dyDescent="0.3">
      <c r="A53" s="61">
        <v>2000</v>
      </c>
      <c r="B53" s="8" t="s">
        <v>115</v>
      </c>
      <c r="C53" s="8" t="s">
        <v>13</v>
      </c>
      <c r="D53" s="8" t="s">
        <v>48</v>
      </c>
      <c r="E53" s="1" t="s">
        <v>27</v>
      </c>
      <c r="F53" s="1" t="s">
        <v>28</v>
      </c>
      <c r="G53" s="3">
        <v>2378</v>
      </c>
    </row>
    <row r="54" spans="1:7" x14ac:dyDescent="0.3">
      <c r="A54" s="61">
        <v>2001</v>
      </c>
      <c r="B54" s="1" t="s">
        <v>115</v>
      </c>
      <c r="C54" s="1" t="s">
        <v>13</v>
      </c>
      <c r="D54" s="8" t="s">
        <v>48</v>
      </c>
      <c r="E54" s="1" t="s">
        <v>27</v>
      </c>
      <c r="F54" s="1" t="s">
        <v>28</v>
      </c>
      <c r="G54" s="3">
        <v>1652</v>
      </c>
    </row>
    <row r="55" spans="1:7" x14ac:dyDescent="0.3">
      <c r="A55" s="61">
        <v>2002</v>
      </c>
      <c r="B55" s="1" t="s">
        <v>115</v>
      </c>
      <c r="C55" s="1" t="s">
        <v>13</v>
      </c>
      <c r="D55" s="8" t="s">
        <v>48</v>
      </c>
      <c r="E55" s="33" t="s">
        <v>27</v>
      </c>
      <c r="F55" s="33" t="s">
        <v>28</v>
      </c>
      <c r="G55" s="3">
        <v>3267</v>
      </c>
    </row>
    <row r="56" spans="1:7" x14ac:dyDescent="0.3">
      <c r="A56" s="61">
        <v>2003</v>
      </c>
      <c r="B56" s="1" t="s">
        <v>115</v>
      </c>
      <c r="C56" s="1" t="s">
        <v>13</v>
      </c>
      <c r="D56" s="8" t="s">
        <v>48</v>
      </c>
      <c r="E56" s="1" t="s">
        <v>27</v>
      </c>
      <c r="F56" s="1" t="s">
        <v>28</v>
      </c>
      <c r="G56" s="3">
        <v>573</v>
      </c>
    </row>
    <row r="57" spans="1:7" x14ac:dyDescent="0.3">
      <c r="A57" s="61">
        <v>2004</v>
      </c>
      <c r="B57" s="1" t="s">
        <v>115</v>
      </c>
      <c r="C57" s="1" t="s">
        <v>13</v>
      </c>
      <c r="D57" s="8" t="s">
        <v>48</v>
      </c>
      <c r="E57" s="1" t="s">
        <v>27</v>
      </c>
      <c r="F57" s="1" t="s">
        <v>28</v>
      </c>
      <c r="G57" s="3">
        <v>1313</v>
      </c>
    </row>
    <row r="58" spans="1:7" x14ac:dyDescent="0.3">
      <c r="A58" s="61">
        <v>2005</v>
      </c>
      <c r="B58" s="1" t="s">
        <v>115</v>
      </c>
      <c r="C58" s="1" t="s">
        <v>13</v>
      </c>
      <c r="D58" s="8" t="s">
        <v>48</v>
      </c>
      <c r="E58" s="1" t="s">
        <v>27</v>
      </c>
      <c r="F58" s="1" t="s">
        <v>28</v>
      </c>
      <c r="G58" s="3">
        <v>1962</v>
      </c>
    </row>
    <row r="59" spans="1:7" x14ac:dyDescent="0.3">
      <c r="A59" s="61">
        <v>2006</v>
      </c>
      <c r="B59" s="1" t="s">
        <v>115</v>
      </c>
      <c r="C59" s="1" t="s">
        <v>13</v>
      </c>
      <c r="D59" s="8" t="s">
        <v>48</v>
      </c>
      <c r="E59" s="1" t="s">
        <v>27</v>
      </c>
      <c r="F59" s="1" t="s">
        <v>28</v>
      </c>
      <c r="G59" s="3">
        <v>2339</v>
      </c>
    </row>
    <row r="60" spans="1:7" x14ac:dyDescent="0.3">
      <c r="A60" s="61">
        <v>2007</v>
      </c>
      <c r="B60" s="1" t="s">
        <v>115</v>
      </c>
      <c r="C60" s="1" t="s">
        <v>13</v>
      </c>
      <c r="D60" s="8" t="s">
        <v>48</v>
      </c>
      <c r="E60" s="33" t="s">
        <v>27</v>
      </c>
      <c r="F60" s="33" t="s">
        <v>28</v>
      </c>
      <c r="G60" s="3">
        <v>1696</v>
      </c>
    </row>
    <row r="61" spans="1:7" x14ac:dyDescent="0.3">
      <c r="A61" s="61">
        <v>2008</v>
      </c>
      <c r="B61" s="1" t="s">
        <v>115</v>
      </c>
      <c r="C61" s="33" t="s">
        <v>13</v>
      </c>
      <c r="D61" s="8" t="s">
        <v>48</v>
      </c>
      <c r="E61" s="33" t="s">
        <v>27</v>
      </c>
      <c r="F61" s="33" t="s">
        <v>28</v>
      </c>
      <c r="G61" s="3">
        <v>1826</v>
      </c>
    </row>
    <row r="62" spans="1:7" x14ac:dyDescent="0.3">
      <c r="A62" s="61">
        <v>2009</v>
      </c>
      <c r="B62" s="1" t="s">
        <v>115</v>
      </c>
      <c r="C62" s="33" t="s">
        <v>13</v>
      </c>
      <c r="D62" s="8" t="s">
        <v>48</v>
      </c>
      <c r="E62" s="33" t="s">
        <v>27</v>
      </c>
      <c r="F62" s="33" t="s">
        <v>28</v>
      </c>
      <c r="G62" s="3">
        <v>829</v>
      </c>
    </row>
    <row r="63" spans="1:7" x14ac:dyDescent="0.3">
      <c r="A63" s="61">
        <v>2010</v>
      </c>
      <c r="B63" s="1" t="s">
        <v>115</v>
      </c>
      <c r="C63" s="33" t="s">
        <v>13</v>
      </c>
      <c r="D63" s="8" t="s">
        <v>48</v>
      </c>
      <c r="E63" s="33" t="s">
        <v>27</v>
      </c>
      <c r="F63" s="33" t="s">
        <v>28</v>
      </c>
      <c r="G63" s="3">
        <v>2284</v>
      </c>
    </row>
    <row r="64" spans="1:7" x14ac:dyDescent="0.3">
      <c r="A64" s="61">
        <v>2011</v>
      </c>
      <c r="B64" s="1" t="s">
        <v>115</v>
      </c>
      <c r="C64" s="33" t="s">
        <v>13</v>
      </c>
      <c r="D64" s="8" t="s">
        <v>48</v>
      </c>
      <c r="E64" s="33" t="s">
        <v>27</v>
      </c>
      <c r="F64" s="33" t="s">
        <v>28</v>
      </c>
      <c r="G64" s="3">
        <v>1410</v>
      </c>
    </row>
    <row r="65" spans="1:7" x14ac:dyDescent="0.3">
      <c r="A65" s="61">
        <v>2012</v>
      </c>
      <c r="B65" s="1" t="s">
        <v>115</v>
      </c>
      <c r="C65" s="1" t="s">
        <v>13</v>
      </c>
      <c r="D65" s="8" t="s">
        <v>48</v>
      </c>
      <c r="E65" s="33" t="s">
        <v>27</v>
      </c>
      <c r="F65" s="33" t="s">
        <v>28</v>
      </c>
      <c r="G65" s="3">
        <v>2890</v>
      </c>
    </row>
    <row r="66" spans="1:7" x14ac:dyDescent="0.3">
      <c r="A66" s="61">
        <v>2013</v>
      </c>
      <c r="B66" s="1" t="s">
        <v>115</v>
      </c>
      <c r="C66" s="9" t="s">
        <v>13</v>
      </c>
      <c r="D66" s="8" t="s">
        <v>48</v>
      </c>
      <c r="E66" s="5" t="s">
        <v>27</v>
      </c>
      <c r="F66" s="5" t="s">
        <v>28</v>
      </c>
      <c r="G66" s="61">
        <v>1975</v>
      </c>
    </row>
    <row r="67" spans="1:7" x14ac:dyDescent="0.3">
      <c r="A67" s="61">
        <v>2014</v>
      </c>
      <c r="B67" s="1" t="s">
        <v>115</v>
      </c>
      <c r="C67" s="9" t="s">
        <v>13</v>
      </c>
      <c r="D67" s="8" t="s">
        <v>48</v>
      </c>
      <c r="E67" s="5" t="s">
        <v>27</v>
      </c>
      <c r="F67" s="5" t="s">
        <v>28</v>
      </c>
      <c r="G67" s="61">
        <v>1717</v>
      </c>
    </row>
    <row r="68" spans="1:7" x14ac:dyDescent="0.3">
      <c r="A68" s="61">
        <v>2015</v>
      </c>
      <c r="B68" s="1" t="s">
        <v>115</v>
      </c>
      <c r="C68" s="9" t="s">
        <v>13</v>
      </c>
      <c r="D68" s="8" t="s">
        <v>48</v>
      </c>
      <c r="E68" s="5" t="s">
        <v>27</v>
      </c>
      <c r="F68" s="5" t="s">
        <v>28</v>
      </c>
      <c r="G68" s="61">
        <v>2287</v>
      </c>
    </row>
    <row r="69" spans="1:7" x14ac:dyDescent="0.3">
      <c r="A69" s="61">
        <v>2016</v>
      </c>
      <c r="B69" s="1" t="s">
        <v>115</v>
      </c>
      <c r="C69" s="9" t="s">
        <v>13</v>
      </c>
      <c r="D69" s="8" t="s">
        <v>48</v>
      </c>
      <c r="E69" s="5" t="s">
        <v>27</v>
      </c>
      <c r="F69" s="5" t="s">
        <v>28</v>
      </c>
      <c r="G69" s="34">
        <v>2550</v>
      </c>
    </row>
    <row r="70" spans="1:7" x14ac:dyDescent="0.3">
      <c r="A70" s="61">
        <v>2000</v>
      </c>
      <c r="B70" s="1" t="s">
        <v>6</v>
      </c>
      <c r="C70" s="1" t="s">
        <v>14</v>
      </c>
      <c r="D70" s="8" t="s">
        <v>50</v>
      </c>
      <c r="E70" s="33" t="s">
        <v>27</v>
      </c>
      <c r="F70" s="33" t="s">
        <v>28</v>
      </c>
      <c r="G70" s="3">
        <v>302</v>
      </c>
    </row>
    <row r="71" spans="1:7" x14ac:dyDescent="0.3">
      <c r="A71" s="61">
        <v>2001</v>
      </c>
      <c r="B71" s="1" t="s">
        <v>6</v>
      </c>
      <c r="C71" s="1" t="s">
        <v>14</v>
      </c>
      <c r="D71" s="8" t="s">
        <v>50</v>
      </c>
      <c r="E71" s="1" t="s">
        <v>27</v>
      </c>
      <c r="F71" s="1" t="s">
        <v>28</v>
      </c>
      <c r="G71" s="3">
        <v>514</v>
      </c>
    </row>
    <row r="72" spans="1:7" x14ac:dyDescent="0.3">
      <c r="A72" s="61">
        <v>2002</v>
      </c>
      <c r="B72" s="1" t="s">
        <v>6</v>
      </c>
      <c r="C72" s="1" t="s">
        <v>14</v>
      </c>
      <c r="D72" s="8" t="s">
        <v>50</v>
      </c>
      <c r="E72" s="1" t="s">
        <v>27</v>
      </c>
      <c r="F72" s="1" t="s">
        <v>28</v>
      </c>
      <c r="G72" s="3">
        <v>389</v>
      </c>
    </row>
    <row r="73" spans="1:7" x14ac:dyDescent="0.3">
      <c r="A73" s="61">
        <v>2003</v>
      </c>
      <c r="B73" s="8" t="s">
        <v>6</v>
      </c>
      <c r="C73" s="1" t="s">
        <v>14</v>
      </c>
      <c r="D73" s="8" t="s">
        <v>50</v>
      </c>
      <c r="E73" s="1" t="s">
        <v>27</v>
      </c>
      <c r="F73" s="1" t="s">
        <v>28</v>
      </c>
      <c r="G73" s="3">
        <v>0</v>
      </c>
    </row>
    <row r="74" spans="1:7" x14ac:dyDescent="0.3">
      <c r="A74" s="61">
        <v>2004</v>
      </c>
      <c r="B74" s="8" t="s">
        <v>6</v>
      </c>
      <c r="C74" s="1" t="s">
        <v>14</v>
      </c>
      <c r="D74" s="8" t="s">
        <v>50</v>
      </c>
      <c r="E74" s="1" t="s">
        <v>27</v>
      </c>
      <c r="F74" s="1" t="s">
        <v>28</v>
      </c>
      <c r="G74" s="3">
        <v>180</v>
      </c>
    </row>
    <row r="75" spans="1:7" x14ac:dyDescent="0.3">
      <c r="A75" s="61">
        <v>2005</v>
      </c>
      <c r="B75" s="1" t="s">
        <v>6</v>
      </c>
      <c r="C75" s="1" t="s">
        <v>14</v>
      </c>
      <c r="D75" s="8" t="s">
        <v>50</v>
      </c>
      <c r="E75" s="33" t="s">
        <v>27</v>
      </c>
      <c r="F75" s="33" t="s">
        <v>28</v>
      </c>
      <c r="G75" s="3">
        <v>283</v>
      </c>
    </row>
    <row r="76" spans="1:7" x14ac:dyDescent="0.3">
      <c r="A76" s="61">
        <v>2006</v>
      </c>
      <c r="B76" s="8" t="s">
        <v>6</v>
      </c>
      <c r="C76" s="8" t="s">
        <v>14</v>
      </c>
      <c r="D76" s="8" t="s">
        <v>50</v>
      </c>
      <c r="E76" s="1" t="s">
        <v>27</v>
      </c>
      <c r="F76" s="1" t="s">
        <v>28</v>
      </c>
      <c r="G76" s="3">
        <v>136</v>
      </c>
    </row>
    <row r="77" spans="1:7" x14ac:dyDescent="0.3">
      <c r="A77" s="61">
        <v>2007</v>
      </c>
      <c r="B77" s="1" t="s">
        <v>6</v>
      </c>
      <c r="C77" s="1" t="s">
        <v>14</v>
      </c>
      <c r="D77" s="8" t="s">
        <v>50</v>
      </c>
      <c r="E77" s="1" t="s">
        <v>27</v>
      </c>
      <c r="F77" s="1" t="s">
        <v>28</v>
      </c>
      <c r="G77" s="3">
        <v>297</v>
      </c>
    </row>
    <row r="78" spans="1:7" x14ac:dyDescent="0.3">
      <c r="A78" s="61">
        <v>2008</v>
      </c>
      <c r="B78" s="1" t="s">
        <v>6</v>
      </c>
      <c r="C78" s="1" t="s">
        <v>14</v>
      </c>
      <c r="D78" s="8" t="s">
        <v>50</v>
      </c>
      <c r="E78" s="1" t="s">
        <v>27</v>
      </c>
      <c r="F78" s="1" t="s">
        <v>28</v>
      </c>
      <c r="G78" s="3">
        <v>238</v>
      </c>
    </row>
    <row r="79" spans="1:7" x14ac:dyDescent="0.3">
      <c r="A79" s="61">
        <v>2009</v>
      </c>
      <c r="B79" s="1" t="s">
        <v>6</v>
      </c>
      <c r="C79" s="1" t="s">
        <v>14</v>
      </c>
      <c r="D79" s="8" t="s">
        <v>50</v>
      </c>
      <c r="E79" s="1" t="s">
        <v>27</v>
      </c>
      <c r="F79" s="1" t="s">
        <v>28</v>
      </c>
      <c r="G79" s="3">
        <v>190</v>
      </c>
    </row>
    <row r="80" spans="1:7" x14ac:dyDescent="0.3">
      <c r="A80" s="61">
        <v>2010</v>
      </c>
      <c r="B80" s="1" t="s">
        <v>6</v>
      </c>
      <c r="C80" s="1" t="s">
        <v>14</v>
      </c>
      <c r="D80" s="8" t="s">
        <v>50</v>
      </c>
      <c r="E80" s="33" t="s">
        <v>27</v>
      </c>
      <c r="F80" s="33" t="s">
        <v>28</v>
      </c>
      <c r="G80" s="3">
        <v>180</v>
      </c>
    </row>
    <row r="81" spans="1:7" x14ac:dyDescent="0.3">
      <c r="A81" s="61">
        <v>2011</v>
      </c>
      <c r="B81" s="1" t="s">
        <v>6</v>
      </c>
      <c r="C81" s="1" t="s">
        <v>14</v>
      </c>
      <c r="D81" s="8" t="s">
        <v>50</v>
      </c>
      <c r="E81" s="1" t="s">
        <v>27</v>
      </c>
      <c r="F81" s="1" t="s">
        <v>28</v>
      </c>
      <c r="G81" s="3">
        <v>155</v>
      </c>
    </row>
    <row r="82" spans="1:7" x14ac:dyDescent="0.3">
      <c r="A82" s="61">
        <v>2012</v>
      </c>
      <c r="B82" s="1" t="s">
        <v>6</v>
      </c>
      <c r="C82" s="1" t="s">
        <v>14</v>
      </c>
      <c r="D82" s="8" t="s">
        <v>50</v>
      </c>
      <c r="E82" s="1" t="s">
        <v>27</v>
      </c>
      <c r="F82" s="1" t="s">
        <v>28</v>
      </c>
      <c r="G82" s="3">
        <v>263</v>
      </c>
    </row>
    <row r="83" spans="1:7" x14ac:dyDescent="0.3">
      <c r="A83" s="61">
        <v>2013</v>
      </c>
      <c r="B83" s="1" t="s">
        <v>6</v>
      </c>
      <c r="C83" s="9" t="s">
        <v>14</v>
      </c>
      <c r="D83" s="8" t="s">
        <v>50</v>
      </c>
      <c r="E83" s="5" t="s">
        <v>27</v>
      </c>
      <c r="F83" s="5" t="s">
        <v>28</v>
      </c>
      <c r="G83" s="61">
        <v>268</v>
      </c>
    </row>
    <row r="84" spans="1:7" x14ac:dyDescent="0.3">
      <c r="A84" s="61">
        <v>2014</v>
      </c>
      <c r="B84" s="1" t="s">
        <v>6</v>
      </c>
      <c r="C84" s="9" t="s">
        <v>14</v>
      </c>
      <c r="D84" s="8" t="s">
        <v>50</v>
      </c>
      <c r="E84" s="5" t="s">
        <v>27</v>
      </c>
      <c r="F84" s="5" t="s">
        <v>28</v>
      </c>
      <c r="G84" s="61">
        <v>61</v>
      </c>
    </row>
    <row r="85" spans="1:7" x14ac:dyDescent="0.3">
      <c r="A85" s="61">
        <v>2015</v>
      </c>
      <c r="B85" s="1" t="s">
        <v>6</v>
      </c>
      <c r="C85" s="9" t="s">
        <v>14</v>
      </c>
      <c r="D85" s="8" t="s">
        <v>50</v>
      </c>
      <c r="E85" s="5" t="s">
        <v>27</v>
      </c>
      <c r="F85" s="5" t="s">
        <v>28</v>
      </c>
      <c r="G85" s="61">
        <v>104</v>
      </c>
    </row>
    <row r="86" spans="1:7" x14ac:dyDescent="0.3">
      <c r="A86" s="61">
        <v>2016</v>
      </c>
      <c r="B86" s="1" t="s">
        <v>6</v>
      </c>
      <c r="C86" s="9" t="s">
        <v>14</v>
      </c>
      <c r="D86" s="8" t="s">
        <v>50</v>
      </c>
      <c r="E86" s="5" t="s">
        <v>27</v>
      </c>
      <c r="F86" s="5" t="s">
        <v>28</v>
      </c>
      <c r="G86" s="34">
        <v>160</v>
      </c>
    </row>
    <row r="87" spans="1:7" x14ac:dyDescent="0.3">
      <c r="A87" s="61">
        <v>2000</v>
      </c>
      <c r="B87" s="1" t="s">
        <v>6</v>
      </c>
      <c r="C87" s="1" t="s">
        <v>15</v>
      </c>
      <c r="D87" s="8" t="s">
        <v>52</v>
      </c>
      <c r="E87" s="1" t="s">
        <v>27</v>
      </c>
      <c r="F87" s="1" t="s">
        <v>28</v>
      </c>
      <c r="G87" s="3">
        <v>1903</v>
      </c>
    </row>
    <row r="88" spans="1:7" x14ac:dyDescent="0.3">
      <c r="A88" s="61">
        <v>2001</v>
      </c>
      <c r="B88" s="1" t="s">
        <v>6</v>
      </c>
      <c r="C88" s="1" t="s">
        <v>15</v>
      </c>
      <c r="D88" s="8" t="s">
        <v>52</v>
      </c>
      <c r="E88" s="1" t="s">
        <v>27</v>
      </c>
      <c r="F88" s="1" t="s">
        <v>28</v>
      </c>
      <c r="G88" s="3">
        <v>3157</v>
      </c>
    </row>
    <row r="89" spans="1:7" x14ac:dyDescent="0.3">
      <c r="A89" s="61">
        <v>2002</v>
      </c>
      <c r="B89" s="1" t="s">
        <v>6</v>
      </c>
      <c r="C89" s="1" t="s">
        <v>15</v>
      </c>
      <c r="D89" s="8" t="s">
        <v>52</v>
      </c>
      <c r="E89" s="1" t="s">
        <v>27</v>
      </c>
      <c r="F89" s="1" t="s">
        <v>28</v>
      </c>
      <c r="G89" s="3">
        <v>2427</v>
      </c>
    </row>
    <row r="90" spans="1:7" x14ac:dyDescent="0.3">
      <c r="A90" s="61">
        <v>2003</v>
      </c>
      <c r="B90" s="1" t="s">
        <v>6</v>
      </c>
      <c r="C90" s="54" t="s">
        <v>15</v>
      </c>
      <c r="D90" s="8" t="s">
        <v>52</v>
      </c>
      <c r="E90" s="33" t="s">
        <v>27</v>
      </c>
      <c r="F90" s="33" t="s">
        <v>28</v>
      </c>
      <c r="G90" s="3">
        <v>255</v>
      </c>
    </row>
    <row r="91" spans="1:7" x14ac:dyDescent="0.3">
      <c r="A91" s="61">
        <v>2004</v>
      </c>
      <c r="B91" s="1" t="s">
        <v>6</v>
      </c>
      <c r="C91" s="54" t="s">
        <v>15</v>
      </c>
      <c r="D91" s="8" t="s">
        <v>52</v>
      </c>
      <c r="E91" s="54" t="s">
        <v>27</v>
      </c>
      <c r="F91" s="54" t="s">
        <v>28</v>
      </c>
      <c r="G91" s="3">
        <v>1948</v>
      </c>
    </row>
    <row r="92" spans="1:7" x14ac:dyDescent="0.3">
      <c r="A92" s="61">
        <v>2005</v>
      </c>
      <c r="B92" s="1" t="s">
        <v>6</v>
      </c>
      <c r="C92" s="1" t="s">
        <v>15</v>
      </c>
      <c r="D92" s="8" t="s">
        <v>52</v>
      </c>
      <c r="E92" s="1" t="s">
        <v>27</v>
      </c>
      <c r="F92" s="1" t="s">
        <v>28</v>
      </c>
      <c r="G92" s="3">
        <v>2078</v>
      </c>
    </row>
    <row r="93" spans="1:7" x14ac:dyDescent="0.3">
      <c r="A93" s="61">
        <v>2006</v>
      </c>
      <c r="B93" s="1" t="s">
        <v>6</v>
      </c>
      <c r="C93" s="1" t="s">
        <v>15</v>
      </c>
      <c r="D93" s="8" t="s">
        <v>52</v>
      </c>
      <c r="E93" s="1" t="s">
        <v>27</v>
      </c>
      <c r="F93" s="1" t="s">
        <v>28</v>
      </c>
      <c r="G93" s="3">
        <v>3012</v>
      </c>
    </row>
    <row r="94" spans="1:7" x14ac:dyDescent="0.3">
      <c r="A94" s="61">
        <v>2007</v>
      </c>
      <c r="B94" s="1" t="s">
        <v>6</v>
      </c>
      <c r="C94" s="1" t="s">
        <v>15</v>
      </c>
      <c r="D94" s="8" t="s">
        <v>52</v>
      </c>
      <c r="E94" s="1" t="s">
        <v>27</v>
      </c>
      <c r="F94" s="1" t="s">
        <v>28</v>
      </c>
      <c r="G94" s="3">
        <v>2441</v>
      </c>
    </row>
    <row r="95" spans="1:7" x14ac:dyDescent="0.3">
      <c r="A95" s="61">
        <v>2008</v>
      </c>
      <c r="B95" s="1" t="s">
        <v>6</v>
      </c>
      <c r="C95" s="54" t="s">
        <v>15</v>
      </c>
      <c r="D95" s="8" t="s">
        <v>52</v>
      </c>
      <c r="E95" s="33" t="s">
        <v>27</v>
      </c>
      <c r="F95" s="33" t="s">
        <v>28</v>
      </c>
      <c r="G95" s="3">
        <v>1322</v>
      </c>
    </row>
    <row r="96" spans="1:7" x14ac:dyDescent="0.3">
      <c r="A96" s="61">
        <v>2009</v>
      </c>
      <c r="B96" s="8" t="s">
        <v>6</v>
      </c>
      <c r="C96" s="54" t="s">
        <v>15</v>
      </c>
      <c r="D96" s="8" t="s">
        <v>52</v>
      </c>
      <c r="E96" s="54" t="s">
        <v>27</v>
      </c>
      <c r="F96" s="54" t="s">
        <v>28</v>
      </c>
      <c r="G96" s="3">
        <v>2520</v>
      </c>
    </row>
    <row r="97" spans="1:7" x14ac:dyDescent="0.3">
      <c r="A97" s="61">
        <v>2010</v>
      </c>
      <c r="B97" s="8" t="s">
        <v>6</v>
      </c>
      <c r="C97" s="1" t="s">
        <v>15</v>
      </c>
      <c r="D97" s="8" t="s">
        <v>52</v>
      </c>
      <c r="E97" s="1" t="s">
        <v>27</v>
      </c>
      <c r="F97" s="1" t="s">
        <v>28</v>
      </c>
      <c r="G97" s="3">
        <v>1885</v>
      </c>
    </row>
    <row r="98" spans="1:7" x14ac:dyDescent="0.3">
      <c r="A98" s="61">
        <v>2011</v>
      </c>
      <c r="B98" s="1" t="s">
        <v>6</v>
      </c>
      <c r="C98" s="1" t="s">
        <v>15</v>
      </c>
      <c r="D98" s="8" t="s">
        <v>52</v>
      </c>
      <c r="E98" s="1" t="s">
        <v>27</v>
      </c>
      <c r="F98" s="1" t="s">
        <v>28</v>
      </c>
      <c r="G98" s="3">
        <v>2782</v>
      </c>
    </row>
    <row r="99" spans="1:7" x14ac:dyDescent="0.3">
      <c r="A99" s="61">
        <v>2012</v>
      </c>
      <c r="B99" s="8" t="s">
        <v>6</v>
      </c>
      <c r="C99" s="8" t="s">
        <v>15</v>
      </c>
      <c r="D99" s="8" t="s">
        <v>52</v>
      </c>
      <c r="E99" s="1" t="s">
        <v>27</v>
      </c>
      <c r="F99" s="1" t="s">
        <v>28</v>
      </c>
      <c r="G99" s="3">
        <v>3252</v>
      </c>
    </row>
    <row r="100" spans="1:7" x14ac:dyDescent="0.3">
      <c r="A100" s="61">
        <v>2013</v>
      </c>
      <c r="B100" s="1" t="s">
        <v>6</v>
      </c>
      <c r="C100" s="9" t="s">
        <v>15</v>
      </c>
      <c r="D100" s="8" t="s">
        <v>52</v>
      </c>
      <c r="E100" s="5" t="s">
        <v>27</v>
      </c>
      <c r="F100" s="5" t="s">
        <v>28</v>
      </c>
      <c r="G100" s="61">
        <v>2397</v>
      </c>
    </row>
    <row r="101" spans="1:7" x14ac:dyDescent="0.3">
      <c r="A101" s="61">
        <v>2014</v>
      </c>
      <c r="B101" s="1" t="s">
        <v>6</v>
      </c>
      <c r="C101" s="9" t="s">
        <v>15</v>
      </c>
      <c r="D101" s="8" t="s">
        <v>52</v>
      </c>
      <c r="E101" s="5" t="s">
        <v>27</v>
      </c>
      <c r="F101" s="5" t="s">
        <v>28</v>
      </c>
      <c r="G101" s="61">
        <v>2434</v>
      </c>
    </row>
    <row r="102" spans="1:7" x14ac:dyDescent="0.3">
      <c r="A102" s="61">
        <v>2015</v>
      </c>
      <c r="B102" s="1" t="s">
        <v>6</v>
      </c>
      <c r="C102" s="9" t="s">
        <v>15</v>
      </c>
      <c r="D102" s="8" t="s">
        <v>52</v>
      </c>
      <c r="E102" s="5" t="s">
        <v>27</v>
      </c>
      <c r="F102" s="5" t="s">
        <v>28</v>
      </c>
      <c r="G102" s="61">
        <v>2657</v>
      </c>
    </row>
    <row r="103" spans="1:7" x14ac:dyDescent="0.3">
      <c r="A103" s="61">
        <v>2016</v>
      </c>
      <c r="B103" s="1" t="s">
        <v>6</v>
      </c>
      <c r="C103" s="9" t="s">
        <v>15</v>
      </c>
      <c r="D103" s="8" t="s">
        <v>52</v>
      </c>
      <c r="E103" s="5" t="s">
        <v>27</v>
      </c>
      <c r="F103" s="5" t="s">
        <v>28</v>
      </c>
      <c r="G103" s="34">
        <v>2159</v>
      </c>
    </row>
    <row r="104" spans="1:7" x14ac:dyDescent="0.3">
      <c r="A104" s="61">
        <v>2000</v>
      </c>
      <c r="B104" s="1" t="s">
        <v>6</v>
      </c>
      <c r="C104" s="1" t="s">
        <v>16</v>
      </c>
      <c r="D104" s="8" t="s">
        <v>53</v>
      </c>
      <c r="E104" s="1" t="s">
        <v>27</v>
      </c>
      <c r="F104" s="1" t="s">
        <v>28</v>
      </c>
      <c r="G104" s="3">
        <v>2152</v>
      </c>
    </row>
    <row r="105" spans="1:7" x14ac:dyDescent="0.3">
      <c r="A105" s="61">
        <v>2001</v>
      </c>
      <c r="B105" s="1" t="s">
        <v>6</v>
      </c>
      <c r="C105" s="1" t="s">
        <v>16</v>
      </c>
      <c r="D105" s="8" t="s">
        <v>53</v>
      </c>
      <c r="E105" s="33" t="s">
        <v>27</v>
      </c>
      <c r="F105" s="33" t="s">
        <v>28</v>
      </c>
      <c r="G105" s="3">
        <v>2353</v>
      </c>
    </row>
    <row r="106" spans="1:7" x14ac:dyDescent="0.3">
      <c r="A106" s="61">
        <v>2002</v>
      </c>
      <c r="B106" s="1" t="s">
        <v>6</v>
      </c>
      <c r="C106" s="1" t="s">
        <v>16</v>
      </c>
      <c r="D106" s="8" t="s">
        <v>53</v>
      </c>
      <c r="E106" s="1" t="s">
        <v>27</v>
      </c>
      <c r="F106" s="1" t="s">
        <v>28</v>
      </c>
      <c r="G106" s="3">
        <v>1944</v>
      </c>
    </row>
    <row r="107" spans="1:7" x14ac:dyDescent="0.3">
      <c r="A107" s="61">
        <v>2003</v>
      </c>
      <c r="B107" s="1" t="s">
        <v>6</v>
      </c>
      <c r="C107" s="1" t="s">
        <v>16</v>
      </c>
      <c r="D107" s="8" t="s">
        <v>53</v>
      </c>
      <c r="E107" s="1" t="s">
        <v>27</v>
      </c>
      <c r="F107" s="1" t="s">
        <v>28</v>
      </c>
      <c r="G107" s="3">
        <v>436</v>
      </c>
    </row>
    <row r="108" spans="1:7" x14ac:dyDescent="0.3">
      <c r="A108" s="61">
        <v>2004</v>
      </c>
      <c r="B108" s="1" t="s">
        <v>6</v>
      </c>
      <c r="C108" s="1" t="s">
        <v>16</v>
      </c>
      <c r="D108" s="8" t="s">
        <v>53</v>
      </c>
      <c r="E108" s="1" t="s">
        <v>27</v>
      </c>
      <c r="F108" s="1" t="s">
        <v>28</v>
      </c>
      <c r="G108" s="3">
        <v>644</v>
      </c>
    </row>
    <row r="109" spans="1:7" x14ac:dyDescent="0.3">
      <c r="A109" s="61">
        <v>2005</v>
      </c>
      <c r="B109" s="1" t="s">
        <v>6</v>
      </c>
      <c r="C109" s="1" t="s">
        <v>16</v>
      </c>
      <c r="D109" s="8" t="s">
        <v>53</v>
      </c>
      <c r="E109" s="1" t="s">
        <v>27</v>
      </c>
      <c r="F109" s="1" t="s">
        <v>28</v>
      </c>
      <c r="G109" s="3">
        <v>922</v>
      </c>
    </row>
    <row r="110" spans="1:7" x14ac:dyDescent="0.3">
      <c r="A110" s="61">
        <v>2006</v>
      </c>
      <c r="B110" s="1" t="s">
        <v>6</v>
      </c>
      <c r="C110" s="1" t="s">
        <v>16</v>
      </c>
      <c r="D110" s="8" t="s">
        <v>53</v>
      </c>
      <c r="E110" s="33" t="s">
        <v>27</v>
      </c>
      <c r="F110" s="33" t="s">
        <v>28</v>
      </c>
      <c r="G110" s="3">
        <v>1099</v>
      </c>
    </row>
    <row r="111" spans="1:7" x14ac:dyDescent="0.3">
      <c r="A111" s="61">
        <v>2007</v>
      </c>
      <c r="B111" s="1" t="s">
        <v>6</v>
      </c>
      <c r="C111" s="1" t="s">
        <v>16</v>
      </c>
      <c r="D111" s="8" t="s">
        <v>53</v>
      </c>
      <c r="E111" s="1" t="s">
        <v>27</v>
      </c>
      <c r="F111" s="1" t="s">
        <v>28</v>
      </c>
      <c r="G111" s="3">
        <v>2228</v>
      </c>
    </row>
    <row r="112" spans="1:7" x14ac:dyDescent="0.3">
      <c r="A112" s="61">
        <v>2008</v>
      </c>
      <c r="B112" s="1" t="s">
        <v>6</v>
      </c>
      <c r="C112" s="1" t="s">
        <v>16</v>
      </c>
      <c r="D112" s="8" t="s">
        <v>53</v>
      </c>
      <c r="E112" s="1" t="s">
        <v>27</v>
      </c>
      <c r="F112" s="1" t="s">
        <v>28</v>
      </c>
      <c r="G112" s="3">
        <v>1796</v>
      </c>
    </row>
    <row r="113" spans="1:7" x14ac:dyDescent="0.3">
      <c r="A113" s="61">
        <v>2009</v>
      </c>
      <c r="B113" s="1" t="s">
        <v>6</v>
      </c>
      <c r="C113" s="1" t="s">
        <v>16</v>
      </c>
      <c r="D113" s="8" t="s">
        <v>53</v>
      </c>
      <c r="E113" s="1" t="s">
        <v>27</v>
      </c>
      <c r="F113" s="1" t="s">
        <v>28</v>
      </c>
      <c r="G113" s="3">
        <v>1185</v>
      </c>
    </row>
    <row r="114" spans="1:7" x14ac:dyDescent="0.3">
      <c r="A114" s="61">
        <v>2010</v>
      </c>
      <c r="B114" s="1" t="s">
        <v>6</v>
      </c>
      <c r="C114" s="1" t="s">
        <v>16</v>
      </c>
      <c r="D114" s="8" t="s">
        <v>53</v>
      </c>
      <c r="E114" s="1" t="s">
        <v>27</v>
      </c>
      <c r="F114" s="1" t="s">
        <v>28</v>
      </c>
      <c r="G114" s="3">
        <v>768</v>
      </c>
    </row>
    <row r="115" spans="1:7" x14ac:dyDescent="0.3">
      <c r="A115" s="61">
        <v>2011</v>
      </c>
      <c r="B115" s="1" t="s">
        <v>6</v>
      </c>
      <c r="C115" s="1" t="s">
        <v>16</v>
      </c>
      <c r="D115" s="8" t="s">
        <v>53</v>
      </c>
      <c r="E115" s="33" t="s">
        <v>27</v>
      </c>
      <c r="F115" s="33" t="s">
        <v>28</v>
      </c>
      <c r="G115" s="3">
        <v>620</v>
      </c>
    </row>
    <row r="116" spans="1:7" x14ac:dyDescent="0.3">
      <c r="A116" s="61">
        <v>2012</v>
      </c>
      <c r="B116" s="1" t="s">
        <v>6</v>
      </c>
      <c r="C116" s="1" t="s">
        <v>16</v>
      </c>
      <c r="D116" s="8" t="s">
        <v>53</v>
      </c>
      <c r="E116" s="1" t="s">
        <v>27</v>
      </c>
      <c r="F116" s="1" t="s">
        <v>28</v>
      </c>
      <c r="G116" s="3">
        <v>1453</v>
      </c>
    </row>
    <row r="117" spans="1:7" x14ac:dyDescent="0.3">
      <c r="A117" s="61">
        <v>2013</v>
      </c>
      <c r="B117" s="1" t="s">
        <v>6</v>
      </c>
      <c r="C117" s="9" t="s">
        <v>16</v>
      </c>
      <c r="D117" s="8" t="s">
        <v>53</v>
      </c>
      <c r="E117" s="5" t="s">
        <v>27</v>
      </c>
      <c r="F117" s="5" t="s">
        <v>28</v>
      </c>
      <c r="G117" s="61">
        <v>1048</v>
      </c>
    </row>
    <row r="118" spans="1:7" x14ac:dyDescent="0.3">
      <c r="A118" s="61">
        <v>2014</v>
      </c>
      <c r="B118" s="1" t="s">
        <v>6</v>
      </c>
      <c r="C118" s="9" t="s">
        <v>16</v>
      </c>
      <c r="D118" s="8" t="s">
        <v>53</v>
      </c>
      <c r="E118" s="5" t="s">
        <v>27</v>
      </c>
      <c r="F118" s="5" t="s">
        <v>28</v>
      </c>
      <c r="G118" s="61">
        <v>1173</v>
      </c>
    </row>
    <row r="119" spans="1:7" x14ac:dyDescent="0.3">
      <c r="A119" s="61">
        <v>2015</v>
      </c>
      <c r="B119" s="8" t="s">
        <v>6</v>
      </c>
      <c r="C119" s="9" t="s">
        <v>16</v>
      </c>
      <c r="D119" s="8" t="s">
        <v>53</v>
      </c>
      <c r="E119" s="5" t="s">
        <v>27</v>
      </c>
      <c r="F119" s="5" t="s">
        <v>28</v>
      </c>
      <c r="G119" s="61">
        <v>2129</v>
      </c>
    </row>
    <row r="120" spans="1:7" x14ac:dyDescent="0.3">
      <c r="A120" s="61">
        <v>2016</v>
      </c>
      <c r="B120" s="8" t="s">
        <v>6</v>
      </c>
      <c r="C120" s="9" t="s">
        <v>16</v>
      </c>
      <c r="D120" s="8" t="s">
        <v>53</v>
      </c>
      <c r="E120" s="5" t="s">
        <v>27</v>
      </c>
      <c r="F120" s="5" t="s">
        <v>28</v>
      </c>
      <c r="G120" s="34">
        <v>1913</v>
      </c>
    </row>
    <row r="121" spans="1:7" x14ac:dyDescent="0.3">
      <c r="A121" s="61">
        <v>2000</v>
      </c>
      <c r="B121" s="1" t="s">
        <v>10</v>
      </c>
      <c r="C121" s="216" t="s">
        <v>11</v>
      </c>
      <c r="D121" s="216" t="s">
        <v>246</v>
      </c>
      <c r="E121" s="1" t="s">
        <v>27</v>
      </c>
      <c r="F121" s="1" t="s">
        <v>28</v>
      </c>
      <c r="G121" s="3">
        <v>1327</v>
      </c>
    </row>
    <row r="122" spans="1:7" x14ac:dyDescent="0.3">
      <c r="A122" s="61">
        <v>2001</v>
      </c>
      <c r="B122" s="1" t="s">
        <v>10</v>
      </c>
      <c r="C122" s="216" t="s">
        <v>11</v>
      </c>
      <c r="D122" s="216" t="s">
        <v>246</v>
      </c>
      <c r="E122" s="1" t="s">
        <v>27</v>
      </c>
      <c r="F122" s="1" t="s">
        <v>28</v>
      </c>
      <c r="G122" s="3">
        <v>713</v>
      </c>
    </row>
    <row r="123" spans="1:7" x14ac:dyDescent="0.3">
      <c r="A123" s="61">
        <v>2002</v>
      </c>
      <c r="B123" s="1" t="s">
        <v>10</v>
      </c>
      <c r="C123" s="216" t="s">
        <v>11</v>
      </c>
      <c r="D123" s="216" t="s">
        <v>246</v>
      </c>
      <c r="E123" s="33" t="s">
        <v>27</v>
      </c>
      <c r="F123" s="33" t="s">
        <v>28</v>
      </c>
      <c r="G123" s="3">
        <v>1293</v>
      </c>
    </row>
    <row r="124" spans="1:7" x14ac:dyDescent="0.3">
      <c r="A124" s="61">
        <v>2003</v>
      </c>
      <c r="B124" s="1" t="s">
        <v>10</v>
      </c>
      <c r="C124" s="216" t="s">
        <v>11</v>
      </c>
      <c r="D124" s="216" t="s">
        <v>246</v>
      </c>
      <c r="E124" s="1" t="s">
        <v>27</v>
      </c>
      <c r="F124" s="1" t="s">
        <v>28</v>
      </c>
      <c r="G124" s="3">
        <v>39</v>
      </c>
    </row>
    <row r="125" spans="1:7" x14ac:dyDescent="0.3">
      <c r="A125" s="61">
        <v>2004</v>
      </c>
      <c r="B125" s="8" t="s">
        <v>10</v>
      </c>
      <c r="C125" s="216" t="s">
        <v>11</v>
      </c>
      <c r="D125" s="216" t="s">
        <v>246</v>
      </c>
      <c r="E125" s="1" t="s">
        <v>27</v>
      </c>
      <c r="F125" s="1" t="s">
        <v>28</v>
      </c>
      <c r="G125" s="3">
        <v>1023</v>
      </c>
    </row>
    <row r="126" spans="1:7" x14ac:dyDescent="0.3">
      <c r="A126" s="61">
        <v>2005</v>
      </c>
      <c r="B126" s="8" t="s">
        <v>10</v>
      </c>
      <c r="C126" s="216" t="s">
        <v>11</v>
      </c>
      <c r="D126" s="216" t="s">
        <v>246</v>
      </c>
      <c r="E126" s="1" t="s">
        <v>27</v>
      </c>
      <c r="F126" s="1" t="s">
        <v>28</v>
      </c>
      <c r="G126" s="3">
        <v>844</v>
      </c>
    </row>
    <row r="127" spans="1:7" x14ac:dyDescent="0.3">
      <c r="A127" s="61">
        <v>2006</v>
      </c>
      <c r="B127" s="1" t="s">
        <v>10</v>
      </c>
      <c r="C127" s="216" t="s">
        <v>11</v>
      </c>
      <c r="D127" s="216" t="s">
        <v>246</v>
      </c>
      <c r="E127" s="1" t="s">
        <v>27</v>
      </c>
      <c r="F127" s="1" t="s">
        <v>28</v>
      </c>
      <c r="G127" s="3">
        <v>882</v>
      </c>
    </row>
    <row r="128" spans="1:7" x14ac:dyDescent="0.3">
      <c r="A128" s="61">
        <v>2007</v>
      </c>
      <c r="B128" s="8" t="s">
        <v>10</v>
      </c>
      <c r="C128" s="216" t="s">
        <v>11</v>
      </c>
      <c r="D128" s="216" t="s">
        <v>246</v>
      </c>
      <c r="E128" s="33" t="s">
        <v>27</v>
      </c>
      <c r="F128" s="33" t="s">
        <v>28</v>
      </c>
      <c r="G128" s="3">
        <v>357</v>
      </c>
    </row>
    <row r="129" spans="1:7" x14ac:dyDescent="0.3">
      <c r="A129" s="61">
        <v>2008</v>
      </c>
      <c r="B129" s="1" t="s">
        <v>10</v>
      </c>
      <c r="C129" s="216" t="s">
        <v>11</v>
      </c>
      <c r="D129" s="216" t="s">
        <v>246</v>
      </c>
      <c r="E129" s="1" t="s">
        <v>27</v>
      </c>
      <c r="F129" s="1" t="s">
        <v>28</v>
      </c>
      <c r="G129" s="3">
        <v>584</v>
      </c>
    </row>
    <row r="130" spans="1:7" x14ac:dyDescent="0.3">
      <c r="A130" s="61">
        <v>2009</v>
      </c>
      <c r="B130" s="1" t="s">
        <v>10</v>
      </c>
      <c r="C130" s="216" t="s">
        <v>11</v>
      </c>
      <c r="D130" s="216" t="s">
        <v>246</v>
      </c>
      <c r="E130" s="1" t="s">
        <v>27</v>
      </c>
      <c r="F130" s="1" t="s">
        <v>28</v>
      </c>
      <c r="G130" s="3">
        <v>258</v>
      </c>
    </row>
    <row r="131" spans="1:7" x14ac:dyDescent="0.3">
      <c r="A131" s="61">
        <v>2010</v>
      </c>
      <c r="B131" s="1" t="s">
        <v>10</v>
      </c>
      <c r="C131" s="216" t="s">
        <v>11</v>
      </c>
      <c r="D131" s="216" t="s">
        <v>246</v>
      </c>
      <c r="E131" s="1" t="s">
        <v>27</v>
      </c>
      <c r="F131" s="1" t="s">
        <v>28</v>
      </c>
      <c r="G131" s="3">
        <v>349</v>
      </c>
    </row>
    <row r="132" spans="1:7" x14ac:dyDescent="0.3">
      <c r="A132" s="61">
        <v>2011</v>
      </c>
      <c r="B132" s="1" t="s">
        <v>10</v>
      </c>
      <c r="C132" s="216" t="s">
        <v>11</v>
      </c>
      <c r="D132" s="216" t="s">
        <v>246</v>
      </c>
      <c r="E132" s="1" t="s">
        <v>27</v>
      </c>
      <c r="F132" s="1" t="s">
        <v>28</v>
      </c>
      <c r="G132" s="3">
        <v>466</v>
      </c>
    </row>
    <row r="133" spans="1:7" x14ac:dyDescent="0.3">
      <c r="A133" s="61">
        <v>2012</v>
      </c>
      <c r="B133" s="1" t="s">
        <v>10</v>
      </c>
      <c r="C133" s="216" t="s">
        <v>11</v>
      </c>
      <c r="D133" s="216" t="s">
        <v>246</v>
      </c>
      <c r="E133" s="33" t="s">
        <v>27</v>
      </c>
      <c r="F133" s="33" t="s">
        <v>28</v>
      </c>
      <c r="G133" s="3">
        <v>738</v>
      </c>
    </row>
    <row r="134" spans="1:7" x14ac:dyDescent="0.3">
      <c r="A134" s="61">
        <v>2013</v>
      </c>
      <c r="B134" s="1" t="s">
        <v>10</v>
      </c>
      <c r="C134" s="216" t="s">
        <v>11</v>
      </c>
      <c r="D134" s="216" t="s">
        <v>246</v>
      </c>
      <c r="E134" s="5" t="s">
        <v>27</v>
      </c>
      <c r="F134" s="5" t="s">
        <v>28</v>
      </c>
      <c r="G134" s="61">
        <v>858</v>
      </c>
    </row>
    <row r="135" spans="1:7" x14ac:dyDescent="0.3">
      <c r="A135" s="61">
        <v>2014</v>
      </c>
      <c r="B135" s="1" t="s">
        <v>10</v>
      </c>
      <c r="C135" s="216" t="s">
        <v>11</v>
      </c>
      <c r="D135" s="216" t="s">
        <v>246</v>
      </c>
      <c r="E135" s="5" t="s">
        <v>27</v>
      </c>
      <c r="F135" s="5" t="s">
        <v>28</v>
      </c>
      <c r="G135" s="61">
        <v>1262</v>
      </c>
    </row>
    <row r="136" spans="1:7" x14ac:dyDescent="0.3">
      <c r="A136" s="61">
        <v>2015</v>
      </c>
      <c r="B136" s="1" t="s">
        <v>10</v>
      </c>
      <c r="C136" s="216" t="s">
        <v>11</v>
      </c>
      <c r="D136" s="216" t="s">
        <v>246</v>
      </c>
      <c r="E136" s="5" t="s">
        <v>27</v>
      </c>
      <c r="F136" s="5" t="s">
        <v>28</v>
      </c>
      <c r="G136" s="61">
        <v>492</v>
      </c>
    </row>
    <row r="137" spans="1:7" x14ac:dyDescent="0.3">
      <c r="A137" s="61">
        <v>2016</v>
      </c>
      <c r="B137" s="1" t="s">
        <v>10</v>
      </c>
      <c r="C137" s="216" t="s">
        <v>11</v>
      </c>
      <c r="D137" s="216" t="s">
        <v>246</v>
      </c>
      <c r="E137" s="5" t="s">
        <v>27</v>
      </c>
      <c r="F137" s="5" t="s">
        <v>28</v>
      </c>
      <c r="G137" s="34">
        <v>1137</v>
      </c>
    </row>
    <row r="138" spans="1:7" x14ac:dyDescent="0.3">
      <c r="A138" s="61">
        <v>2000</v>
      </c>
      <c r="B138" s="1" t="s">
        <v>6</v>
      </c>
      <c r="C138" s="1" t="s">
        <v>18</v>
      </c>
      <c r="D138" s="8" t="s">
        <v>56</v>
      </c>
      <c r="E138" s="33" t="s">
        <v>27</v>
      </c>
      <c r="F138" s="33" t="s">
        <v>28</v>
      </c>
      <c r="G138" s="3">
        <v>3241</v>
      </c>
    </row>
    <row r="139" spans="1:7" x14ac:dyDescent="0.3">
      <c r="A139" s="61">
        <v>2001</v>
      </c>
      <c r="B139" s="216" t="s">
        <v>6</v>
      </c>
      <c r="C139" s="1" t="s">
        <v>18</v>
      </c>
      <c r="D139" s="8" t="s">
        <v>56</v>
      </c>
      <c r="E139" s="1" t="s">
        <v>27</v>
      </c>
      <c r="F139" s="1" t="s">
        <v>28</v>
      </c>
      <c r="G139" s="3">
        <v>1460</v>
      </c>
    </row>
    <row r="140" spans="1:7" x14ac:dyDescent="0.3">
      <c r="A140" s="61">
        <v>2002</v>
      </c>
      <c r="B140" s="216" t="s">
        <v>6</v>
      </c>
      <c r="C140" s="1" t="s">
        <v>18</v>
      </c>
      <c r="D140" s="8" t="s">
        <v>56</v>
      </c>
      <c r="E140" s="1" t="s">
        <v>27</v>
      </c>
      <c r="F140" s="1" t="s">
        <v>28</v>
      </c>
      <c r="G140" s="3">
        <v>1218</v>
      </c>
    </row>
    <row r="141" spans="1:7" x14ac:dyDescent="0.3">
      <c r="A141" s="61">
        <v>2003</v>
      </c>
      <c r="B141" s="216" t="s">
        <v>6</v>
      </c>
      <c r="C141" s="1" t="s">
        <v>18</v>
      </c>
      <c r="D141" s="8" t="s">
        <v>56</v>
      </c>
      <c r="E141" s="1" t="s">
        <v>27</v>
      </c>
      <c r="F141" s="1" t="s">
        <v>28</v>
      </c>
      <c r="G141" s="3">
        <v>119</v>
      </c>
    </row>
    <row r="142" spans="1:7" x14ac:dyDescent="0.3">
      <c r="A142" s="61">
        <v>2004</v>
      </c>
      <c r="B142" s="216" t="s">
        <v>6</v>
      </c>
      <c r="C142" s="1" t="s">
        <v>18</v>
      </c>
      <c r="D142" s="8" t="s">
        <v>56</v>
      </c>
      <c r="E142" s="1" t="s">
        <v>27</v>
      </c>
      <c r="F142" s="1" t="s">
        <v>28</v>
      </c>
      <c r="G142" s="3">
        <v>1640</v>
      </c>
    </row>
    <row r="143" spans="1:7" x14ac:dyDescent="0.3">
      <c r="A143" s="61">
        <v>2005</v>
      </c>
      <c r="B143" s="216" t="s">
        <v>6</v>
      </c>
      <c r="C143" s="1" t="s">
        <v>18</v>
      </c>
      <c r="D143" s="8" t="s">
        <v>56</v>
      </c>
      <c r="E143" s="33" t="s">
        <v>27</v>
      </c>
      <c r="F143" s="33" t="s">
        <v>28</v>
      </c>
      <c r="G143" s="3">
        <v>716</v>
      </c>
    </row>
    <row r="144" spans="1:7" x14ac:dyDescent="0.3">
      <c r="A144" s="61">
        <v>2006</v>
      </c>
      <c r="B144" s="216" t="s">
        <v>6</v>
      </c>
      <c r="C144" s="1" t="s">
        <v>18</v>
      </c>
      <c r="D144" s="8" t="s">
        <v>56</v>
      </c>
      <c r="E144" s="1" t="s">
        <v>27</v>
      </c>
      <c r="F144" s="1" t="s">
        <v>28</v>
      </c>
      <c r="G144" s="3">
        <v>2452</v>
      </c>
    </row>
    <row r="145" spans="1:7" x14ac:dyDescent="0.3">
      <c r="A145" s="61">
        <v>2007</v>
      </c>
      <c r="B145" s="216" t="s">
        <v>6</v>
      </c>
      <c r="C145" s="1" t="s">
        <v>18</v>
      </c>
      <c r="D145" s="8" t="s">
        <v>56</v>
      </c>
      <c r="E145" s="1" t="s">
        <v>27</v>
      </c>
      <c r="F145" s="1" t="s">
        <v>28</v>
      </c>
      <c r="G145" s="3">
        <v>2393</v>
      </c>
    </row>
    <row r="146" spans="1:7" x14ac:dyDescent="0.3">
      <c r="A146" s="61">
        <v>2008</v>
      </c>
      <c r="B146" s="216" t="s">
        <v>6</v>
      </c>
      <c r="C146" s="1" t="s">
        <v>18</v>
      </c>
      <c r="D146" s="8" t="s">
        <v>56</v>
      </c>
      <c r="E146" s="1" t="s">
        <v>27</v>
      </c>
      <c r="F146" s="1" t="s">
        <v>28</v>
      </c>
      <c r="G146" s="3">
        <v>1692</v>
      </c>
    </row>
    <row r="147" spans="1:7" x14ac:dyDescent="0.3">
      <c r="A147" s="61">
        <v>2009</v>
      </c>
      <c r="B147" s="216" t="s">
        <v>6</v>
      </c>
      <c r="C147" s="1" t="s">
        <v>18</v>
      </c>
      <c r="D147" s="8" t="s">
        <v>56</v>
      </c>
      <c r="E147" s="1" t="s">
        <v>27</v>
      </c>
      <c r="F147" s="1" t="s">
        <v>28</v>
      </c>
      <c r="G147" s="3">
        <v>1908</v>
      </c>
    </row>
    <row r="148" spans="1:7" x14ac:dyDescent="0.3">
      <c r="A148" s="61">
        <v>2010</v>
      </c>
      <c r="B148" s="216" t="s">
        <v>6</v>
      </c>
      <c r="C148" s="1" t="s">
        <v>18</v>
      </c>
      <c r="D148" s="8" t="s">
        <v>56</v>
      </c>
      <c r="E148" s="33" t="s">
        <v>27</v>
      </c>
      <c r="F148" s="33" t="s">
        <v>28</v>
      </c>
      <c r="G148" s="3">
        <v>1198</v>
      </c>
    </row>
    <row r="149" spans="1:7" x14ac:dyDescent="0.3">
      <c r="A149" s="61">
        <v>2011</v>
      </c>
      <c r="B149" s="216" t="s">
        <v>6</v>
      </c>
      <c r="C149" s="1" t="s">
        <v>18</v>
      </c>
      <c r="D149" s="8" t="s">
        <v>56</v>
      </c>
      <c r="E149" s="1" t="s">
        <v>27</v>
      </c>
      <c r="F149" s="1" t="s">
        <v>28</v>
      </c>
      <c r="G149" s="3">
        <v>2284</v>
      </c>
    </row>
    <row r="150" spans="1:7" x14ac:dyDescent="0.3">
      <c r="A150" s="61">
        <v>2012</v>
      </c>
      <c r="B150" s="216" t="s">
        <v>6</v>
      </c>
      <c r="C150" s="1" t="s">
        <v>18</v>
      </c>
      <c r="D150" s="8" t="s">
        <v>56</v>
      </c>
      <c r="E150" s="1" t="s">
        <v>27</v>
      </c>
      <c r="F150" s="1" t="s">
        <v>28</v>
      </c>
      <c r="G150" s="3">
        <v>2018</v>
      </c>
    </row>
    <row r="151" spans="1:7" x14ac:dyDescent="0.3">
      <c r="A151" s="61">
        <v>2013</v>
      </c>
      <c r="B151" s="216" t="s">
        <v>6</v>
      </c>
      <c r="C151" s="9" t="s">
        <v>18</v>
      </c>
      <c r="D151" s="8" t="s">
        <v>56</v>
      </c>
      <c r="E151" s="5" t="s">
        <v>27</v>
      </c>
      <c r="F151" s="5" t="s">
        <v>28</v>
      </c>
      <c r="G151" s="61">
        <v>2525</v>
      </c>
    </row>
    <row r="152" spans="1:7" x14ac:dyDescent="0.3">
      <c r="A152" s="61">
        <v>2014</v>
      </c>
      <c r="B152" s="216" t="s">
        <v>6</v>
      </c>
      <c r="C152" s="9" t="s">
        <v>18</v>
      </c>
      <c r="D152" s="8" t="s">
        <v>56</v>
      </c>
      <c r="E152" s="5" t="s">
        <v>27</v>
      </c>
      <c r="F152" s="5" t="s">
        <v>28</v>
      </c>
      <c r="G152" s="61">
        <v>3198</v>
      </c>
    </row>
    <row r="153" spans="1:7" x14ac:dyDescent="0.3">
      <c r="A153" s="61">
        <v>2015</v>
      </c>
      <c r="B153" s="216" t="s">
        <v>6</v>
      </c>
      <c r="C153" s="9" t="s">
        <v>18</v>
      </c>
      <c r="D153" s="8" t="s">
        <v>56</v>
      </c>
      <c r="E153" s="5" t="s">
        <v>27</v>
      </c>
      <c r="F153" s="5" t="s">
        <v>28</v>
      </c>
      <c r="G153" s="61">
        <v>2721</v>
      </c>
    </row>
    <row r="154" spans="1:7" x14ac:dyDescent="0.3">
      <c r="A154" s="61">
        <v>2016</v>
      </c>
      <c r="B154" s="216" t="s">
        <v>6</v>
      </c>
      <c r="C154" s="9" t="s">
        <v>18</v>
      </c>
      <c r="D154" s="8" t="s">
        <v>56</v>
      </c>
      <c r="E154" s="5" t="s">
        <v>27</v>
      </c>
      <c r="F154" s="5" t="s">
        <v>28</v>
      </c>
      <c r="G154" s="34">
        <v>1789</v>
      </c>
    </row>
    <row r="155" spans="1:7" x14ac:dyDescent="0.3">
      <c r="A155" s="61">
        <v>2000</v>
      </c>
      <c r="B155" s="1" t="s">
        <v>10</v>
      </c>
      <c r="C155" s="33" t="s">
        <v>19</v>
      </c>
      <c r="D155" s="8" t="s">
        <v>57</v>
      </c>
      <c r="E155" s="33" t="s">
        <v>27</v>
      </c>
      <c r="F155" s="33" t="s">
        <v>28</v>
      </c>
      <c r="G155" s="3">
        <v>5705</v>
      </c>
    </row>
    <row r="156" spans="1:7" x14ac:dyDescent="0.3">
      <c r="A156" s="61">
        <v>2001</v>
      </c>
      <c r="B156" s="1" t="s">
        <v>10</v>
      </c>
      <c r="C156" s="33" t="s">
        <v>19</v>
      </c>
      <c r="D156" s="8" t="s">
        <v>57</v>
      </c>
      <c r="E156" s="33" t="s">
        <v>27</v>
      </c>
      <c r="F156" s="33" t="s">
        <v>28</v>
      </c>
      <c r="G156" s="3">
        <v>4247</v>
      </c>
    </row>
    <row r="157" spans="1:7" x14ac:dyDescent="0.3">
      <c r="A157" s="61">
        <v>2002</v>
      </c>
      <c r="B157" s="1" t="s">
        <v>10</v>
      </c>
      <c r="C157" s="1" t="s">
        <v>19</v>
      </c>
      <c r="D157" s="8" t="s">
        <v>57</v>
      </c>
      <c r="E157" s="1" t="s">
        <v>27</v>
      </c>
      <c r="F157" s="1" t="s">
        <v>28</v>
      </c>
      <c r="G157" s="3">
        <v>3385</v>
      </c>
    </row>
    <row r="158" spans="1:7" x14ac:dyDescent="0.3">
      <c r="A158" s="61">
        <v>2003</v>
      </c>
      <c r="B158" s="1" t="s">
        <v>10</v>
      </c>
      <c r="C158" s="48" t="s">
        <v>19</v>
      </c>
      <c r="D158" s="8" t="s">
        <v>57</v>
      </c>
      <c r="E158" s="33" t="s">
        <v>27</v>
      </c>
      <c r="F158" s="33" t="s">
        <v>28</v>
      </c>
      <c r="G158" s="3">
        <v>255</v>
      </c>
    </row>
    <row r="159" spans="1:7" x14ac:dyDescent="0.3">
      <c r="A159" s="61">
        <v>2004</v>
      </c>
      <c r="B159" s="1" t="s">
        <v>10</v>
      </c>
      <c r="C159" s="48" t="s">
        <v>19</v>
      </c>
      <c r="D159" s="8" t="s">
        <v>57</v>
      </c>
      <c r="E159" s="48" t="s">
        <v>27</v>
      </c>
      <c r="F159" s="48" t="s">
        <v>28</v>
      </c>
      <c r="G159" s="3">
        <v>5673</v>
      </c>
    </row>
    <row r="160" spans="1:7" x14ac:dyDescent="0.3">
      <c r="A160" s="61">
        <v>2005</v>
      </c>
      <c r="B160" s="1" t="s">
        <v>10</v>
      </c>
      <c r="C160" s="1" t="s">
        <v>19</v>
      </c>
      <c r="D160" s="8" t="s">
        <v>57</v>
      </c>
      <c r="E160" s="1" t="s">
        <v>27</v>
      </c>
      <c r="F160" s="1" t="s">
        <v>28</v>
      </c>
      <c r="G160" s="3">
        <v>4628</v>
      </c>
    </row>
    <row r="161" spans="1:7" x14ac:dyDescent="0.3">
      <c r="A161" s="61">
        <v>2006</v>
      </c>
      <c r="B161" s="1" t="s">
        <v>10</v>
      </c>
      <c r="C161" s="1" t="s">
        <v>19</v>
      </c>
      <c r="D161" s="8" t="s">
        <v>57</v>
      </c>
      <c r="E161" s="1" t="s">
        <v>27</v>
      </c>
      <c r="F161" s="1" t="s">
        <v>28</v>
      </c>
      <c r="G161" s="3">
        <v>3112</v>
      </c>
    </row>
    <row r="162" spans="1:7" x14ac:dyDescent="0.3">
      <c r="A162" s="61">
        <v>2007</v>
      </c>
      <c r="B162" s="1" t="s">
        <v>10</v>
      </c>
      <c r="C162" s="1" t="s">
        <v>19</v>
      </c>
      <c r="D162" s="8" t="s">
        <v>57</v>
      </c>
      <c r="E162" s="1" t="s">
        <v>27</v>
      </c>
      <c r="F162" s="1" t="s">
        <v>28</v>
      </c>
      <c r="G162" s="3">
        <v>3855</v>
      </c>
    </row>
    <row r="163" spans="1:7" x14ac:dyDescent="0.3">
      <c r="A163" s="61">
        <v>2008</v>
      </c>
      <c r="B163" s="1" t="s">
        <v>10</v>
      </c>
      <c r="C163" s="48" t="s">
        <v>19</v>
      </c>
      <c r="D163" s="8" t="s">
        <v>57</v>
      </c>
      <c r="E163" s="33" t="s">
        <v>27</v>
      </c>
      <c r="F163" s="33" t="s">
        <v>28</v>
      </c>
      <c r="G163" s="3">
        <v>2864</v>
      </c>
    </row>
    <row r="164" spans="1:7" x14ac:dyDescent="0.3">
      <c r="A164" s="61">
        <v>2009</v>
      </c>
      <c r="B164" s="1" t="s">
        <v>10</v>
      </c>
      <c r="C164" s="48" t="s">
        <v>19</v>
      </c>
      <c r="D164" s="8" t="s">
        <v>57</v>
      </c>
      <c r="E164" s="48" t="s">
        <v>27</v>
      </c>
      <c r="F164" s="48" t="s">
        <v>28</v>
      </c>
      <c r="G164" s="3">
        <v>4403</v>
      </c>
    </row>
    <row r="165" spans="1:7" x14ac:dyDescent="0.3">
      <c r="A165" s="61">
        <v>2010</v>
      </c>
      <c r="B165" s="1" t="s">
        <v>10</v>
      </c>
      <c r="C165" s="1" t="s">
        <v>19</v>
      </c>
      <c r="D165" s="8" t="s">
        <v>57</v>
      </c>
      <c r="E165" s="1" t="s">
        <v>27</v>
      </c>
      <c r="F165" s="1" t="s">
        <v>28</v>
      </c>
      <c r="G165" s="3">
        <v>1008</v>
      </c>
    </row>
    <row r="166" spans="1:7" x14ac:dyDescent="0.3">
      <c r="A166" s="61">
        <v>2011</v>
      </c>
      <c r="B166" s="1" t="s">
        <v>10</v>
      </c>
      <c r="C166" s="1" t="s">
        <v>19</v>
      </c>
      <c r="D166" s="8" t="s">
        <v>57</v>
      </c>
      <c r="E166" s="1" t="s">
        <v>27</v>
      </c>
      <c r="F166" s="1" t="s">
        <v>28</v>
      </c>
      <c r="G166" s="3">
        <v>1918</v>
      </c>
    </row>
    <row r="167" spans="1:7" x14ac:dyDescent="0.3">
      <c r="A167" s="61">
        <v>2012</v>
      </c>
      <c r="B167" s="1" t="s">
        <v>10</v>
      </c>
      <c r="C167" s="1" t="s">
        <v>19</v>
      </c>
      <c r="D167" s="8" t="s">
        <v>57</v>
      </c>
      <c r="E167" s="1" t="s">
        <v>27</v>
      </c>
      <c r="F167" s="1" t="s">
        <v>28</v>
      </c>
      <c r="G167" s="3">
        <v>1799</v>
      </c>
    </row>
    <row r="168" spans="1:7" x14ac:dyDescent="0.3">
      <c r="A168" s="61">
        <v>2013</v>
      </c>
      <c r="B168" s="1" t="s">
        <v>10</v>
      </c>
      <c r="C168" s="9" t="s">
        <v>19</v>
      </c>
      <c r="D168" s="8" t="s">
        <v>57</v>
      </c>
      <c r="E168" s="5" t="s">
        <v>27</v>
      </c>
      <c r="F168" s="5" t="s">
        <v>28</v>
      </c>
      <c r="G168" s="61">
        <v>2013</v>
      </c>
    </row>
    <row r="169" spans="1:7" x14ac:dyDescent="0.3">
      <c r="A169" s="61">
        <v>2014</v>
      </c>
      <c r="B169" s="1" t="s">
        <v>10</v>
      </c>
      <c r="C169" s="9" t="s">
        <v>19</v>
      </c>
      <c r="D169" s="8" t="s">
        <v>57</v>
      </c>
      <c r="E169" s="5" t="s">
        <v>27</v>
      </c>
      <c r="F169" s="5" t="s">
        <v>28</v>
      </c>
      <c r="G169" s="61">
        <v>3441</v>
      </c>
    </row>
    <row r="170" spans="1:7" x14ac:dyDescent="0.3">
      <c r="A170" s="61">
        <v>2015</v>
      </c>
      <c r="B170" s="1" t="s">
        <v>10</v>
      </c>
      <c r="C170" s="9" t="s">
        <v>19</v>
      </c>
      <c r="D170" s="8" t="s">
        <v>57</v>
      </c>
      <c r="E170" s="5" t="s">
        <v>27</v>
      </c>
      <c r="F170" s="5" t="s">
        <v>28</v>
      </c>
      <c r="G170" s="61">
        <v>3361</v>
      </c>
    </row>
    <row r="171" spans="1:7" x14ac:dyDescent="0.3">
      <c r="A171" s="61">
        <v>2016</v>
      </c>
      <c r="B171" s="8" t="s">
        <v>10</v>
      </c>
      <c r="C171" s="9" t="s">
        <v>19</v>
      </c>
      <c r="D171" s="8" t="s">
        <v>57</v>
      </c>
      <c r="E171" s="5" t="s">
        <v>27</v>
      </c>
      <c r="F171" s="5" t="s">
        <v>28</v>
      </c>
      <c r="G171" s="34">
        <v>3144</v>
      </c>
    </row>
    <row r="172" spans="1:7" x14ac:dyDescent="0.3">
      <c r="A172" s="61">
        <v>2000</v>
      </c>
      <c r="B172" s="8" t="s">
        <v>10</v>
      </c>
      <c r="C172" s="1" t="s">
        <v>20</v>
      </c>
      <c r="D172" s="8" t="s">
        <v>58</v>
      </c>
      <c r="E172" s="1" t="s">
        <v>27</v>
      </c>
      <c r="F172" s="1" t="s">
        <v>28</v>
      </c>
      <c r="G172" s="3">
        <v>278</v>
      </c>
    </row>
    <row r="173" spans="1:7" x14ac:dyDescent="0.3">
      <c r="A173" s="61">
        <v>2001</v>
      </c>
      <c r="B173" s="1" t="s">
        <v>10</v>
      </c>
      <c r="C173" s="1" t="s">
        <v>20</v>
      </c>
      <c r="D173" s="8" t="s">
        <v>58</v>
      </c>
      <c r="E173" s="1" t="s">
        <v>27</v>
      </c>
      <c r="F173" s="1" t="s">
        <v>28</v>
      </c>
      <c r="G173" s="3">
        <v>47</v>
      </c>
    </row>
    <row r="174" spans="1:7" x14ac:dyDescent="0.3">
      <c r="A174" s="61">
        <v>2002</v>
      </c>
      <c r="B174" s="8" t="s">
        <v>10</v>
      </c>
      <c r="C174" s="8" t="s">
        <v>20</v>
      </c>
      <c r="D174" s="8" t="s">
        <v>58</v>
      </c>
      <c r="E174" s="1" t="s">
        <v>27</v>
      </c>
      <c r="F174" s="1" t="s">
        <v>28</v>
      </c>
      <c r="G174" s="3">
        <v>136</v>
      </c>
    </row>
    <row r="175" spans="1:7" x14ac:dyDescent="0.3">
      <c r="A175" s="61">
        <v>2003</v>
      </c>
      <c r="B175" s="1" t="s">
        <v>10</v>
      </c>
      <c r="C175" s="1" t="s">
        <v>20</v>
      </c>
      <c r="D175" s="8" t="s">
        <v>58</v>
      </c>
      <c r="E175" s="1" t="s">
        <v>27</v>
      </c>
      <c r="F175" s="1" t="s">
        <v>28</v>
      </c>
      <c r="G175" s="3">
        <v>84</v>
      </c>
    </row>
    <row r="176" spans="1:7" x14ac:dyDescent="0.3">
      <c r="A176" s="61">
        <v>2004</v>
      </c>
      <c r="B176" s="1" t="s">
        <v>10</v>
      </c>
      <c r="C176" s="1" t="s">
        <v>20</v>
      </c>
      <c r="D176" s="8" t="s">
        <v>58</v>
      </c>
      <c r="E176" s="1" t="s">
        <v>27</v>
      </c>
      <c r="F176" s="1" t="s">
        <v>28</v>
      </c>
      <c r="G176" s="3">
        <v>30</v>
      </c>
    </row>
    <row r="177" spans="1:7" x14ac:dyDescent="0.3">
      <c r="A177" s="61">
        <v>2005</v>
      </c>
      <c r="B177" s="1" t="s">
        <v>10</v>
      </c>
      <c r="C177" s="1" t="s">
        <v>20</v>
      </c>
      <c r="D177" s="8" t="s">
        <v>58</v>
      </c>
      <c r="E177" s="1" t="s">
        <v>27</v>
      </c>
      <c r="F177" s="1" t="s">
        <v>28</v>
      </c>
      <c r="G177" s="3">
        <v>51</v>
      </c>
    </row>
    <row r="178" spans="1:7" x14ac:dyDescent="0.3">
      <c r="A178" s="61">
        <v>2006</v>
      </c>
      <c r="B178" s="1" t="s">
        <v>10</v>
      </c>
      <c r="C178" s="1" t="s">
        <v>20</v>
      </c>
      <c r="D178" s="8" t="s">
        <v>58</v>
      </c>
      <c r="E178" s="1" t="s">
        <v>27</v>
      </c>
      <c r="F178" s="1" t="s">
        <v>28</v>
      </c>
      <c r="G178" s="3">
        <v>125</v>
      </c>
    </row>
    <row r="179" spans="1:7" x14ac:dyDescent="0.3">
      <c r="A179" s="61">
        <v>2007</v>
      </c>
      <c r="B179" s="1" t="s">
        <v>10</v>
      </c>
      <c r="C179" s="1" t="s">
        <v>20</v>
      </c>
      <c r="D179" s="8" t="s">
        <v>58</v>
      </c>
      <c r="E179" s="1" t="s">
        <v>27</v>
      </c>
      <c r="F179" s="1" t="s">
        <v>28</v>
      </c>
      <c r="G179" s="3">
        <v>0</v>
      </c>
    </row>
    <row r="180" spans="1:7" x14ac:dyDescent="0.3">
      <c r="A180" s="61">
        <v>2008</v>
      </c>
      <c r="B180" s="1" t="s">
        <v>10</v>
      </c>
      <c r="C180" s="1" t="s">
        <v>20</v>
      </c>
      <c r="D180" s="8" t="s">
        <v>58</v>
      </c>
      <c r="E180" s="1" t="s">
        <v>27</v>
      </c>
      <c r="F180" s="1" t="s">
        <v>28</v>
      </c>
      <c r="G180" s="3">
        <v>105</v>
      </c>
    </row>
    <row r="181" spans="1:7" x14ac:dyDescent="0.3">
      <c r="A181" s="61">
        <v>2009</v>
      </c>
      <c r="B181" s="1" t="s">
        <v>10</v>
      </c>
      <c r="C181" s="1" t="s">
        <v>20</v>
      </c>
      <c r="D181" s="8" t="s">
        <v>58</v>
      </c>
      <c r="E181" s="1" t="s">
        <v>27</v>
      </c>
      <c r="F181" s="1" t="s">
        <v>28</v>
      </c>
      <c r="G181" s="3">
        <v>99</v>
      </c>
    </row>
    <row r="182" spans="1:7" x14ac:dyDescent="0.3">
      <c r="A182" s="61">
        <v>2010</v>
      </c>
      <c r="B182" s="1" t="s">
        <v>10</v>
      </c>
      <c r="C182" s="1" t="s">
        <v>20</v>
      </c>
      <c r="D182" s="8" t="s">
        <v>58</v>
      </c>
      <c r="E182" s="1" t="s">
        <v>27</v>
      </c>
      <c r="F182" s="1" t="s">
        <v>28</v>
      </c>
      <c r="G182" s="3">
        <v>189</v>
      </c>
    </row>
    <row r="183" spans="1:7" x14ac:dyDescent="0.3">
      <c r="A183" s="61">
        <v>2011</v>
      </c>
      <c r="B183" s="1" t="s">
        <v>10</v>
      </c>
      <c r="C183" s="1" t="s">
        <v>20</v>
      </c>
      <c r="D183" s="8" t="s">
        <v>58</v>
      </c>
      <c r="E183" s="1" t="s">
        <v>27</v>
      </c>
      <c r="F183" s="1" t="s">
        <v>28</v>
      </c>
      <c r="G183" s="3">
        <v>20</v>
      </c>
    </row>
    <row r="184" spans="1:7" x14ac:dyDescent="0.3">
      <c r="A184" s="61">
        <v>2012</v>
      </c>
      <c r="B184" s="1" t="s">
        <v>10</v>
      </c>
      <c r="C184" s="1" t="s">
        <v>20</v>
      </c>
      <c r="D184" s="8" t="s">
        <v>58</v>
      </c>
      <c r="E184" s="1" t="s">
        <v>27</v>
      </c>
      <c r="F184" s="1" t="s">
        <v>28</v>
      </c>
      <c r="G184" s="3">
        <v>99</v>
      </c>
    </row>
    <row r="185" spans="1:7" x14ac:dyDescent="0.3">
      <c r="A185" s="61">
        <v>2013</v>
      </c>
      <c r="B185" s="1" t="s">
        <v>10</v>
      </c>
      <c r="C185" s="9" t="s">
        <v>20</v>
      </c>
      <c r="D185" s="8" t="s">
        <v>58</v>
      </c>
      <c r="E185" s="5" t="s">
        <v>27</v>
      </c>
      <c r="F185" s="5" t="s">
        <v>28</v>
      </c>
      <c r="G185" s="61">
        <v>506</v>
      </c>
    </row>
    <row r="186" spans="1:7" x14ac:dyDescent="0.3">
      <c r="A186" s="61">
        <v>2014</v>
      </c>
      <c r="B186" s="1" t="s">
        <v>10</v>
      </c>
      <c r="C186" s="9" t="s">
        <v>20</v>
      </c>
      <c r="D186" s="8" t="s">
        <v>58</v>
      </c>
      <c r="E186" s="5" t="s">
        <v>27</v>
      </c>
      <c r="F186" s="5" t="s">
        <v>28</v>
      </c>
      <c r="G186" s="61">
        <v>22</v>
      </c>
    </row>
    <row r="187" spans="1:7" x14ac:dyDescent="0.3">
      <c r="A187" s="61">
        <v>2015</v>
      </c>
      <c r="B187" s="1" t="s">
        <v>10</v>
      </c>
      <c r="C187" s="9" t="s">
        <v>20</v>
      </c>
      <c r="D187" s="8" t="s">
        <v>58</v>
      </c>
      <c r="E187" s="5" t="s">
        <v>27</v>
      </c>
      <c r="F187" s="5" t="s">
        <v>28</v>
      </c>
      <c r="G187" s="61">
        <v>292</v>
      </c>
    </row>
    <row r="188" spans="1:7" x14ac:dyDescent="0.3">
      <c r="A188" s="61">
        <v>2016</v>
      </c>
      <c r="B188" s="1" t="s">
        <v>10</v>
      </c>
      <c r="C188" s="9" t="s">
        <v>20</v>
      </c>
      <c r="D188" s="8" t="s">
        <v>58</v>
      </c>
      <c r="E188" s="5" t="s">
        <v>27</v>
      </c>
      <c r="F188" s="5" t="s">
        <v>28</v>
      </c>
      <c r="G188" s="34">
        <v>830</v>
      </c>
    </row>
    <row r="189" spans="1:7" x14ac:dyDescent="0.3">
      <c r="A189" s="61">
        <v>2000</v>
      </c>
      <c r="B189" s="1" t="s">
        <v>10</v>
      </c>
      <c r="C189" s="1" t="s">
        <v>21</v>
      </c>
      <c r="D189" s="8" t="s">
        <v>59</v>
      </c>
      <c r="E189" s="1" t="s">
        <v>27</v>
      </c>
      <c r="F189" s="1" t="s">
        <v>28</v>
      </c>
      <c r="G189" s="3">
        <v>2706</v>
      </c>
    </row>
    <row r="190" spans="1:7" x14ac:dyDescent="0.3">
      <c r="A190" s="61">
        <v>2001</v>
      </c>
      <c r="B190" s="1" t="s">
        <v>10</v>
      </c>
      <c r="C190" s="1" t="s">
        <v>21</v>
      </c>
      <c r="D190" s="8" t="s">
        <v>59</v>
      </c>
      <c r="E190" s="1" t="s">
        <v>27</v>
      </c>
      <c r="F190" s="1" t="s">
        <v>28</v>
      </c>
      <c r="G190" s="3">
        <v>1011</v>
      </c>
    </row>
    <row r="191" spans="1:7" x14ac:dyDescent="0.3">
      <c r="A191" s="61">
        <v>2002</v>
      </c>
      <c r="B191" s="1" t="s">
        <v>10</v>
      </c>
      <c r="C191" s="1" t="s">
        <v>21</v>
      </c>
      <c r="D191" s="8" t="s">
        <v>59</v>
      </c>
      <c r="E191" s="1" t="s">
        <v>27</v>
      </c>
      <c r="F191" s="1" t="s">
        <v>28</v>
      </c>
      <c r="G191" s="3">
        <v>1661</v>
      </c>
    </row>
    <row r="192" spans="1:7" x14ac:dyDescent="0.3">
      <c r="A192" s="61">
        <v>2003</v>
      </c>
      <c r="B192" s="1" t="s">
        <v>10</v>
      </c>
      <c r="C192" s="1" t="s">
        <v>21</v>
      </c>
      <c r="D192" s="8" t="s">
        <v>59</v>
      </c>
      <c r="E192" s="1" t="s">
        <v>27</v>
      </c>
      <c r="F192" s="1" t="s">
        <v>28</v>
      </c>
      <c r="G192" s="3">
        <v>45</v>
      </c>
    </row>
    <row r="193" spans="1:7" x14ac:dyDescent="0.3">
      <c r="A193" s="61">
        <v>2004</v>
      </c>
      <c r="B193" s="1" t="s">
        <v>10</v>
      </c>
      <c r="C193" s="1" t="s">
        <v>21</v>
      </c>
      <c r="D193" s="8" t="s">
        <v>59</v>
      </c>
      <c r="E193" s="1" t="s">
        <v>27</v>
      </c>
      <c r="F193" s="1" t="s">
        <v>28</v>
      </c>
      <c r="G193" s="3">
        <v>383</v>
      </c>
    </row>
    <row r="194" spans="1:7" x14ac:dyDescent="0.3">
      <c r="A194" s="61">
        <v>2005</v>
      </c>
      <c r="B194" s="8" t="s">
        <v>10</v>
      </c>
      <c r="C194" s="1" t="s">
        <v>21</v>
      </c>
      <c r="D194" s="8" t="s">
        <v>59</v>
      </c>
      <c r="E194" s="1" t="s">
        <v>27</v>
      </c>
      <c r="F194" s="1" t="s">
        <v>28</v>
      </c>
      <c r="G194" s="3">
        <v>342</v>
      </c>
    </row>
    <row r="195" spans="1:7" x14ac:dyDescent="0.3">
      <c r="A195" s="61">
        <v>2006</v>
      </c>
      <c r="B195" s="8" t="s">
        <v>10</v>
      </c>
      <c r="C195" s="1" t="s">
        <v>21</v>
      </c>
      <c r="D195" s="8" t="s">
        <v>59</v>
      </c>
      <c r="E195" s="1" t="s">
        <v>27</v>
      </c>
      <c r="F195" s="1" t="s">
        <v>28</v>
      </c>
      <c r="G195" s="3">
        <v>318</v>
      </c>
    </row>
    <row r="196" spans="1:7" x14ac:dyDescent="0.3">
      <c r="A196" s="61">
        <v>2007</v>
      </c>
      <c r="B196" s="1" t="s">
        <v>10</v>
      </c>
      <c r="C196" s="1" t="s">
        <v>21</v>
      </c>
      <c r="D196" s="8" t="s">
        <v>59</v>
      </c>
      <c r="E196" s="1" t="s">
        <v>27</v>
      </c>
      <c r="F196" s="1" t="s">
        <v>28</v>
      </c>
      <c r="G196" s="3">
        <v>444</v>
      </c>
    </row>
    <row r="197" spans="1:7" x14ac:dyDescent="0.3">
      <c r="A197" s="61">
        <v>2008</v>
      </c>
      <c r="B197" s="8" t="s">
        <v>10</v>
      </c>
      <c r="C197" s="8" t="s">
        <v>21</v>
      </c>
      <c r="D197" s="8" t="s">
        <v>59</v>
      </c>
      <c r="E197" s="1" t="s">
        <v>27</v>
      </c>
      <c r="F197" s="1" t="s">
        <v>28</v>
      </c>
      <c r="G197" s="3">
        <v>128</v>
      </c>
    </row>
    <row r="198" spans="1:7" x14ac:dyDescent="0.3">
      <c r="A198" s="61">
        <v>2009</v>
      </c>
      <c r="B198" s="1" t="s">
        <v>10</v>
      </c>
      <c r="C198" s="1" t="s">
        <v>21</v>
      </c>
      <c r="D198" s="8" t="s">
        <v>59</v>
      </c>
      <c r="E198" s="1" t="s">
        <v>27</v>
      </c>
      <c r="F198" s="1" t="s">
        <v>28</v>
      </c>
      <c r="G198" s="3">
        <v>230</v>
      </c>
    </row>
    <row r="199" spans="1:7" x14ac:dyDescent="0.3">
      <c r="A199" s="61">
        <v>2010</v>
      </c>
      <c r="B199" s="1" t="s">
        <v>10</v>
      </c>
      <c r="C199" s="1" t="s">
        <v>21</v>
      </c>
      <c r="D199" s="8" t="s">
        <v>59</v>
      </c>
      <c r="E199" s="1" t="s">
        <v>27</v>
      </c>
      <c r="F199" s="1" t="s">
        <v>28</v>
      </c>
      <c r="G199" s="3">
        <v>245</v>
      </c>
    </row>
    <row r="200" spans="1:7" x14ac:dyDescent="0.3">
      <c r="A200" s="61">
        <v>2011</v>
      </c>
      <c r="B200" s="1" t="s">
        <v>10</v>
      </c>
      <c r="C200" s="1" t="s">
        <v>21</v>
      </c>
      <c r="D200" s="8" t="s">
        <v>59</v>
      </c>
      <c r="E200" s="1" t="s">
        <v>27</v>
      </c>
      <c r="F200" s="1" t="s">
        <v>28</v>
      </c>
      <c r="G200" s="3">
        <v>276</v>
      </c>
    </row>
    <row r="201" spans="1:7" x14ac:dyDescent="0.3">
      <c r="A201" s="61">
        <v>2012</v>
      </c>
      <c r="B201" s="1" t="s">
        <v>10</v>
      </c>
      <c r="C201" s="1" t="s">
        <v>21</v>
      </c>
      <c r="D201" s="8" t="s">
        <v>59</v>
      </c>
      <c r="E201" s="1" t="s">
        <v>27</v>
      </c>
      <c r="F201" s="1" t="s">
        <v>28</v>
      </c>
      <c r="G201" s="3">
        <v>583</v>
      </c>
    </row>
    <row r="202" spans="1:7" x14ac:dyDescent="0.3">
      <c r="A202" s="61">
        <v>2013</v>
      </c>
      <c r="B202" s="1" t="s">
        <v>10</v>
      </c>
      <c r="C202" s="9" t="s">
        <v>21</v>
      </c>
      <c r="D202" s="8" t="s">
        <v>59</v>
      </c>
      <c r="E202" s="5" t="s">
        <v>27</v>
      </c>
      <c r="F202" s="5" t="s">
        <v>28</v>
      </c>
      <c r="G202" s="61">
        <v>259</v>
      </c>
    </row>
    <row r="203" spans="1:7" x14ac:dyDescent="0.3">
      <c r="A203" s="61">
        <v>2014</v>
      </c>
      <c r="B203" s="1" t="s">
        <v>10</v>
      </c>
      <c r="C203" s="9" t="s">
        <v>21</v>
      </c>
      <c r="D203" s="8" t="s">
        <v>59</v>
      </c>
      <c r="E203" s="5" t="s">
        <v>27</v>
      </c>
      <c r="F203" s="5" t="s">
        <v>28</v>
      </c>
      <c r="G203" s="61">
        <v>215</v>
      </c>
    </row>
    <row r="204" spans="1:7" x14ac:dyDescent="0.3">
      <c r="A204" s="61">
        <v>2015</v>
      </c>
      <c r="B204" s="1" t="s">
        <v>10</v>
      </c>
      <c r="C204" s="9" t="s">
        <v>21</v>
      </c>
      <c r="D204" s="8" t="s">
        <v>59</v>
      </c>
      <c r="E204" s="5" t="s">
        <v>27</v>
      </c>
      <c r="F204" s="5" t="s">
        <v>28</v>
      </c>
      <c r="G204" s="61">
        <v>584</v>
      </c>
    </row>
    <row r="205" spans="1:7" x14ac:dyDescent="0.3">
      <c r="A205" s="61">
        <v>2016</v>
      </c>
      <c r="B205" s="1" t="s">
        <v>10</v>
      </c>
      <c r="C205" s="9" t="s">
        <v>21</v>
      </c>
      <c r="D205" s="8" t="s">
        <v>59</v>
      </c>
      <c r="E205" s="5" t="s">
        <v>27</v>
      </c>
      <c r="F205" s="5" t="s">
        <v>28</v>
      </c>
      <c r="G205" s="34">
        <v>556</v>
      </c>
    </row>
    <row r="206" spans="1:7" x14ac:dyDescent="0.3">
      <c r="A206" s="61">
        <v>2000</v>
      </c>
      <c r="B206" s="1" t="s">
        <v>10</v>
      </c>
      <c r="C206" s="1" t="s">
        <v>22</v>
      </c>
      <c r="D206" s="8" t="s">
        <v>60</v>
      </c>
      <c r="E206" s="1" t="s">
        <v>27</v>
      </c>
      <c r="F206" s="1" t="s">
        <v>28</v>
      </c>
      <c r="G206" s="3">
        <v>1449</v>
      </c>
    </row>
    <row r="207" spans="1:7" x14ac:dyDescent="0.3">
      <c r="A207" s="61">
        <v>2001</v>
      </c>
      <c r="B207" s="1" t="s">
        <v>10</v>
      </c>
      <c r="C207" s="1" t="s">
        <v>22</v>
      </c>
      <c r="D207" s="8" t="s">
        <v>60</v>
      </c>
      <c r="E207" s="1" t="s">
        <v>27</v>
      </c>
      <c r="F207" s="1" t="s">
        <v>28</v>
      </c>
      <c r="G207" s="3">
        <v>3001</v>
      </c>
    </row>
    <row r="208" spans="1:7" x14ac:dyDescent="0.3">
      <c r="A208" s="61">
        <v>2002</v>
      </c>
      <c r="B208" s="1" t="s">
        <v>10</v>
      </c>
      <c r="C208" s="1" t="s">
        <v>22</v>
      </c>
      <c r="D208" s="8" t="s">
        <v>60</v>
      </c>
      <c r="E208" s="1" t="s">
        <v>27</v>
      </c>
      <c r="F208" s="1" t="s">
        <v>28</v>
      </c>
      <c r="G208" s="3">
        <v>2045</v>
      </c>
    </row>
    <row r="209" spans="1:7" x14ac:dyDescent="0.3">
      <c r="A209" s="61">
        <v>2003</v>
      </c>
      <c r="B209" s="1" t="s">
        <v>10</v>
      </c>
      <c r="C209" s="1" t="s">
        <v>22</v>
      </c>
      <c r="D209" s="8" t="s">
        <v>60</v>
      </c>
      <c r="E209" s="1" t="s">
        <v>27</v>
      </c>
      <c r="F209" s="1" t="s">
        <v>28</v>
      </c>
      <c r="G209" s="3">
        <v>339</v>
      </c>
    </row>
    <row r="210" spans="1:7" x14ac:dyDescent="0.3">
      <c r="A210" s="61">
        <v>2004</v>
      </c>
      <c r="B210" s="1" t="s">
        <v>10</v>
      </c>
      <c r="C210" s="1" t="s">
        <v>22</v>
      </c>
      <c r="D210" s="8" t="s">
        <v>60</v>
      </c>
      <c r="E210" s="1" t="s">
        <v>27</v>
      </c>
      <c r="F210" s="1" t="s">
        <v>28</v>
      </c>
      <c r="G210" s="3">
        <v>852</v>
      </c>
    </row>
    <row r="211" spans="1:7" x14ac:dyDescent="0.3">
      <c r="A211" s="61">
        <v>2005</v>
      </c>
      <c r="B211" s="1" t="s">
        <v>10</v>
      </c>
      <c r="C211" s="1" t="s">
        <v>22</v>
      </c>
      <c r="D211" s="8" t="s">
        <v>60</v>
      </c>
      <c r="E211" s="1" t="s">
        <v>27</v>
      </c>
      <c r="F211" s="1" t="s">
        <v>28</v>
      </c>
      <c r="G211" s="3">
        <v>1056</v>
      </c>
    </row>
    <row r="212" spans="1:7" x14ac:dyDescent="0.3">
      <c r="A212" s="61">
        <v>2006</v>
      </c>
      <c r="B212" s="1" t="s">
        <v>10</v>
      </c>
      <c r="C212" s="1" t="s">
        <v>22</v>
      </c>
      <c r="D212" s="8" t="s">
        <v>60</v>
      </c>
      <c r="E212" s="1" t="s">
        <v>27</v>
      </c>
      <c r="F212" s="1" t="s">
        <v>28</v>
      </c>
      <c r="G212" s="3">
        <v>692</v>
      </c>
    </row>
    <row r="213" spans="1:7" x14ac:dyDescent="0.3">
      <c r="A213" s="61">
        <v>2007</v>
      </c>
      <c r="B213" s="1" t="s">
        <v>10</v>
      </c>
      <c r="C213" s="1" t="s">
        <v>22</v>
      </c>
      <c r="D213" s="8" t="s">
        <v>60</v>
      </c>
      <c r="E213" s="1" t="s">
        <v>27</v>
      </c>
      <c r="F213" s="1" t="s">
        <v>28</v>
      </c>
      <c r="G213" s="3">
        <v>1396</v>
      </c>
    </row>
    <row r="214" spans="1:7" x14ac:dyDescent="0.3">
      <c r="A214" s="61">
        <v>2008</v>
      </c>
      <c r="B214" s="1" t="s">
        <v>10</v>
      </c>
      <c r="C214" s="1" t="s">
        <v>22</v>
      </c>
      <c r="D214" s="8" t="s">
        <v>60</v>
      </c>
      <c r="E214" s="1" t="s">
        <v>27</v>
      </c>
      <c r="F214" s="1" t="s">
        <v>28</v>
      </c>
      <c r="G214" s="3">
        <v>1281</v>
      </c>
    </row>
    <row r="215" spans="1:7" x14ac:dyDescent="0.3">
      <c r="A215" s="61">
        <v>2009</v>
      </c>
      <c r="B215" s="1" t="s">
        <v>10</v>
      </c>
      <c r="C215" s="1" t="s">
        <v>22</v>
      </c>
      <c r="D215" s="8" t="s">
        <v>60</v>
      </c>
      <c r="E215" s="1" t="s">
        <v>27</v>
      </c>
      <c r="F215" s="1" t="s">
        <v>28</v>
      </c>
      <c r="G215" s="3">
        <v>1288</v>
      </c>
    </row>
    <row r="216" spans="1:7" x14ac:dyDescent="0.3">
      <c r="A216" s="61">
        <v>2010</v>
      </c>
      <c r="B216" s="1" t="s">
        <v>10</v>
      </c>
      <c r="C216" s="1" t="s">
        <v>22</v>
      </c>
      <c r="D216" s="8" t="s">
        <v>60</v>
      </c>
      <c r="E216" s="1" t="s">
        <v>27</v>
      </c>
      <c r="F216" s="1" t="s">
        <v>28</v>
      </c>
      <c r="G216" s="3">
        <v>626</v>
      </c>
    </row>
    <row r="217" spans="1:7" x14ac:dyDescent="0.3">
      <c r="A217" s="61">
        <v>2011</v>
      </c>
      <c r="B217" s="8" t="s">
        <v>10</v>
      </c>
      <c r="C217" s="1" t="s">
        <v>22</v>
      </c>
      <c r="D217" s="8" t="s">
        <v>60</v>
      </c>
      <c r="E217" s="1" t="s">
        <v>27</v>
      </c>
      <c r="F217" s="1" t="s">
        <v>28</v>
      </c>
      <c r="G217" s="3">
        <v>1183</v>
      </c>
    </row>
    <row r="218" spans="1:7" x14ac:dyDescent="0.3">
      <c r="A218" s="61">
        <v>2012</v>
      </c>
      <c r="B218" s="8" t="s">
        <v>10</v>
      </c>
      <c r="C218" s="1" t="s">
        <v>22</v>
      </c>
      <c r="D218" s="8" t="s">
        <v>60</v>
      </c>
      <c r="E218" s="1" t="s">
        <v>27</v>
      </c>
      <c r="F218" s="1" t="s">
        <v>28</v>
      </c>
      <c r="G218" s="3">
        <v>1519</v>
      </c>
    </row>
    <row r="219" spans="1:7" x14ac:dyDescent="0.3">
      <c r="A219" s="61">
        <v>2013</v>
      </c>
      <c r="B219" s="1" t="s">
        <v>10</v>
      </c>
      <c r="C219" s="9" t="s">
        <v>22</v>
      </c>
      <c r="D219" s="8" t="s">
        <v>60</v>
      </c>
      <c r="E219" s="5" t="s">
        <v>27</v>
      </c>
      <c r="F219" s="5" t="s">
        <v>28</v>
      </c>
      <c r="G219" s="61">
        <v>1584</v>
      </c>
    </row>
    <row r="220" spans="1:7" x14ac:dyDescent="0.3">
      <c r="A220" s="61">
        <v>2014</v>
      </c>
      <c r="B220" s="8" t="s">
        <v>10</v>
      </c>
      <c r="C220" s="9" t="s">
        <v>22</v>
      </c>
      <c r="D220" s="8" t="s">
        <v>60</v>
      </c>
      <c r="E220" s="5" t="s">
        <v>27</v>
      </c>
      <c r="F220" s="5" t="s">
        <v>28</v>
      </c>
      <c r="G220" s="61">
        <v>1396</v>
      </c>
    </row>
    <row r="221" spans="1:7" x14ac:dyDescent="0.3">
      <c r="A221" s="61">
        <v>2015</v>
      </c>
      <c r="B221" s="1" t="s">
        <v>10</v>
      </c>
      <c r="C221" s="9" t="s">
        <v>22</v>
      </c>
      <c r="D221" s="8" t="s">
        <v>60</v>
      </c>
      <c r="E221" s="5" t="s">
        <v>27</v>
      </c>
      <c r="F221" s="5" t="s">
        <v>28</v>
      </c>
      <c r="G221" s="61">
        <v>1010</v>
      </c>
    </row>
    <row r="222" spans="1:7" x14ac:dyDescent="0.3">
      <c r="A222" s="61">
        <v>2016</v>
      </c>
      <c r="B222" s="1" t="s">
        <v>10</v>
      </c>
      <c r="C222" s="9" t="s">
        <v>22</v>
      </c>
      <c r="D222" s="8" t="s">
        <v>60</v>
      </c>
      <c r="E222" s="5" t="s">
        <v>27</v>
      </c>
      <c r="F222" s="5" t="s">
        <v>28</v>
      </c>
      <c r="G222" s="34">
        <v>756</v>
      </c>
    </row>
    <row r="223" spans="1:7" x14ac:dyDescent="0.3">
      <c r="A223" s="61">
        <v>2000</v>
      </c>
      <c r="B223" s="1" t="s">
        <v>10</v>
      </c>
      <c r="C223" s="1" t="s">
        <v>23</v>
      </c>
      <c r="D223" s="8" t="s">
        <v>61</v>
      </c>
      <c r="E223" s="1" t="s">
        <v>27</v>
      </c>
      <c r="F223" s="1" t="s">
        <v>28</v>
      </c>
      <c r="G223" s="3">
        <v>638</v>
      </c>
    </row>
    <row r="224" spans="1:7" x14ac:dyDescent="0.3">
      <c r="A224" s="61">
        <v>2001</v>
      </c>
      <c r="B224" s="1" t="s">
        <v>10</v>
      </c>
      <c r="C224" s="1" t="s">
        <v>23</v>
      </c>
      <c r="D224" s="8" t="s">
        <v>61</v>
      </c>
      <c r="E224" s="1" t="s">
        <v>27</v>
      </c>
      <c r="F224" s="1" t="s">
        <v>28</v>
      </c>
      <c r="G224" s="3">
        <v>1578</v>
      </c>
    </row>
    <row r="225" spans="1:7" x14ac:dyDescent="0.3">
      <c r="A225" s="61">
        <v>2002</v>
      </c>
      <c r="B225" s="1" t="s">
        <v>10</v>
      </c>
      <c r="C225" s="1" t="s">
        <v>23</v>
      </c>
      <c r="D225" s="8" t="s">
        <v>61</v>
      </c>
      <c r="E225" s="1" t="s">
        <v>27</v>
      </c>
      <c r="F225" s="1" t="s">
        <v>28</v>
      </c>
      <c r="G225" s="3">
        <v>1057</v>
      </c>
    </row>
    <row r="226" spans="1:7" x14ac:dyDescent="0.3">
      <c r="A226" s="61">
        <v>2003</v>
      </c>
      <c r="B226" s="1" t="s">
        <v>10</v>
      </c>
      <c r="C226" s="1" t="s">
        <v>23</v>
      </c>
      <c r="D226" s="8" t="s">
        <v>61</v>
      </c>
      <c r="E226" s="1" t="s">
        <v>27</v>
      </c>
      <c r="F226" s="1" t="s">
        <v>28</v>
      </c>
      <c r="G226" s="3">
        <v>155</v>
      </c>
    </row>
    <row r="227" spans="1:7" x14ac:dyDescent="0.3">
      <c r="A227" s="61">
        <v>2004</v>
      </c>
      <c r="B227" s="1" t="s">
        <v>10</v>
      </c>
      <c r="C227" s="1" t="s">
        <v>23</v>
      </c>
      <c r="D227" s="8" t="s">
        <v>61</v>
      </c>
      <c r="E227" s="1" t="s">
        <v>27</v>
      </c>
      <c r="F227" s="1" t="s">
        <v>28</v>
      </c>
      <c r="G227" s="3">
        <v>615</v>
      </c>
    </row>
    <row r="228" spans="1:7" x14ac:dyDescent="0.3">
      <c r="A228" s="61">
        <v>2005</v>
      </c>
      <c r="B228" s="1" t="s">
        <v>10</v>
      </c>
      <c r="C228" s="1" t="s">
        <v>23</v>
      </c>
      <c r="D228" s="8" t="s">
        <v>61</v>
      </c>
      <c r="E228" s="1" t="s">
        <v>27</v>
      </c>
      <c r="F228" s="1" t="s">
        <v>28</v>
      </c>
      <c r="G228" s="3">
        <v>1248</v>
      </c>
    </row>
    <row r="229" spans="1:7" x14ac:dyDescent="0.3">
      <c r="A229" s="61">
        <v>2006</v>
      </c>
      <c r="B229" s="1" t="s">
        <v>10</v>
      </c>
      <c r="C229" s="1" t="s">
        <v>23</v>
      </c>
      <c r="D229" s="8" t="s">
        <v>61</v>
      </c>
      <c r="E229" s="1" t="s">
        <v>27</v>
      </c>
      <c r="F229" s="1" t="s">
        <v>28</v>
      </c>
      <c r="G229" s="3">
        <v>1086</v>
      </c>
    </row>
    <row r="230" spans="1:7" x14ac:dyDescent="0.3">
      <c r="A230" s="61">
        <v>2007</v>
      </c>
      <c r="B230" s="1" t="s">
        <v>10</v>
      </c>
      <c r="C230" s="1" t="s">
        <v>23</v>
      </c>
      <c r="D230" s="8" t="s">
        <v>61</v>
      </c>
      <c r="E230" s="1" t="s">
        <v>27</v>
      </c>
      <c r="F230" s="1" t="s">
        <v>28</v>
      </c>
      <c r="G230" s="3">
        <v>642</v>
      </c>
    </row>
    <row r="231" spans="1:7" x14ac:dyDescent="0.3">
      <c r="A231" s="61">
        <v>2008</v>
      </c>
      <c r="B231" s="1" t="s">
        <v>10</v>
      </c>
      <c r="C231" s="1" t="s">
        <v>23</v>
      </c>
      <c r="D231" s="8" t="s">
        <v>61</v>
      </c>
      <c r="E231" s="1" t="s">
        <v>27</v>
      </c>
      <c r="F231" s="1" t="s">
        <v>28</v>
      </c>
      <c r="G231" s="3">
        <v>1233</v>
      </c>
    </row>
    <row r="232" spans="1:7" x14ac:dyDescent="0.3">
      <c r="A232" s="61">
        <v>2009</v>
      </c>
      <c r="B232" s="1" t="s">
        <v>10</v>
      </c>
      <c r="C232" s="1" t="s">
        <v>23</v>
      </c>
      <c r="D232" s="8" t="s">
        <v>61</v>
      </c>
      <c r="E232" s="1" t="s">
        <v>27</v>
      </c>
      <c r="F232" s="1" t="s">
        <v>28</v>
      </c>
      <c r="G232" s="3">
        <v>1034</v>
      </c>
    </row>
    <row r="233" spans="1:7" x14ac:dyDescent="0.3">
      <c r="A233" s="61">
        <v>2010</v>
      </c>
      <c r="B233" s="1" t="s">
        <v>10</v>
      </c>
      <c r="C233" s="1" t="s">
        <v>23</v>
      </c>
      <c r="D233" s="8" t="s">
        <v>61</v>
      </c>
      <c r="E233" s="1" t="s">
        <v>27</v>
      </c>
      <c r="F233" s="1" t="s">
        <v>28</v>
      </c>
      <c r="G233" s="3">
        <v>1253</v>
      </c>
    </row>
    <row r="234" spans="1:7" x14ac:dyDescent="0.3">
      <c r="A234" s="61">
        <v>2011</v>
      </c>
      <c r="B234" s="1" t="s">
        <v>10</v>
      </c>
      <c r="C234" s="1" t="s">
        <v>23</v>
      </c>
      <c r="D234" s="8" t="s">
        <v>61</v>
      </c>
      <c r="E234" s="1" t="s">
        <v>27</v>
      </c>
      <c r="F234" s="1" t="s">
        <v>28</v>
      </c>
      <c r="G234" s="3">
        <v>1188</v>
      </c>
    </row>
    <row r="235" spans="1:7" x14ac:dyDescent="0.3">
      <c r="A235" s="61">
        <v>2012</v>
      </c>
      <c r="B235" s="1" t="s">
        <v>10</v>
      </c>
      <c r="C235" s="1" t="s">
        <v>23</v>
      </c>
      <c r="D235" s="8" t="s">
        <v>61</v>
      </c>
      <c r="E235" s="1" t="s">
        <v>27</v>
      </c>
      <c r="F235" s="1" t="s">
        <v>28</v>
      </c>
      <c r="G235" s="3">
        <v>1267</v>
      </c>
    </row>
    <row r="236" spans="1:7" x14ac:dyDescent="0.3">
      <c r="A236" s="61">
        <v>2013</v>
      </c>
      <c r="B236" s="1" t="s">
        <v>10</v>
      </c>
      <c r="C236" s="9" t="s">
        <v>23</v>
      </c>
      <c r="D236" s="8" t="s">
        <v>61</v>
      </c>
      <c r="E236" s="5" t="s">
        <v>27</v>
      </c>
      <c r="F236" s="5" t="s">
        <v>28</v>
      </c>
      <c r="G236" s="61">
        <v>674</v>
      </c>
    </row>
    <row r="237" spans="1:7" x14ac:dyDescent="0.3">
      <c r="A237" s="61">
        <v>2014</v>
      </c>
      <c r="B237" s="1" t="s">
        <v>10</v>
      </c>
      <c r="C237" s="9" t="s">
        <v>23</v>
      </c>
      <c r="D237" s="8" t="s">
        <v>61</v>
      </c>
      <c r="E237" s="5" t="s">
        <v>27</v>
      </c>
      <c r="F237" s="5" t="s">
        <v>28</v>
      </c>
      <c r="G237" s="61">
        <v>684</v>
      </c>
    </row>
    <row r="238" spans="1:7" x14ac:dyDescent="0.3">
      <c r="A238" s="61">
        <v>2015</v>
      </c>
      <c r="B238" s="1" t="s">
        <v>10</v>
      </c>
      <c r="C238" s="9" t="s">
        <v>23</v>
      </c>
      <c r="D238" s="8" t="s">
        <v>61</v>
      </c>
      <c r="E238" s="5" t="s">
        <v>27</v>
      </c>
      <c r="F238" s="5" t="s">
        <v>28</v>
      </c>
      <c r="G238" s="61">
        <v>785</v>
      </c>
    </row>
    <row r="239" spans="1:7" x14ac:dyDescent="0.3">
      <c r="A239" s="61">
        <v>2016</v>
      </c>
      <c r="B239" s="1" t="s">
        <v>10</v>
      </c>
      <c r="C239" s="9" t="s">
        <v>23</v>
      </c>
      <c r="D239" s="8" t="s">
        <v>61</v>
      </c>
      <c r="E239" s="5" t="s">
        <v>27</v>
      </c>
      <c r="F239" s="5" t="s">
        <v>28</v>
      </c>
      <c r="G239" s="34">
        <v>787</v>
      </c>
    </row>
    <row r="240" spans="1:7" x14ac:dyDescent="0.3">
      <c r="A240" s="61">
        <v>2000</v>
      </c>
      <c r="B240" s="8" t="s">
        <v>10</v>
      </c>
      <c r="C240" s="1" t="s">
        <v>24</v>
      </c>
      <c r="D240" s="8" t="s">
        <v>62</v>
      </c>
      <c r="E240" s="1" t="s">
        <v>27</v>
      </c>
      <c r="F240" s="1" t="s">
        <v>28</v>
      </c>
      <c r="G240" s="3">
        <v>1024</v>
      </c>
    </row>
    <row r="241" spans="1:7" x14ac:dyDescent="0.3">
      <c r="A241" s="61">
        <v>2001</v>
      </c>
      <c r="B241" s="8" t="s">
        <v>10</v>
      </c>
      <c r="C241" s="1" t="s">
        <v>24</v>
      </c>
      <c r="D241" s="8" t="s">
        <v>62</v>
      </c>
      <c r="E241" s="1" t="s">
        <v>27</v>
      </c>
      <c r="F241" s="1" t="s">
        <v>28</v>
      </c>
      <c r="G241" s="3">
        <v>1991</v>
      </c>
    </row>
    <row r="242" spans="1:7" x14ac:dyDescent="0.3">
      <c r="A242" s="61">
        <v>2002</v>
      </c>
      <c r="B242" s="1" t="s">
        <v>10</v>
      </c>
      <c r="C242" s="1" t="s">
        <v>24</v>
      </c>
      <c r="D242" s="8" t="s">
        <v>62</v>
      </c>
      <c r="E242" s="1" t="s">
        <v>27</v>
      </c>
      <c r="F242" s="1" t="s">
        <v>28</v>
      </c>
      <c r="G242" s="3">
        <v>2374</v>
      </c>
    </row>
    <row r="243" spans="1:7" x14ac:dyDescent="0.3">
      <c r="A243" s="61">
        <v>2003</v>
      </c>
      <c r="B243" s="8" t="s">
        <v>10</v>
      </c>
      <c r="C243" s="8" t="s">
        <v>24</v>
      </c>
      <c r="D243" s="8" t="s">
        <v>62</v>
      </c>
      <c r="E243" s="1" t="s">
        <v>27</v>
      </c>
      <c r="F243" s="1" t="s">
        <v>28</v>
      </c>
      <c r="G243" s="3">
        <v>31</v>
      </c>
    </row>
    <row r="244" spans="1:7" x14ac:dyDescent="0.3">
      <c r="A244" s="61">
        <v>2004</v>
      </c>
      <c r="B244" s="1" t="s">
        <v>10</v>
      </c>
      <c r="C244" s="1" t="s">
        <v>24</v>
      </c>
      <c r="D244" s="8" t="s">
        <v>62</v>
      </c>
      <c r="E244" s="1" t="s">
        <v>27</v>
      </c>
      <c r="F244" s="1" t="s">
        <v>28</v>
      </c>
      <c r="G244" s="3">
        <v>1641</v>
      </c>
    </row>
    <row r="245" spans="1:7" x14ac:dyDescent="0.3">
      <c r="A245" s="61">
        <v>2005</v>
      </c>
      <c r="B245" s="1" t="s">
        <v>10</v>
      </c>
      <c r="C245" s="1" t="s">
        <v>24</v>
      </c>
      <c r="D245" s="8" t="s">
        <v>62</v>
      </c>
      <c r="E245" s="1" t="s">
        <v>27</v>
      </c>
      <c r="F245" s="1" t="s">
        <v>28</v>
      </c>
      <c r="G245" s="3">
        <v>806</v>
      </c>
    </row>
    <row r="246" spans="1:7" x14ac:dyDescent="0.3">
      <c r="A246" s="61">
        <v>2006</v>
      </c>
      <c r="B246" s="1" t="s">
        <v>10</v>
      </c>
      <c r="C246" s="1" t="s">
        <v>24</v>
      </c>
      <c r="D246" s="8" t="s">
        <v>62</v>
      </c>
      <c r="E246" s="1" t="s">
        <v>27</v>
      </c>
      <c r="F246" s="1" t="s">
        <v>28</v>
      </c>
      <c r="G246" s="3">
        <v>1561</v>
      </c>
    </row>
    <row r="247" spans="1:7" x14ac:dyDescent="0.3">
      <c r="A247" s="61">
        <v>2007</v>
      </c>
      <c r="B247" s="1" t="s">
        <v>10</v>
      </c>
      <c r="C247" s="1" t="s">
        <v>24</v>
      </c>
      <c r="D247" s="8" t="s">
        <v>62</v>
      </c>
      <c r="E247" s="1" t="s">
        <v>27</v>
      </c>
      <c r="F247" s="1" t="s">
        <v>28</v>
      </c>
      <c r="G247" s="3">
        <v>722</v>
      </c>
    </row>
    <row r="248" spans="1:7" x14ac:dyDescent="0.3">
      <c r="A248" s="61">
        <v>2008</v>
      </c>
      <c r="B248" s="1" t="s">
        <v>10</v>
      </c>
      <c r="C248" s="1" t="s">
        <v>24</v>
      </c>
      <c r="D248" s="8" t="s">
        <v>62</v>
      </c>
      <c r="E248" s="1" t="s">
        <v>27</v>
      </c>
      <c r="F248" s="1" t="s">
        <v>28</v>
      </c>
      <c r="G248" s="3">
        <v>566</v>
      </c>
    </row>
    <row r="249" spans="1:7" x14ac:dyDescent="0.3">
      <c r="A249" s="61">
        <v>2009</v>
      </c>
      <c r="B249" s="1" t="s">
        <v>10</v>
      </c>
      <c r="C249" s="1" t="s">
        <v>24</v>
      </c>
      <c r="D249" s="8" t="s">
        <v>62</v>
      </c>
      <c r="E249" s="1" t="s">
        <v>27</v>
      </c>
      <c r="F249" s="1" t="s">
        <v>28</v>
      </c>
      <c r="G249" s="3">
        <v>707</v>
      </c>
    </row>
    <row r="250" spans="1:7" x14ac:dyDescent="0.3">
      <c r="A250" s="61">
        <v>2010</v>
      </c>
      <c r="B250" s="1" t="s">
        <v>10</v>
      </c>
      <c r="C250" s="1" t="s">
        <v>24</v>
      </c>
      <c r="D250" s="8" t="s">
        <v>62</v>
      </c>
      <c r="E250" s="1" t="s">
        <v>27</v>
      </c>
      <c r="F250" s="1" t="s">
        <v>28</v>
      </c>
      <c r="G250" s="3">
        <v>519</v>
      </c>
    </row>
    <row r="251" spans="1:7" x14ac:dyDescent="0.3">
      <c r="A251" s="61">
        <v>2011</v>
      </c>
      <c r="B251" s="1" t="s">
        <v>10</v>
      </c>
      <c r="C251" s="1" t="s">
        <v>24</v>
      </c>
      <c r="D251" s="8" t="s">
        <v>62</v>
      </c>
      <c r="E251" s="1" t="s">
        <v>27</v>
      </c>
      <c r="F251" s="1" t="s">
        <v>28</v>
      </c>
      <c r="G251" s="3">
        <v>812</v>
      </c>
    </row>
    <row r="252" spans="1:7" x14ac:dyDescent="0.3">
      <c r="A252" s="61">
        <v>2012</v>
      </c>
      <c r="B252" s="1" t="s">
        <v>10</v>
      </c>
      <c r="C252" s="1" t="s">
        <v>24</v>
      </c>
      <c r="D252" s="8" t="s">
        <v>62</v>
      </c>
      <c r="E252" s="1" t="s">
        <v>27</v>
      </c>
      <c r="F252" s="1" t="s">
        <v>28</v>
      </c>
      <c r="G252" s="3">
        <v>861</v>
      </c>
    </row>
    <row r="253" spans="1:7" x14ac:dyDescent="0.3">
      <c r="A253" s="61">
        <v>2013</v>
      </c>
      <c r="B253" s="1" t="s">
        <v>10</v>
      </c>
      <c r="C253" s="9" t="s">
        <v>24</v>
      </c>
      <c r="D253" s="8" t="s">
        <v>62</v>
      </c>
      <c r="E253" s="5" t="s">
        <v>27</v>
      </c>
      <c r="F253" s="5" t="s">
        <v>28</v>
      </c>
      <c r="G253" s="61">
        <v>846</v>
      </c>
    </row>
    <row r="254" spans="1:7" x14ac:dyDescent="0.3">
      <c r="A254" s="61">
        <v>2014</v>
      </c>
      <c r="B254" s="1" t="s">
        <v>10</v>
      </c>
      <c r="C254" s="9" t="s">
        <v>24</v>
      </c>
      <c r="D254" s="8" t="s">
        <v>62</v>
      </c>
      <c r="E254" s="5" t="s">
        <v>27</v>
      </c>
      <c r="F254" s="5" t="s">
        <v>28</v>
      </c>
      <c r="G254" s="61">
        <v>944</v>
      </c>
    </row>
    <row r="255" spans="1:7" x14ac:dyDescent="0.3">
      <c r="A255" s="61">
        <v>2015</v>
      </c>
      <c r="B255" s="1" t="s">
        <v>10</v>
      </c>
      <c r="C255" s="9" t="s">
        <v>24</v>
      </c>
      <c r="D255" s="8" t="s">
        <v>62</v>
      </c>
      <c r="E255" s="5" t="s">
        <v>27</v>
      </c>
      <c r="F255" s="5" t="s">
        <v>28</v>
      </c>
      <c r="G255" s="61">
        <v>1000</v>
      </c>
    </row>
    <row r="256" spans="1:7" x14ac:dyDescent="0.3">
      <c r="A256" s="61">
        <v>2016</v>
      </c>
      <c r="B256" s="1" t="s">
        <v>10</v>
      </c>
      <c r="C256" s="9" t="s">
        <v>24</v>
      </c>
      <c r="D256" s="8" t="s">
        <v>62</v>
      </c>
      <c r="E256" s="5" t="s">
        <v>27</v>
      </c>
      <c r="F256" s="5" t="s">
        <v>28</v>
      </c>
      <c r="G256" s="34">
        <v>123</v>
      </c>
    </row>
    <row r="257" spans="1:7" x14ac:dyDescent="0.3">
      <c r="A257" s="61">
        <v>2000</v>
      </c>
      <c r="B257" s="1" t="s">
        <v>10</v>
      </c>
      <c r="C257" s="216" t="s">
        <v>11</v>
      </c>
      <c r="D257" s="216" t="s">
        <v>246</v>
      </c>
      <c r="E257" s="1" t="s">
        <v>27</v>
      </c>
      <c r="F257" s="1" t="s">
        <v>28</v>
      </c>
      <c r="G257" s="3">
        <v>139</v>
      </c>
    </row>
    <row r="258" spans="1:7" x14ac:dyDescent="0.3">
      <c r="A258" s="61">
        <v>2001</v>
      </c>
      <c r="B258" s="1" t="s">
        <v>10</v>
      </c>
      <c r="C258" s="216" t="s">
        <v>11</v>
      </c>
      <c r="D258" s="216" t="s">
        <v>246</v>
      </c>
      <c r="E258" s="1" t="s">
        <v>27</v>
      </c>
      <c r="F258" s="1" t="s">
        <v>28</v>
      </c>
      <c r="G258" s="3">
        <v>314</v>
      </c>
    </row>
    <row r="259" spans="1:7" x14ac:dyDescent="0.3">
      <c r="A259" s="61">
        <v>2002</v>
      </c>
      <c r="B259" s="1" t="s">
        <v>10</v>
      </c>
      <c r="C259" s="216" t="s">
        <v>11</v>
      </c>
      <c r="D259" s="216" t="s">
        <v>246</v>
      </c>
      <c r="E259" s="1" t="s">
        <v>27</v>
      </c>
      <c r="F259" s="1" t="s">
        <v>28</v>
      </c>
      <c r="G259" s="3">
        <v>163</v>
      </c>
    </row>
    <row r="260" spans="1:7" x14ac:dyDescent="0.3">
      <c r="A260" s="61">
        <v>2003</v>
      </c>
      <c r="B260" s="1" t="s">
        <v>10</v>
      </c>
      <c r="C260" s="216" t="s">
        <v>11</v>
      </c>
      <c r="D260" s="216" t="s">
        <v>246</v>
      </c>
      <c r="E260" s="1" t="s">
        <v>27</v>
      </c>
      <c r="F260" s="1" t="s">
        <v>28</v>
      </c>
      <c r="G260" s="3">
        <v>0</v>
      </c>
    </row>
    <row r="261" spans="1:7" x14ac:dyDescent="0.3">
      <c r="A261" s="61">
        <v>2004</v>
      </c>
      <c r="B261" s="1" t="s">
        <v>10</v>
      </c>
      <c r="C261" s="216" t="s">
        <v>11</v>
      </c>
      <c r="D261" s="216" t="s">
        <v>246</v>
      </c>
      <c r="E261" s="1" t="s">
        <v>27</v>
      </c>
      <c r="F261" s="1" t="s">
        <v>28</v>
      </c>
      <c r="G261" s="3">
        <v>128</v>
      </c>
    </row>
    <row r="262" spans="1:7" x14ac:dyDescent="0.3">
      <c r="A262" s="61">
        <v>2005</v>
      </c>
      <c r="B262" s="1" t="s">
        <v>10</v>
      </c>
      <c r="C262" s="216" t="s">
        <v>11</v>
      </c>
      <c r="D262" s="216" t="s">
        <v>246</v>
      </c>
      <c r="E262" s="33" t="s">
        <v>27</v>
      </c>
      <c r="F262" s="33" t="s">
        <v>28</v>
      </c>
      <c r="G262" s="3">
        <v>36</v>
      </c>
    </row>
    <row r="263" spans="1:7" x14ac:dyDescent="0.3">
      <c r="A263" s="61">
        <v>2006</v>
      </c>
      <c r="B263" s="8" t="s">
        <v>10</v>
      </c>
      <c r="C263" s="216" t="s">
        <v>11</v>
      </c>
      <c r="D263" s="216" t="s">
        <v>246</v>
      </c>
      <c r="E263" s="33" t="s">
        <v>27</v>
      </c>
      <c r="F263" s="33" t="s">
        <v>28</v>
      </c>
      <c r="G263" s="3">
        <v>0</v>
      </c>
    </row>
    <row r="264" spans="1:7" x14ac:dyDescent="0.3">
      <c r="A264" s="61">
        <v>2007</v>
      </c>
      <c r="B264" s="8" t="s">
        <v>10</v>
      </c>
      <c r="C264" s="216" t="s">
        <v>11</v>
      </c>
      <c r="D264" s="216" t="s">
        <v>246</v>
      </c>
      <c r="E264" s="33" t="s">
        <v>27</v>
      </c>
      <c r="F264" s="33" t="s">
        <v>28</v>
      </c>
      <c r="G264" s="3">
        <v>214</v>
      </c>
    </row>
    <row r="265" spans="1:7" x14ac:dyDescent="0.3">
      <c r="A265" s="61">
        <v>2008</v>
      </c>
      <c r="B265" s="1" t="s">
        <v>10</v>
      </c>
      <c r="C265" s="216" t="s">
        <v>11</v>
      </c>
      <c r="D265" s="216" t="s">
        <v>246</v>
      </c>
      <c r="E265" s="33" t="s">
        <v>27</v>
      </c>
      <c r="F265" s="33" t="s">
        <v>28</v>
      </c>
      <c r="G265" s="3">
        <v>202</v>
      </c>
    </row>
    <row r="266" spans="1:7" x14ac:dyDescent="0.3">
      <c r="A266" s="61">
        <v>2009</v>
      </c>
      <c r="B266" s="8" t="s">
        <v>10</v>
      </c>
      <c r="C266" s="216" t="s">
        <v>11</v>
      </c>
      <c r="D266" s="216" t="s">
        <v>246</v>
      </c>
      <c r="E266" s="1" t="s">
        <v>27</v>
      </c>
      <c r="F266" s="1" t="s">
        <v>28</v>
      </c>
      <c r="G266" s="3">
        <v>30</v>
      </c>
    </row>
    <row r="267" spans="1:7" x14ac:dyDescent="0.3">
      <c r="A267" s="61">
        <v>2010</v>
      </c>
      <c r="B267" s="1" t="s">
        <v>10</v>
      </c>
      <c r="C267" s="216" t="s">
        <v>11</v>
      </c>
      <c r="D267" s="216" t="s">
        <v>246</v>
      </c>
      <c r="E267" s="1" t="s">
        <v>27</v>
      </c>
      <c r="F267" s="1" t="s">
        <v>28</v>
      </c>
      <c r="G267" s="3">
        <v>1718</v>
      </c>
    </row>
    <row r="268" spans="1:7" x14ac:dyDescent="0.3">
      <c r="A268" s="61">
        <v>2011</v>
      </c>
      <c r="B268" s="1" t="s">
        <v>10</v>
      </c>
      <c r="C268" s="216" t="s">
        <v>11</v>
      </c>
      <c r="D268" s="216" t="s">
        <v>246</v>
      </c>
      <c r="E268" s="1" t="s">
        <v>27</v>
      </c>
      <c r="F268" s="1" t="s">
        <v>28</v>
      </c>
      <c r="G268" s="3">
        <v>60</v>
      </c>
    </row>
    <row r="269" spans="1:7" x14ac:dyDescent="0.3">
      <c r="A269" s="61">
        <v>2012</v>
      </c>
      <c r="B269" s="1" t="s">
        <v>10</v>
      </c>
      <c r="C269" s="216" t="s">
        <v>11</v>
      </c>
      <c r="D269" s="216" t="s">
        <v>246</v>
      </c>
      <c r="E269" s="1" t="s">
        <v>27</v>
      </c>
      <c r="F269" s="1" t="s">
        <v>28</v>
      </c>
      <c r="G269" s="3">
        <v>200</v>
      </c>
    </row>
    <row r="270" spans="1:7" x14ac:dyDescent="0.3">
      <c r="A270" s="61">
        <v>2013</v>
      </c>
      <c r="B270" s="1" t="s">
        <v>10</v>
      </c>
      <c r="C270" s="216" t="s">
        <v>11</v>
      </c>
      <c r="D270" s="216" t="s">
        <v>246</v>
      </c>
      <c r="E270" s="5" t="s">
        <v>27</v>
      </c>
      <c r="F270" s="5" t="s">
        <v>28</v>
      </c>
      <c r="G270" s="61">
        <v>0</v>
      </c>
    </row>
    <row r="271" spans="1:7" x14ac:dyDescent="0.3">
      <c r="A271" s="61">
        <v>2014</v>
      </c>
      <c r="B271" s="1" t="s">
        <v>10</v>
      </c>
      <c r="C271" s="216" t="s">
        <v>11</v>
      </c>
      <c r="D271" s="216" t="s">
        <v>246</v>
      </c>
      <c r="E271" s="5" t="s">
        <v>27</v>
      </c>
      <c r="F271" s="5" t="s">
        <v>28</v>
      </c>
      <c r="G271" s="61">
        <v>0</v>
      </c>
    </row>
    <row r="272" spans="1:7" x14ac:dyDescent="0.3">
      <c r="A272" s="61">
        <v>2015</v>
      </c>
      <c r="B272" s="1" t="s">
        <v>10</v>
      </c>
      <c r="C272" s="216" t="s">
        <v>11</v>
      </c>
      <c r="D272" s="216" t="s">
        <v>246</v>
      </c>
      <c r="E272" s="5" t="s">
        <v>27</v>
      </c>
      <c r="F272" s="5" t="s">
        <v>28</v>
      </c>
      <c r="G272" s="61">
        <v>25</v>
      </c>
    </row>
    <row r="273" spans="1:7" x14ac:dyDescent="0.3">
      <c r="A273" s="61">
        <v>2016</v>
      </c>
      <c r="B273" s="1" t="s">
        <v>10</v>
      </c>
      <c r="C273" s="216" t="s">
        <v>11</v>
      </c>
      <c r="D273" s="216" t="s">
        <v>246</v>
      </c>
      <c r="E273" s="5" t="s">
        <v>27</v>
      </c>
      <c r="F273" s="5" t="s">
        <v>28</v>
      </c>
      <c r="G273" s="34">
        <v>0</v>
      </c>
    </row>
    <row r="274" spans="1:7" x14ac:dyDescent="0.3">
      <c r="A274" s="61">
        <v>2000</v>
      </c>
      <c r="B274" s="1" t="s">
        <v>10</v>
      </c>
      <c r="C274" s="1" t="s">
        <v>25</v>
      </c>
      <c r="D274" s="8" t="s">
        <v>64</v>
      </c>
      <c r="E274" s="1" t="s">
        <v>27</v>
      </c>
      <c r="F274" s="1" t="s">
        <v>28</v>
      </c>
      <c r="G274" s="3">
        <v>58</v>
      </c>
    </row>
    <row r="275" spans="1:7" x14ac:dyDescent="0.3">
      <c r="A275" s="61">
        <v>2001</v>
      </c>
      <c r="B275" s="1" t="s">
        <v>10</v>
      </c>
      <c r="C275" s="1" t="s">
        <v>25</v>
      </c>
      <c r="D275" s="8" t="s">
        <v>64</v>
      </c>
      <c r="E275" s="1" t="s">
        <v>27</v>
      </c>
      <c r="F275" s="1" t="s">
        <v>28</v>
      </c>
      <c r="G275" s="3">
        <v>90</v>
      </c>
    </row>
    <row r="276" spans="1:7" x14ac:dyDescent="0.3">
      <c r="A276" s="61">
        <v>2002</v>
      </c>
      <c r="B276" s="1" t="s">
        <v>10</v>
      </c>
      <c r="C276" s="1" t="s">
        <v>25</v>
      </c>
      <c r="D276" s="8" t="s">
        <v>64</v>
      </c>
      <c r="E276" s="1" t="s">
        <v>27</v>
      </c>
      <c r="F276" s="1" t="s">
        <v>28</v>
      </c>
      <c r="G276" s="3">
        <v>158</v>
      </c>
    </row>
    <row r="277" spans="1:7" x14ac:dyDescent="0.3">
      <c r="A277" s="61">
        <v>2003</v>
      </c>
      <c r="B277" s="1" t="s">
        <v>10</v>
      </c>
      <c r="C277" s="1" t="s">
        <v>25</v>
      </c>
      <c r="D277" s="8" t="s">
        <v>64</v>
      </c>
      <c r="E277" s="1" t="s">
        <v>27</v>
      </c>
      <c r="F277" s="1" t="s">
        <v>28</v>
      </c>
      <c r="G277" s="3">
        <v>0</v>
      </c>
    </row>
    <row r="278" spans="1:7" x14ac:dyDescent="0.3">
      <c r="A278" s="61">
        <v>2004</v>
      </c>
      <c r="B278" s="1" t="s">
        <v>10</v>
      </c>
      <c r="C278" s="1" t="s">
        <v>25</v>
      </c>
      <c r="D278" s="8" t="s">
        <v>64</v>
      </c>
      <c r="E278" s="1" t="s">
        <v>27</v>
      </c>
      <c r="F278" s="1" t="s">
        <v>28</v>
      </c>
      <c r="G278" s="3">
        <v>32</v>
      </c>
    </row>
    <row r="279" spans="1:7" x14ac:dyDescent="0.3">
      <c r="A279" s="61">
        <v>2005</v>
      </c>
      <c r="B279" s="1" t="s">
        <v>10</v>
      </c>
      <c r="C279" s="33" t="s">
        <v>25</v>
      </c>
      <c r="D279" s="8" t="s">
        <v>64</v>
      </c>
      <c r="E279" s="33" t="s">
        <v>27</v>
      </c>
      <c r="F279" s="33" t="s">
        <v>28</v>
      </c>
      <c r="G279" s="3">
        <v>0</v>
      </c>
    </row>
    <row r="280" spans="1:7" x14ac:dyDescent="0.3">
      <c r="A280" s="61">
        <v>2006</v>
      </c>
      <c r="B280" s="1" t="s">
        <v>10</v>
      </c>
      <c r="C280" s="33" t="s">
        <v>25</v>
      </c>
      <c r="D280" s="8" t="s">
        <v>64</v>
      </c>
      <c r="E280" s="33" t="s">
        <v>27</v>
      </c>
      <c r="F280" s="33" t="s">
        <v>28</v>
      </c>
      <c r="G280" s="3">
        <v>20</v>
      </c>
    </row>
    <row r="281" spans="1:7" x14ac:dyDescent="0.3">
      <c r="A281" s="61">
        <v>2007</v>
      </c>
      <c r="B281" s="1" t="s">
        <v>10</v>
      </c>
      <c r="C281" s="33" t="s">
        <v>25</v>
      </c>
      <c r="D281" s="8" t="s">
        <v>64</v>
      </c>
      <c r="E281" s="33" t="s">
        <v>27</v>
      </c>
      <c r="F281" s="33" t="s">
        <v>28</v>
      </c>
      <c r="G281" s="3">
        <v>33</v>
      </c>
    </row>
    <row r="282" spans="1:7" x14ac:dyDescent="0.3">
      <c r="A282" s="61">
        <v>2008</v>
      </c>
      <c r="B282" s="1" t="s">
        <v>10</v>
      </c>
      <c r="C282" s="33" t="s">
        <v>25</v>
      </c>
      <c r="D282" s="8" t="s">
        <v>64</v>
      </c>
      <c r="E282" s="33" t="s">
        <v>27</v>
      </c>
      <c r="F282" s="33" t="s">
        <v>28</v>
      </c>
      <c r="G282" s="3">
        <v>102</v>
      </c>
    </row>
    <row r="283" spans="1:7" x14ac:dyDescent="0.3">
      <c r="A283" s="61">
        <v>2009</v>
      </c>
      <c r="B283" s="1" t="s">
        <v>10</v>
      </c>
      <c r="C283" s="1" t="s">
        <v>25</v>
      </c>
      <c r="D283" s="8" t="s">
        <v>64</v>
      </c>
      <c r="E283" s="1" t="s">
        <v>27</v>
      </c>
      <c r="F283" s="1" t="s">
        <v>28</v>
      </c>
      <c r="G283" s="3">
        <v>85</v>
      </c>
    </row>
    <row r="284" spans="1:7" x14ac:dyDescent="0.3">
      <c r="A284" s="61">
        <v>2010</v>
      </c>
      <c r="B284" s="1" t="s">
        <v>10</v>
      </c>
      <c r="C284" s="1" t="s">
        <v>25</v>
      </c>
      <c r="D284" s="8" t="s">
        <v>64</v>
      </c>
      <c r="E284" s="1" t="s">
        <v>27</v>
      </c>
      <c r="F284" s="1" t="s">
        <v>28</v>
      </c>
      <c r="G284" s="3">
        <v>72</v>
      </c>
    </row>
    <row r="285" spans="1:7" x14ac:dyDescent="0.3">
      <c r="A285" s="61">
        <v>2011</v>
      </c>
      <c r="B285" s="1" t="s">
        <v>10</v>
      </c>
      <c r="C285" s="1" t="s">
        <v>25</v>
      </c>
      <c r="D285" s="8" t="s">
        <v>64</v>
      </c>
      <c r="E285" s="1" t="s">
        <v>27</v>
      </c>
      <c r="F285" s="1" t="s">
        <v>28</v>
      </c>
      <c r="G285" s="3">
        <v>70</v>
      </c>
    </row>
    <row r="286" spans="1:7" x14ac:dyDescent="0.3">
      <c r="A286" s="61">
        <v>2012</v>
      </c>
      <c r="B286" s="8" t="s">
        <v>10</v>
      </c>
      <c r="C286" s="1" t="s">
        <v>25</v>
      </c>
      <c r="D286" s="8" t="s">
        <v>64</v>
      </c>
      <c r="E286" s="1" t="s">
        <v>27</v>
      </c>
      <c r="F286" s="1" t="s">
        <v>28</v>
      </c>
      <c r="G286" s="3">
        <v>0</v>
      </c>
    </row>
    <row r="287" spans="1:7" x14ac:dyDescent="0.3">
      <c r="A287" s="61">
        <v>2013</v>
      </c>
      <c r="B287" s="8" t="s">
        <v>10</v>
      </c>
      <c r="C287" s="9" t="s">
        <v>25</v>
      </c>
      <c r="D287" s="8" t="s">
        <v>64</v>
      </c>
      <c r="E287" s="5" t="s">
        <v>27</v>
      </c>
      <c r="F287" s="5" t="s">
        <v>28</v>
      </c>
      <c r="G287" s="61">
        <v>0</v>
      </c>
    </row>
    <row r="288" spans="1:7" x14ac:dyDescent="0.3">
      <c r="A288" s="61">
        <v>2014</v>
      </c>
      <c r="B288" s="1" t="s">
        <v>10</v>
      </c>
      <c r="C288" s="9" t="s">
        <v>25</v>
      </c>
      <c r="D288" s="8" t="s">
        <v>64</v>
      </c>
      <c r="E288" s="5" t="s">
        <v>27</v>
      </c>
      <c r="F288" s="5" t="s">
        <v>28</v>
      </c>
      <c r="G288" s="61">
        <v>49</v>
      </c>
    </row>
    <row r="289" spans="1:7" x14ac:dyDescent="0.3">
      <c r="A289" s="61">
        <v>2015</v>
      </c>
      <c r="B289" s="8" t="s">
        <v>10</v>
      </c>
      <c r="C289" s="9" t="s">
        <v>25</v>
      </c>
      <c r="D289" s="8" t="s">
        <v>64</v>
      </c>
      <c r="E289" s="5" t="s">
        <v>27</v>
      </c>
      <c r="F289" s="5" t="s">
        <v>28</v>
      </c>
      <c r="G289" s="61">
        <v>0</v>
      </c>
    </row>
    <row r="290" spans="1:7" x14ac:dyDescent="0.3">
      <c r="A290" s="61">
        <v>2016</v>
      </c>
      <c r="B290" s="1" t="s">
        <v>10</v>
      </c>
      <c r="C290" s="9" t="s">
        <v>25</v>
      </c>
      <c r="D290" s="8" t="s">
        <v>64</v>
      </c>
      <c r="E290" s="5" t="s">
        <v>27</v>
      </c>
      <c r="F290" s="5" t="s">
        <v>28</v>
      </c>
      <c r="G290" s="34">
        <v>35</v>
      </c>
    </row>
    <row r="291" spans="1:7" x14ac:dyDescent="0.3">
      <c r="A291" s="61">
        <v>2000</v>
      </c>
      <c r="B291" s="1" t="s">
        <v>10</v>
      </c>
      <c r="C291" s="1" t="s">
        <v>247</v>
      </c>
      <c r="D291" s="8" t="s">
        <v>248</v>
      </c>
      <c r="E291" s="1" t="s">
        <v>27</v>
      </c>
      <c r="F291" s="1" t="s">
        <v>28</v>
      </c>
      <c r="G291" s="3">
        <v>57</v>
      </c>
    </row>
    <row r="292" spans="1:7" x14ac:dyDescent="0.3">
      <c r="A292" s="61">
        <v>2001</v>
      </c>
      <c r="B292" s="1" t="s">
        <v>10</v>
      </c>
      <c r="C292" s="216" t="s">
        <v>247</v>
      </c>
      <c r="D292" s="216" t="s">
        <v>248</v>
      </c>
      <c r="E292" s="1" t="s">
        <v>27</v>
      </c>
      <c r="F292" s="1" t="s">
        <v>28</v>
      </c>
      <c r="G292" s="3">
        <v>14</v>
      </c>
    </row>
    <row r="293" spans="1:7" x14ac:dyDescent="0.3">
      <c r="A293" s="61">
        <v>2002</v>
      </c>
      <c r="B293" s="1" t="s">
        <v>10</v>
      </c>
      <c r="C293" s="216" t="s">
        <v>247</v>
      </c>
      <c r="D293" s="216" t="s">
        <v>248</v>
      </c>
      <c r="E293" s="1" t="s">
        <v>27</v>
      </c>
      <c r="F293" s="1" t="s">
        <v>28</v>
      </c>
      <c r="G293" s="3">
        <v>49</v>
      </c>
    </row>
    <row r="294" spans="1:7" x14ac:dyDescent="0.3">
      <c r="A294" s="61">
        <v>2003</v>
      </c>
      <c r="B294" s="1" t="s">
        <v>10</v>
      </c>
      <c r="C294" s="216" t="s">
        <v>247</v>
      </c>
      <c r="D294" s="216" t="s">
        <v>248</v>
      </c>
      <c r="E294" s="1" t="s">
        <v>27</v>
      </c>
      <c r="F294" s="1" t="s">
        <v>28</v>
      </c>
      <c r="G294" s="3">
        <v>0</v>
      </c>
    </row>
    <row r="295" spans="1:7" x14ac:dyDescent="0.3">
      <c r="A295" s="61">
        <v>2004</v>
      </c>
      <c r="B295" s="1" t="s">
        <v>10</v>
      </c>
      <c r="C295" s="216" t="s">
        <v>247</v>
      </c>
      <c r="D295" s="216" t="s">
        <v>248</v>
      </c>
      <c r="E295" s="1" t="s">
        <v>27</v>
      </c>
      <c r="F295" s="1" t="s">
        <v>28</v>
      </c>
      <c r="G295" s="3">
        <v>0</v>
      </c>
    </row>
    <row r="296" spans="1:7" x14ac:dyDescent="0.3">
      <c r="A296" s="61">
        <v>2005</v>
      </c>
      <c r="B296" s="1" t="s">
        <v>10</v>
      </c>
      <c r="C296" s="216" t="s">
        <v>247</v>
      </c>
      <c r="D296" s="216" t="s">
        <v>248</v>
      </c>
      <c r="E296" s="1" t="s">
        <v>27</v>
      </c>
      <c r="F296" s="1" t="s">
        <v>28</v>
      </c>
      <c r="G296" s="3">
        <v>0</v>
      </c>
    </row>
    <row r="297" spans="1:7" x14ac:dyDescent="0.3">
      <c r="A297" s="61">
        <v>2006</v>
      </c>
      <c r="B297" s="1" t="s">
        <v>10</v>
      </c>
      <c r="C297" s="216" t="s">
        <v>247</v>
      </c>
      <c r="D297" s="216" t="s">
        <v>248</v>
      </c>
      <c r="E297" s="1" t="s">
        <v>27</v>
      </c>
      <c r="F297" s="1" t="s">
        <v>28</v>
      </c>
      <c r="G297" s="3">
        <v>0</v>
      </c>
    </row>
    <row r="298" spans="1:7" x14ac:dyDescent="0.3">
      <c r="A298" s="61">
        <v>2007</v>
      </c>
      <c r="B298" s="1" t="s">
        <v>10</v>
      </c>
      <c r="C298" s="216" t="s">
        <v>247</v>
      </c>
      <c r="D298" s="216" t="s">
        <v>248</v>
      </c>
      <c r="E298" s="1" t="s">
        <v>27</v>
      </c>
      <c r="F298" s="1" t="s">
        <v>28</v>
      </c>
      <c r="G298" s="3">
        <v>30</v>
      </c>
    </row>
    <row r="299" spans="1:7" x14ac:dyDescent="0.3">
      <c r="A299" s="61">
        <v>2008</v>
      </c>
      <c r="B299" s="1" t="s">
        <v>10</v>
      </c>
      <c r="C299" s="216" t="s">
        <v>247</v>
      </c>
      <c r="D299" s="216" t="s">
        <v>248</v>
      </c>
      <c r="E299" s="1" t="s">
        <v>27</v>
      </c>
      <c r="F299" s="1" t="s">
        <v>28</v>
      </c>
      <c r="G299" s="3">
        <v>0</v>
      </c>
    </row>
    <row r="300" spans="1:7" x14ac:dyDescent="0.3">
      <c r="A300" s="61">
        <v>2009</v>
      </c>
      <c r="B300" s="1" t="s">
        <v>10</v>
      </c>
      <c r="C300" s="216" t="s">
        <v>247</v>
      </c>
      <c r="D300" s="216" t="s">
        <v>248</v>
      </c>
      <c r="E300" s="1" t="s">
        <v>27</v>
      </c>
      <c r="F300" s="1" t="s">
        <v>28</v>
      </c>
      <c r="G300" s="3">
        <v>0</v>
      </c>
    </row>
    <row r="301" spans="1:7" x14ac:dyDescent="0.3">
      <c r="A301" s="61">
        <v>2010</v>
      </c>
      <c r="B301" s="1" t="s">
        <v>10</v>
      </c>
      <c r="C301" s="216" t="s">
        <v>247</v>
      </c>
      <c r="D301" s="216" t="s">
        <v>248</v>
      </c>
      <c r="E301" s="1" t="s">
        <v>27</v>
      </c>
      <c r="F301" s="1" t="s">
        <v>28</v>
      </c>
      <c r="G301" s="3">
        <v>0</v>
      </c>
    </row>
    <row r="302" spans="1:7" x14ac:dyDescent="0.3">
      <c r="A302" s="61">
        <v>2011</v>
      </c>
      <c r="B302" s="1" t="s">
        <v>10</v>
      </c>
      <c r="C302" s="216" t="s">
        <v>247</v>
      </c>
      <c r="D302" s="216" t="s">
        <v>248</v>
      </c>
      <c r="E302" s="1" t="s">
        <v>27</v>
      </c>
      <c r="F302" s="1" t="s">
        <v>28</v>
      </c>
      <c r="G302" s="3">
        <v>0</v>
      </c>
    </row>
    <row r="303" spans="1:7" x14ac:dyDescent="0.3">
      <c r="A303" s="61">
        <v>2012</v>
      </c>
      <c r="B303" s="1" t="s">
        <v>10</v>
      </c>
      <c r="C303" s="216" t="s">
        <v>247</v>
      </c>
      <c r="D303" s="216" t="s">
        <v>248</v>
      </c>
      <c r="E303" s="1" t="s">
        <v>27</v>
      </c>
      <c r="F303" s="1" t="s">
        <v>28</v>
      </c>
      <c r="G303" s="3">
        <v>0</v>
      </c>
    </row>
    <row r="304" spans="1:7" x14ac:dyDescent="0.3">
      <c r="A304" s="61">
        <v>2013</v>
      </c>
      <c r="B304" s="1" t="s">
        <v>10</v>
      </c>
      <c r="C304" s="216" t="s">
        <v>247</v>
      </c>
      <c r="D304" s="216" t="s">
        <v>248</v>
      </c>
      <c r="E304" s="5" t="s">
        <v>27</v>
      </c>
      <c r="F304" s="5" t="s">
        <v>28</v>
      </c>
      <c r="G304" s="61">
        <v>0</v>
      </c>
    </row>
    <row r="305" spans="1:7" x14ac:dyDescent="0.3">
      <c r="A305" s="61">
        <v>2014</v>
      </c>
      <c r="B305" s="1" t="s">
        <v>10</v>
      </c>
      <c r="C305" s="216" t="s">
        <v>247</v>
      </c>
      <c r="D305" s="216" t="s">
        <v>248</v>
      </c>
      <c r="E305" s="5" t="s">
        <v>27</v>
      </c>
      <c r="F305" s="5" t="s">
        <v>28</v>
      </c>
      <c r="G305" s="61">
        <v>0</v>
      </c>
    </row>
    <row r="306" spans="1:7" x14ac:dyDescent="0.3">
      <c r="A306" s="61">
        <v>2015</v>
      </c>
      <c r="B306" s="1" t="s">
        <v>10</v>
      </c>
      <c r="C306" s="216" t="s">
        <v>247</v>
      </c>
      <c r="D306" s="216" t="s">
        <v>248</v>
      </c>
      <c r="E306" s="5" t="s">
        <v>27</v>
      </c>
      <c r="F306" s="5" t="s">
        <v>28</v>
      </c>
      <c r="G306" s="61">
        <v>0</v>
      </c>
    </row>
    <row r="307" spans="1:7" x14ac:dyDescent="0.3">
      <c r="A307" s="61">
        <v>2016</v>
      </c>
      <c r="B307" s="1" t="s">
        <v>10</v>
      </c>
      <c r="C307" s="216" t="s">
        <v>247</v>
      </c>
      <c r="D307" s="216" t="s">
        <v>248</v>
      </c>
      <c r="E307" s="5" t="s">
        <v>27</v>
      </c>
      <c r="F307" s="5" t="s">
        <v>28</v>
      </c>
      <c r="G307" s="34">
        <v>0</v>
      </c>
    </row>
    <row r="308" spans="1:7" x14ac:dyDescent="0.3">
      <c r="A308" s="61">
        <v>2000</v>
      </c>
      <c r="B308" s="1" t="s">
        <v>10</v>
      </c>
      <c r="C308" s="1" t="s">
        <v>26</v>
      </c>
      <c r="D308" s="8" t="s">
        <v>67</v>
      </c>
      <c r="E308" s="1" t="s">
        <v>27</v>
      </c>
      <c r="F308" s="1" t="s">
        <v>28</v>
      </c>
      <c r="G308" s="3">
        <v>0</v>
      </c>
    </row>
    <row r="309" spans="1:7" x14ac:dyDescent="0.3">
      <c r="A309" s="61">
        <v>2001</v>
      </c>
      <c r="B309" s="1" t="s">
        <v>10</v>
      </c>
      <c r="C309" s="1" t="s">
        <v>26</v>
      </c>
      <c r="D309" s="8" t="s">
        <v>67</v>
      </c>
      <c r="E309" s="1" t="s">
        <v>27</v>
      </c>
      <c r="F309" s="1" t="s">
        <v>28</v>
      </c>
      <c r="G309" s="3">
        <v>13</v>
      </c>
    </row>
    <row r="310" spans="1:7" x14ac:dyDescent="0.3">
      <c r="A310" s="61">
        <v>2002</v>
      </c>
      <c r="B310" s="1" t="s">
        <v>10</v>
      </c>
      <c r="C310" s="1" t="s">
        <v>26</v>
      </c>
      <c r="D310" s="8" t="s">
        <v>67</v>
      </c>
      <c r="E310" s="1" t="s">
        <v>27</v>
      </c>
      <c r="F310" s="1" t="s">
        <v>28</v>
      </c>
      <c r="G310" s="3">
        <v>7</v>
      </c>
    </row>
    <row r="311" spans="1:7" x14ac:dyDescent="0.3">
      <c r="A311" s="61">
        <v>2003</v>
      </c>
      <c r="B311" s="1" t="s">
        <v>10</v>
      </c>
      <c r="C311" s="1" t="s">
        <v>26</v>
      </c>
      <c r="D311" s="8" t="s">
        <v>67</v>
      </c>
      <c r="E311" s="1" t="s">
        <v>27</v>
      </c>
      <c r="F311" s="1" t="s">
        <v>28</v>
      </c>
      <c r="G311" s="3">
        <v>0</v>
      </c>
    </row>
    <row r="312" spans="1:7" x14ac:dyDescent="0.3">
      <c r="A312" s="61">
        <v>2004</v>
      </c>
      <c r="B312" s="1" t="s">
        <v>10</v>
      </c>
      <c r="C312" s="1" t="s">
        <v>26</v>
      </c>
      <c r="D312" s="8" t="s">
        <v>67</v>
      </c>
      <c r="E312" s="1" t="s">
        <v>27</v>
      </c>
      <c r="F312" s="1" t="s">
        <v>28</v>
      </c>
      <c r="G312" s="3">
        <v>0</v>
      </c>
    </row>
    <row r="313" spans="1:7" x14ac:dyDescent="0.3">
      <c r="A313" s="61">
        <v>2005</v>
      </c>
      <c r="B313" s="1" t="s">
        <v>10</v>
      </c>
      <c r="C313" s="1" t="s">
        <v>26</v>
      </c>
      <c r="D313" s="8" t="s">
        <v>67</v>
      </c>
      <c r="E313" s="1" t="s">
        <v>27</v>
      </c>
      <c r="F313" s="1" t="s">
        <v>28</v>
      </c>
      <c r="G313" s="3">
        <v>0</v>
      </c>
    </row>
    <row r="314" spans="1:7" x14ac:dyDescent="0.3">
      <c r="A314" s="61">
        <v>2006</v>
      </c>
      <c r="B314" s="1" t="s">
        <v>10</v>
      </c>
      <c r="C314" s="1" t="s">
        <v>26</v>
      </c>
      <c r="D314" s="8" t="s">
        <v>67</v>
      </c>
      <c r="E314" s="1" t="s">
        <v>27</v>
      </c>
      <c r="F314" s="1" t="s">
        <v>28</v>
      </c>
      <c r="G314" s="3">
        <v>0</v>
      </c>
    </row>
    <row r="315" spans="1:7" x14ac:dyDescent="0.3">
      <c r="A315" s="61">
        <v>2007</v>
      </c>
      <c r="B315" s="8" t="s">
        <v>10</v>
      </c>
      <c r="C315" s="1" t="s">
        <v>26</v>
      </c>
      <c r="D315" s="8" t="s">
        <v>67</v>
      </c>
      <c r="E315" s="1" t="s">
        <v>27</v>
      </c>
      <c r="F315" s="1" t="s">
        <v>28</v>
      </c>
      <c r="G315" s="3">
        <v>0</v>
      </c>
    </row>
    <row r="316" spans="1:7" x14ac:dyDescent="0.3">
      <c r="A316" s="61">
        <v>2008</v>
      </c>
      <c r="B316" s="8" t="s">
        <v>10</v>
      </c>
      <c r="C316" s="1" t="s">
        <v>26</v>
      </c>
      <c r="D316" s="8" t="s">
        <v>67</v>
      </c>
      <c r="E316" s="1" t="s">
        <v>27</v>
      </c>
      <c r="F316" s="1" t="s">
        <v>28</v>
      </c>
      <c r="G316" s="3">
        <v>0</v>
      </c>
    </row>
    <row r="317" spans="1:7" x14ac:dyDescent="0.3">
      <c r="A317" s="61">
        <v>2009</v>
      </c>
      <c r="B317" s="1" t="s">
        <v>10</v>
      </c>
      <c r="C317" s="1" t="s">
        <v>26</v>
      </c>
      <c r="D317" s="8" t="s">
        <v>67</v>
      </c>
      <c r="E317" s="1" t="s">
        <v>27</v>
      </c>
      <c r="F317" s="1" t="s">
        <v>28</v>
      </c>
      <c r="G317" s="3">
        <v>0</v>
      </c>
    </row>
    <row r="318" spans="1:7" x14ac:dyDescent="0.3">
      <c r="A318" s="61">
        <v>2010</v>
      </c>
      <c r="B318" s="8" t="s">
        <v>10</v>
      </c>
      <c r="C318" s="8" t="s">
        <v>26</v>
      </c>
      <c r="D318" s="8" t="s">
        <v>67</v>
      </c>
      <c r="E318" s="1" t="s">
        <v>27</v>
      </c>
      <c r="F318" s="1" t="s">
        <v>28</v>
      </c>
      <c r="G318" s="3">
        <v>0</v>
      </c>
    </row>
    <row r="319" spans="1:7" x14ac:dyDescent="0.3">
      <c r="A319" s="61">
        <v>2011</v>
      </c>
      <c r="B319" s="1" t="s">
        <v>10</v>
      </c>
      <c r="C319" s="1" t="s">
        <v>26</v>
      </c>
      <c r="D319" s="8" t="s">
        <v>67</v>
      </c>
      <c r="E319" s="1" t="s">
        <v>27</v>
      </c>
      <c r="F319" s="1" t="s">
        <v>28</v>
      </c>
      <c r="G319" s="3">
        <v>0</v>
      </c>
    </row>
    <row r="320" spans="1:7" x14ac:dyDescent="0.3">
      <c r="A320" s="61">
        <v>2012</v>
      </c>
      <c r="B320" s="1" t="s">
        <v>10</v>
      </c>
      <c r="C320" s="1" t="s">
        <v>26</v>
      </c>
      <c r="D320" s="8" t="s">
        <v>67</v>
      </c>
      <c r="E320" s="1" t="s">
        <v>27</v>
      </c>
      <c r="F320" s="1" t="s">
        <v>28</v>
      </c>
      <c r="G320" s="3">
        <v>0</v>
      </c>
    </row>
    <row r="321" spans="1:7" x14ac:dyDescent="0.3">
      <c r="A321" s="61">
        <v>2013</v>
      </c>
      <c r="B321" s="1" t="s">
        <v>10</v>
      </c>
      <c r="C321" s="9" t="s">
        <v>26</v>
      </c>
      <c r="D321" s="8" t="s">
        <v>67</v>
      </c>
      <c r="E321" s="5" t="s">
        <v>27</v>
      </c>
      <c r="F321" s="5" t="s">
        <v>28</v>
      </c>
      <c r="G321" s="61">
        <v>0</v>
      </c>
    </row>
    <row r="322" spans="1:7" x14ac:dyDescent="0.3">
      <c r="A322" s="61">
        <v>2014</v>
      </c>
      <c r="B322" s="1" t="s">
        <v>10</v>
      </c>
      <c r="C322" s="9" t="s">
        <v>26</v>
      </c>
      <c r="D322" s="8" t="s">
        <v>67</v>
      </c>
      <c r="E322" s="5" t="s">
        <v>27</v>
      </c>
      <c r="F322" s="5" t="s">
        <v>28</v>
      </c>
      <c r="G322" s="61">
        <v>0</v>
      </c>
    </row>
    <row r="323" spans="1:7" x14ac:dyDescent="0.3">
      <c r="A323" s="61">
        <v>2015</v>
      </c>
      <c r="B323" s="1" t="s">
        <v>10</v>
      </c>
      <c r="C323" s="9" t="s">
        <v>26</v>
      </c>
      <c r="D323" s="8" t="s">
        <v>67</v>
      </c>
      <c r="E323" s="5" t="s">
        <v>27</v>
      </c>
      <c r="F323" s="5" t="s">
        <v>28</v>
      </c>
      <c r="G323" s="61">
        <v>0</v>
      </c>
    </row>
    <row r="324" spans="1:7" x14ac:dyDescent="0.3">
      <c r="A324" s="61">
        <v>2016</v>
      </c>
      <c r="B324" s="1" t="s">
        <v>10</v>
      </c>
      <c r="C324" s="9" t="s">
        <v>26</v>
      </c>
      <c r="D324" s="8" t="s">
        <v>67</v>
      </c>
      <c r="E324" s="5" t="s">
        <v>27</v>
      </c>
      <c r="F324" s="5" t="s">
        <v>28</v>
      </c>
      <c r="G324" s="34">
        <v>0</v>
      </c>
    </row>
    <row r="325" spans="1:7" x14ac:dyDescent="0.3">
      <c r="A325" s="61">
        <v>2000</v>
      </c>
      <c r="B325" s="1" t="s">
        <v>6</v>
      </c>
      <c r="C325" s="1" t="s">
        <v>17</v>
      </c>
      <c r="D325" s="8" t="s">
        <v>68</v>
      </c>
      <c r="E325" s="1" t="s">
        <v>27</v>
      </c>
      <c r="F325" s="1" t="s">
        <v>28</v>
      </c>
      <c r="G325" s="3">
        <v>2652</v>
      </c>
    </row>
    <row r="326" spans="1:7" x14ac:dyDescent="0.3">
      <c r="A326" s="61">
        <v>2001</v>
      </c>
      <c r="B326" s="1" t="s">
        <v>6</v>
      </c>
      <c r="C326" s="1" t="s">
        <v>17</v>
      </c>
      <c r="D326" s="8" t="s">
        <v>68</v>
      </c>
      <c r="E326" s="1" t="s">
        <v>27</v>
      </c>
      <c r="F326" s="1" t="s">
        <v>28</v>
      </c>
      <c r="G326" s="3">
        <v>2476</v>
      </c>
    </row>
    <row r="327" spans="1:7" x14ac:dyDescent="0.3">
      <c r="A327" s="61">
        <v>2002</v>
      </c>
      <c r="B327" s="1" t="s">
        <v>6</v>
      </c>
      <c r="C327" s="1" t="s">
        <v>17</v>
      </c>
      <c r="D327" s="8" t="s">
        <v>68</v>
      </c>
      <c r="E327" s="1" t="s">
        <v>27</v>
      </c>
      <c r="F327" s="1" t="s">
        <v>28</v>
      </c>
      <c r="G327" s="3">
        <v>3068</v>
      </c>
    </row>
    <row r="328" spans="1:7" x14ac:dyDescent="0.3">
      <c r="A328" s="61">
        <v>2003</v>
      </c>
      <c r="B328" s="1" t="s">
        <v>6</v>
      </c>
      <c r="C328" s="1" t="s">
        <v>17</v>
      </c>
      <c r="D328" s="8" t="s">
        <v>68</v>
      </c>
      <c r="E328" s="1" t="s">
        <v>27</v>
      </c>
      <c r="F328" s="1" t="s">
        <v>28</v>
      </c>
      <c r="G328" s="3">
        <v>862</v>
      </c>
    </row>
    <row r="329" spans="1:7" x14ac:dyDescent="0.3">
      <c r="A329" s="61">
        <v>2004</v>
      </c>
      <c r="B329" s="1" t="s">
        <v>6</v>
      </c>
      <c r="C329" s="1" t="s">
        <v>17</v>
      </c>
      <c r="D329" s="8" t="s">
        <v>68</v>
      </c>
      <c r="E329" s="1" t="s">
        <v>27</v>
      </c>
      <c r="F329" s="1" t="s">
        <v>28</v>
      </c>
      <c r="G329" s="3">
        <v>1610</v>
      </c>
    </row>
    <row r="330" spans="1:7" x14ac:dyDescent="0.3">
      <c r="A330" s="61">
        <v>2005</v>
      </c>
      <c r="B330" s="1" t="s">
        <v>6</v>
      </c>
      <c r="C330" s="1" t="s">
        <v>17</v>
      </c>
      <c r="D330" s="8" t="s">
        <v>68</v>
      </c>
      <c r="E330" s="1" t="s">
        <v>27</v>
      </c>
      <c r="F330" s="1" t="s">
        <v>28</v>
      </c>
      <c r="G330" s="3">
        <v>962</v>
      </c>
    </row>
    <row r="331" spans="1:7" x14ac:dyDescent="0.3">
      <c r="A331" s="61">
        <v>2006</v>
      </c>
      <c r="B331" s="1" t="s">
        <v>6</v>
      </c>
      <c r="C331" s="1" t="s">
        <v>17</v>
      </c>
      <c r="D331" s="8" t="s">
        <v>68</v>
      </c>
      <c r="E331" s="1" t="s">
        <v>27</v>
      </c>
      <c r="F331" s="1" t="s">
        <v>28</v>
      </c>
      <c r="G331" s="3">
        <v>933</v>
      </c>
    </row>
    <row r="332" spans="1:7" x14ac:dyDescent="0.3">
      <c r="A332" s="61">
        <v>2007</v>
      </c>
      <c r="B332" s="1" t="s">
        <v>6</v>
      </c>
      <c r="C332" s="1" t="s">
        <v>17</v>
      </c>
      <c r="D332" s="8" t="s">
        <v>68</v>
      </c>
      <c r="E332" s="1" t="s">
        <v>27</v>
      </c>
      <c r="F332" s="1" t="s">
        <v>28</v>
      </c>
      <c r="G332" s="3">
        <v>1641</v>
      </c>
    </row>
    <row r="333" spans="1:7" x14ac:dyDescent="0.3">
      <c r="A333" s="61">
        <v>2008</v>
      </c>
      <c r="B333" s="1" t="s">
        <v>6</v>
      </c>
      <c r="C333" s="1" t="s">
        <v>17</v>
      </c>
      <c r="D333" s="8" t="s">
        <v>68</v>
      </c>
      <c r="E333" s="1" t="s">
        <v>27</v>
      </c>
      <c r="F333" s="1" t="s">
        <v>28</v>
      </c>
      <c r="G333" s="3">
        <v>1615</v>
      </c>
    </row>
    <row r="334" spans="1:7" x14ac:dyDescent="0.3">
      <c r="A334" s="61">
        <v>2009</v>
      </c>
      <c r="B334" s="1" t="s">
        <v>6</v>
      </c>
      <c r="C334" s="1" t="s">
        <v>17</v>
      </c>
      <c r="D334" s="8" t="s">
        <v>68</v>
      </c>
      <c r="E334" s="1" t="s">
        <v>27</v>
      </c>
      <c r="F334" s="1" t="s">
        <v>28</v>
      </c>
      <c r="G334" s="3">
        <v>2285</v>
      </c>
    </row>
    <row r="335" spans="1:7" x14ac:dyDescent="0.3">
      <c r="A335" s="61">
        <v>2010</v>
      </c>
      <c r="B335" s="1" t="s">
        <v>6</v>
      </c>
      <c r="C335" s="1" t="s">
        <v>17</v>
      </c>
      <c r="D335" s="8" t="s">
        <v>68</v>
      </c>
      <c r="E335" s="1" t="s">
        <v>27</v>
      </c>
      <c r="F335" s="1" t="s">
        <v>28</v>
      </c>
      <c r="G335" s="3">
        <v>1873</v>
      </c>
    </row>
    <row r="336" spans="1:7" x14ac:dyDescent="0.3">
      <c r="A336" s="61">
        <v>2011</v>
      </c>
      <c r="B336" s="1" t="s">
        <v>6</v>
      </c>
      <c r="C336" s="1" t="s">
        <v>17</v>
      </c>
      <c r="D336" s="8" t="s">
        <v>68</v>
      </c>
      <c r="E336" s="1" t="s">
        <v>27</v>
      </c>
      <c r="F336" s="1" t="s">
        <v>28</v>
      </c>
      <c r="G336" s="3">
        <v>1192</v>
      </c>
    </row>
    <row r="337" spans="1:7" x14ac:dyDescent="0.3">
      <c r="A337" s="61">
        <v>2012</v>
      </c>
      <c r="B337" s="1" t="s">
        <v>6</v>
      </c>
      <c r="C337" s="1" t="s">
        <v>17</v>
      </c>
      <c r="D337" s="8" t="s">
        <v>68</v>
      </c>
      <c r="E337" s="1" t="s">
        <v>27</v>
      </c>
      <c r="F337" s="1" t="s">
        <v>28</v>
      </c>
      <c r="G337" s="3">
        <v>2436</v>
      </c>
    </row>
    <row r="338" spans="1:7" x14ac:dyDescent="0.3">
      <c r="A338" s="61">
        <v>2013</v>
      </c>
      <c r="B338" s="8" t="s">
        <v>6</v>
      </c>
      <c r="C338" s="9" t="s">
        <v>17</v>
      </c>
      <c r="D338" s="8" t="s">
        <v>68</v>
      </c>
      <c r="E338" s="5" t="s">
        <v>27</v>
      </c>
      <c r="F338" s="5" t="s">
        <v>28</v>
      </c>
      <c r="G338" s="61">
        <v>1521</v>
      </c>
    </row>
    <row r="339" spans="1:7" x14ac:dyDescent="0.3">
      <c r="A339" s="61">
        <v>2014</v>
      </c>
      <c r="B339" s="8" t="s">
        <v>6</v>
      </c>
      <c r="C339" s="9" t="s">
        <v>17</v>
      </c>
      <c r="D339" s="8" t="s">
        <v>68</v>
      </c>
      <c r="E339" s="5" t="s">
        <v>27</v>
      </c>
      <c r="F339" s="5" t="s">
        <v>28</v>
      </c>
      <c r="G339" s="61">
        <v>1191</v>
      </c>
    </row>
    <row r="340" spans="1:7" x14ac:dyDescent="0.3">
      <c r="A340" s="61">
        <v>2015</v>
      </c>
      <c r="B340" s="1" t="s">
        <v>6</v>
      </c>
      <c r="C340" s="9" t="s">
        <v>17</v>
      </c>
      <c r="D340" s="8" t="s">
        <v>68</v>
      </c>
      <c r="E340" s="5" t="s">
        <v>27</v>
      </c>
      <c r="F340" s="5" t="s">
        <v>28</v>
      </c>
      <c r="G340" s="61">
        <v>2359</v>
      </c>
    </row>
    <row r="341" spans="1:7" x14ac:dyDescent="0.3">
      <c r="A341" s="61">
        <v>2016</v>
      </c>
      <c r="B341" s="8" t="s">
        <v>6</v>
      </c>
      <c r="C341" s="9" t="s">
        <v>17</v>
      </c>
      <c r="D341" s="8" t="s">
        <v>68</v>
      </c>
      <c r="E341" s="5" t="s">
        <v>27</v>
      </c>
      <c r="F341" s="5" t="s">
        <v>28</v>
      </c>
      <c r="G341" s="34">
        <v>2528</v>
      </c>
    </row>
    <row r="342" spans="1:7" x14ac:dyDescent="0.3">
      <c r="A342" s="61">
        <v>2000</v>
      </c>
      <c r="B342" s="1" t="s">
        <v>114</v>
      </c>
      <c r="C342" s="1" t="s">
        <v>112</v>
      </c>
      <c r="D342" s="8" t="s">
        <v>51</v>
      </c>
      <c r="E342" s="1" t="s">
        <v>27</v>
      </c>
      <c r="F342" s="1" t="s">
        <v>28</v>
      </c>
      <c r="G342" s="3">
        <v>880</v>
      </c>
    </row>
    <row r="343" spans="1:7" x14ac:dyDescent="0.3">
      <c r="A343" s="61">
        <v>2001</v>
      </c>
      <c r="B343" s="1" t="s">
        <v>114</v>
      </c>
      <c r="C343" s="1" t="s">
        <v>112</v>
      </c>
      <c r="D343" s="8" t="s">
        <v>51</v>
      </c>
      <c r="E343" s="1" t="s">
        <v>27</v>
      </c>
      <c r="F343" s="1" t="s">
        <v>28</v>
      </c>
      <c r="G343" s="3">
        <v>353</v>
      </c>
    </row>
    <row r="344" spans="1:7" x14ac:dyDescent="0.3">
      <c r="A344" s="61">
        <v>2002</v>
      </c>
      <c r="B344" s="1" t="s">
        <v>114</v>
      </c>
      <c r="C344" s="1" t="s">
        <v>112</v>
      </c>
      <c r="D344" s="8" t="s">
        <v>51</v>
      </c>
      <c r="E344" s="1" t="s">
        <v>27</v>
      </c>
      <c r="F344" s="1" t="s">
        <v>28</v>
      </c>
      <c r="G344" s="3">
        <v>902</v>
      </c>
    </row>
    <row r="345" spans="1:7" x14ac:dyDescent="0.3">
      <c r="A345" s="61">
        <v>2003</v>
      </c>
      <c r="B345" s="1" t="s">
        <v>114</v>
      </c>
      <c r="C345" s="1" t="s">
        <v>112</v>
      </c>
      <c r="D345" s="8" t="s">
        <v>51</v>
      </c>
      <c r="E345" s="1" t="s">
        <v>27</v>
      </c>
      <c r="F345" s="1" t="s">
        <v>28</v>
      </c>
      <c r="G345" s="3">
        <v>0</v>
      </c>
    </row>
    <row r="346" spans="1:7" x14ac:dyDescent="0.3">
      <c r="A346" s="61">
        <v>2004</v>
      </c>
      <c r="B346" s="1" t="s">
        <v>114</v>
      </c>
      <c r="C346" s="1" t="s">
        <v>112</v>
      </c>
      <c r="D346" s="8" t="s">
        <v>51</v>
      </c>
      <c r="E346" s="1" t="s">
        <v>27</v>
      </c>
      <c r="F346" s="1" t="s">
        <v>28</v>
      </c>
      <c r="G346" s="3">
        <v>726</v>
      </c>
    </row>
    <row r="347" spans="1:7" x14ac:dyDescent="0.3">
      <c r="A347" s="61">
        <v>2005</v>
      </c>
      <c r="B347" s="1" t="s">
        <v>114</v>
      </c>
      <c r="C347" s="1" t="s">
        <v>112</v>
      </c>
      <c r="D347" s="8" t="s">
        <v>51</v>
      </c>
      <c r="E347" s="1" t="s">
        <v>27</v>
      </c>
      <c r="F347" s="1" t="s">
        <v>28</v>
      </c>
      <c r="G347" s="3">
        <v>717</v>
      </c>
    </row>
    <row r="348" spans="1:7" x14ac:dyDescent="0.3">
      <c r="A348" s="61">
        <v>2006</v>
      </c>
      <c r="B348" s="1" t="s">
        <v>114</v>
      </c>
      <c r="C348" s="1" t="s">
        <v>112</v>
      </c>
      <c r="D348" s="8" t="s">
        <v>51</v>
      </c>
      <c r="E348" s="1" t="s">
        <v>27</v>
      </c>
      <c r="F348" s="1" t="s">
        <v>28</v>
      </c>
      <c r="G348" s="3">
        <v>858</v>
      </c>
    </row>
    <row r="349" spans="1:7" x14ac:dyDescent="0.3">
      <c r="A349" s="61">
        <v>2007</v>
      </c>
      <c r="B349" s="1" t="s">
        <v>114</v>
      </c>
      <c r="C349" s="1" t="s">
        <v>112</v>
      </c>
      <c r="D349" s="8" t="s">
        <v>51</v>
      </c>
      <c r="E349" s="1" t="s">
        <v>27</v>
      </c>
      <c r="F349" s="1" t="s">
        <v>28</v>
      </c>
      <c r="G349" s="3">
        <v>520</v>
      </c>
    </row>
    <row r="350" spans="1:7" x14ac:dyDescent="0.3">
      <c r="A350" s="61">
        <v>2008</v>
      </c>
      <c r="B350" s="1" t="s">
        <v>114</v>
      </c>
      <c r="C350" s="1" t="s">
        <v>112</v>
      </c>
      <c r="D350" s="8" t="s">
        <v>51</v>
      </c>
      <c r="E350" s="1" t="s">
        <v>27</v>
      </c>
      <c r="F350" s="1" t="s">
        <v>28</v>
      </c>
      <c r="G350" s="3">
        <v>522</v>
      </c>
    </row>
    <row r="351" spans="1:7" x14ac:dyDescent="0.3">
      <c r="A351" s="61">
        <v>2009</v>
      </c>
      <c r="B351" s="1" t="s">
        <v>114</v>
      </c>
      <c r="C351" s="1" t="s">
        <v>112</v>
      </c>
      <c r="D351" s="8" t="s">
        <v>51</v>
      </c>
      <c r="E351" s="1" t="s">
        <v>27</v>
      </c>
      <c r="F351" s="1" t="s">
        <v>28</v>
      </c>
      <c r="G351" s="3">
        <v>1113</v>
      </c>
    </row>
    <row r="352" spans="1:7" x14ac:dyDescent="0.3">
      <c r="A352" s="61">
        <v>2010</v>
      </c>
      <c r="B352" s="1" t="s">
        <v>114</v>
      </c>
      <c r="C352" s="1" t="s">
        <v>112</v>
      </c>
      <c r="D352" s="8" t="s">
        <v>51</v>
      </c>
      <c r="E352" s="1" t="s">
        <v>27</v>
      </c>
      <c r="F352" s="1" t="s">
        <v>28</v>
      </c>
      <c r="G352" s="3">
        <v>1017</v>
      </c>
    </row>
    <row r="353" spans="1:7" x14ac:dyDescent="0.3">
      <c r="A353" s="61">
        <v>2011</v>
      </c>
      <c r="B353" s="1" t="s">
        <v>114</v>
      </c>
      <c r="C353" s="1" t="s">
        <v>112</v>
      </c>
      <c r="D353" s="8" t="s">
        <v>51</v>
      </c>
      <c r="E353" s="1" t="s">
        <v>27</v>
      </c>
      <c r="F353" s="1" t="s">
        <v>28</v>
      </c>
      <c r="G353" s="3">
        <v>1266</v>
      </c>
    </row>
    <row r="354" spans="1:7" x14ac:dyDescent="0.3">
      <c r="A354" s="61">
        <v>2012</v>
      </c>
      <c r="B354" s="1" t="s">
        <v>114</v>
      </c>
      <c r="C354" s="1" t="s">
        <v>112</v>
      </c>
      <c r="D354" s="8" t="s">
        <v>51</v>
      </c>
      <c r="E354" s="1" t="s">
        <v>27</v>
      </c>
      <c r="F354" s="1" t="s">
        <v>28</v>
      </c>
      <c r="G354" s="3">
        <v>1336</v>
      </c>
    </row>
    <row r="355" spans="1:7" x14ac:dyDescent="0.3">
      <c r="A355" s="61">
        <v>2013</v>
      </c>
      <c r="B355" s="1" t="s">
        <v>114</v>
      </c>
      <c r="C355" s="1" t="s">
        <v>112</v>
      </c>
      <c r="D355" s="8" t="s">
        <v>51</v>
      </c>
      <c r="E355" s="5" t="s">
        <v>27</v>
      </c>
      <c r="F355" s="5" t="s">
        <v>28</v>
      </c>
      <c r="G355" s="61">
        <v>1213</v>
      </c>
    </row>
    <row r="356" spans="1:7" x14ac:dyDescent="0.3">
      <c r="A356" s="61">
        <v>2014</v>
      </c>
      <c r="B356" s="1" t="s">
        <v>114</v>
      </c>
      <c r="C356" s="1" t="s">
        <v>112</v>
      </c>
      <c r="D356" s="8" t="s">
        <v>51</v>
      </c>
      <c r="E356" s="5" t="s">
        <v>27</v>
      </c>
      <c r="F356" s="5" t="s">
        <v>28</v>
      </c>
      <c r="G356" s="61">
        <v>1810</v>
      </c>
    </row>
    <row r="357" spans="1:7" x14ac:dyDescent="0.3">
      <c r="A357" s="61">
        <v>2015</v>
      </c>
      <c r="B357" s="1" t="s">
        <v>114</v>
      </c>
      <c r="C357" s="1" t="s">
        <v>112</v>
      </c>
      <c r="D357" s="8" t="s">
        <v>51</v>
      </c>
      <c r="E357" s="5" t="s">
        <v>27</v>
      </c>
      <c r="F357" s="5" t="s">
        <v>28</v>
      </c>
      <c r="G357" s="61">
        <v>991</v>
      </c>
    </row>
    <row r="358" spans="1:7" x14ac:dyDescent="0.3">
      <c r="A358" s="61">
        <v>2016</v>
      </c>
      <c r="B358" s="1" t="s">
        <v>114</v>
      </c>
      <c r="C358" s="1" t="s">
        <v>112</v>
      </c>
      <c r="D358" s="8" t="s">
        <v>51</v>
      </c>
      <c r="E358" s="5" t="s">
        <v>27</v>
      </c>
      <c r="F358" s="5" t="s">
        <v>28</v>
      </c>
      <c r="G358" s="34">
        <v>691</v>
      </c>
    </row>
    <row r="359" spans="1:7" x14ac:dyDescent="0.3">
      <c r="A359" s="11">
        <v>2000</v>
      </c>
      <c r="B359" s="1" t="s">
        <v>115</v>
      </c>
      <c r="C359" s="1" t="s">
        <v>69</v>
      </c>
      <c r="D359" s="8" t="s">
        <v>70</v>
      </c>
      <c r="E359" s="5" t="s">
        <v>27</v>
      </c>
      <c r="F359" s="5" t="s">
        <v>28</v>
      </c>
      <c r="G359" s="62">
        <v>1670</v>
      </c>
    </row>
    <row r="360" spans="1:7" x14ac:dyDescent="0.3">
      <c r="A360" s="11">
        <v>2001</v>
      </c>
      <c r="B360" s="1" t="s">
        <v>115</v>
      </c>
      <c r="C360" s="1" t="s">
        <v>69</v>
      </c>
      <c r="D360" s="8" t="s">
        <v>70</v>
      </c>
      <c r="E360" s="5" t="s">
        <v>27</v>
      </c>
      <c r="F360" s="5" t="s">
        <v>28</v>
      </c>
      <c r="G360" s="62">
        <v>780</v>
      </c>
    </row>
    <row r="361" spans="1:7" x14ac:dyDescent="0.3">
      <c r="A361" s="11">
        <v>2002</v>
      </c>
      <c r="B361" s="8" t="s">
        <v>115</v>
      </c>
      <c r="C361" s="1" t="s">
        <v>69</v>
      </c>
      <c r="D361" s="8" t="s">
        <v>70</v>
      </c>
      <c r="E361" s="5" t="s">
        <v>27</v>
      </c>
      <c r="F361" s="5" t="s">
        <v>28</v>
      </c>
      <c r="G361" s="62">
        <v>805</v>
      </c>
    </row>
    <row r="362" spans="1:7" x14ac:dyDescent="0.3">
      <c r="A362" s="11">
        <v>2003</v>
      </c>
      <c r="B362" s="8" t="s">
        <v>115</v>
      </c>
      <c r="C362" s="1" t="s">
        <v>69</v>
      </c>
      <c r="D362" s="8" t="s">
        <v>70</v>
      </c>
      <c r="E362" s="5" t="s">
        <v>27</v>
      </c>
      <c r="F362" s="5" t="s">
        <v>28</v>
      </c>
      <c r="G362" s="62">
        <v>188</v>
      </c>
    </row>
    <row r="363" spans="1:7" x14ac:dyDescent="0.3">
      <c r="A363" s="11">
        <v>2004</v>
      </c>
      <c r="B363" s="1" t="s">
        <v>115</v>
      </c>
      <c r="C363" s="1" t="s">
        <v>69</v>
      </c>
      <c r="D363" s="8" t="s">
        <v>70</v>
      </c>
      <c r="E363" s="5" t="s">
        <v>27</v>
      </c>
      <c r="F363" s="5" t="s">
        <v>28</v>
      </c>
      <c r="G363" s="62">
        <v>329</v>
      </c>
    </row>
    <row r="364" spans="1:7" x14ac:dyDescent="0.3">
      <c r="A364" s="11">
        <v>2005</v>
      </c>
      <c r="B364" s="8" t="s">
        <v>115</v>
      </c>
      <c r="C364" s="8" t="s">
        <v>69</v>
      </c>
      <c r="D364" s="8" t="s">
        <v>70</v>
      </c>
      <c r="E364" s="5" t="s">
        <v>27</v>
      </c>
      <c r="F364" s="5" t="s">
        <v>28</v>
      </c>
      <c r="G364" s="62">
        <v>144</v>
      </c>
    </row>
    <row r="365" spans="1:7" x14ac:dyDescent="0.3">
      <c r="A365" s="11">
        <v>2006</v>
      </c>
      <c r="B365" s="1" t="s">
        <v>115</v>
      </c>
      <c r="C365" s="1" t="s">
        <v>69</v>
      </c>
      <c r="D365" s="8" t="s">
        <v>70</v>
      </c>
      <c r="E365" s="5" t="s">
        <v>27</v>
      </c>
      <c r="F365" s="5" t="s">
        <v>28</v>
      </c>
      <c r="G365" s="62">
        <v>443</v>
      </c>
    </row>
    <row r="366" spans="1:7" x14ac:dyDescent="0.3">
      <c r="A366" s="11">
        <v>2007</v>
      </c>
      <c r="B366" s="1" t="s">
        <v>115</v>
      </c>
      <c r="C366" s="1" t="s">
        <v>69</v>
      </c>
      <c r="D366" s="8" t="s">
        <v>70</v>
      </c>
      <c r="E366" s="5" t="s">
        <v>27</v>
      </c>
      <c r="F366" s="5" t="s">
        <v>28</v>
      </c>
      <c r="G366" s="62">
        <v>1356</v>
      </c>
    </row>
    <row r="367" spans="1:7" x14ac:dyDescent="0.3">
      <c r="A367" s="11">
        <v>2008</v>
      </c>
      <c r="B367" s="1" t="s">
        <v>115</v>
      </c>
      <c r="C367" s="1" t="s">
        <v>69</v>
      </c>
      <c r="D367" s="8" t="s">
        <v>70</v>
      </c>
      <c r="E367" s="5" t="s">
        <v>27</v>
      </c>
      <c r="F367" s="5" t="s">
        <v>28</v>
      </c>
      <c r="G367" s="62">
        <v>154</v>
      </c>
    </row>
    <row r="368" spans="1:7" x14ac:dyDescent="0.3">
      <c r="A368" s="11">
        <v>2009</v>
      </c>
      <c r="B368" s="1" t="s">
        <v>115</v>
      </c>
      <c r="C368" s="1" t="s">
        <v>69</v>
      </c>
      <c r="D368" s="8" t="s">
        <v>70</v>
      </c>
      <c r="E368" s="5" t="s">
        <v>27</v>
      </c>
      <c r="F368" s="5" t="s">
        <v>28</v>
      </c>
      <c r="G368" s="62">
        <v>874</v>
      </c>
    </row>
    <row r="369" spans="1:7" x14ac:dyDescent="0.3">
      <c r="A369" s="11">
        <v>2010</v>
      </c>
      <c r="B369" s="1" t="s">
        <v>115</v>
      </c>
      <c r="C369" s="1" t="s">
        <v>69</v>
      </c>
      <c r="D369" s="8" t="s">
        <v>70</v>
      </c>
      <c r="E369" s="5" t="s">
        <v>27</v>
      </c>
      <c r="F369" s="5" t="s">
        <v>28</v>
      </c>
      <c r="G369" s="62">
        <v>140</v>
      </c>
    </row>
    <row r="370" spans="1:7" x14ac:dyDescent="0.3">
      <c r="A370" s="11">
        <v>2011</v>
      </c>
      <c r="B370" s="1" t="s">
        <v>115</v>
      </c>
      <c r="C370" s="1" t="s">
        <v>69</v>
      </c>
      <c r="D370" s="8" t="s">
        <v>70</v>
      </c>
      <c r="E370" s="5" t="s">
        <v>27</v>
      </c>
      <c r="F370" s="5" t="s">
        <v>28</v>
      </c>
      <c r="G370" s="62">
        <v>523</v>
      </c>
    </row>
    <row r="371" spans="1:7" x14ac:dyDescent="0.3">
      <c r="A371" s="11">
        <v>2012</v>
      </c>
      <c r="B371" s="1" t="s">
        <v>115</v>
      </c>
      <c r="C371" s="33" t="s">
        <v>69</v>
      </c>
      <c r="D371" s="8" t="s">
        <v>70</v>
      </c>
      <c r="E371" s="5" t="s">
        <v>27</v>
      </c>
      <c r="F371" s="5" t="s">
        <v>28</v>
      </c>
      <c r="G371" s="62">
        <v>102</v>
      </c>
    </row>
    <row r="372" spans="1:7" x14ac:dyDescent="0.3">
      <c r="A372" s="11">
        <v>2013</v>
      </c>
      <c r="B372" s="1" t="s">
        <v>115</v>
      </c>
      <c r="C372" s="33" t="s">
        <v>69</v>
      </c>
      <c r="D372" s="8" t="s">
        <v>70</v>
      </c>
      <c r="E372" s="5" t="s">
        <v>27</v>
      </c>
      <c r="F372" s="5" t="s">
        <v>28</v>
      </c>
      <c r="G372" s="62">
        <v>786</v>
      </c>
    </row>
    <row r="373" spans="1:7" x14ac:dyDescent="0.3">
      <c r="A373" s="11">
        <v>2014</v>
      </c>
      <c r="B373" s="1" t="s">
        <v>115</v>
      </c>
      <c r="C373" s="33" t="s">
        <v>69</v>
      </c>
      <c r="D373" s="8" t="s">
        <v>70</v>
      </c>
      <c r="E373" s="5" t="s">
        <v>27</v>
      </c>
      <c r="F373" s="5" t="s">
        <v>28</v>
      </c>
      <c r="G373" s="62">
        <v>787</v>
      </c>
    </row>
    <row r="374" spans="1:7" x14ac:dyDescent="0.3">
      <c r="A374" s="11">
        <v>2015</v>
      </c>
      <c r="B374" s="1" t="s">
        <v>115</v>
      </c>
      <c r="C374" s="33" t="s">
        <v>69</v>
      </c>
      <c r="D374" s="8" t="s">
        <v>70</v>
      </c>
      <c r="E374" s="5" t="s">
        <v>27</v>
      </c>
      <c r="F374" s="5" t="s">
        <v>28</v>
      </c>
      <c r="G374" s="62">
        <v>946</v>
      </c>
    </row>
    <row r="375" spans="1:7" x14ac:dyDescent="0.3">
      <c r="A375" s="11">
        <v>2016</v>
      </c>
      <c r="B375" s="1" t="s">
        <v>115</v>
      </c>
      <c r="C375" s="1" t="s">
        <v>69</v>
      </c>
      <c r="D375" s="8" t="s">
        <v>70</v>
      </c>
      <c r="E375" s="5" t="s">
        <v>27</v>
      </c>
      <c r="F375" s="5" t="s">
        <v>28</v>
      </c>
      <c r="G375" s="62">
        <v>276</v>
      </c>
    </row>
    <row r="376" spans="1:7" x14ac:dyDescent="0.3">
      <c r="A376" s="11">
        <v>2000</v>
      </c>
      <c r="B376" s="1" t="s">
        <v>250</v>
      </c>
      <c r="C376" s="1" t="s">
        <v>251</v>
      </c>
      <c r="D376" s="8" t="s">
        <v>252</v>
      </c>
      <c r="E376" s="5" t="s">
        <v>27</v>
      </c>
      <c r="F376" s="5" t="s">
        <v>28</v>
      </c>
      <c r="G376" s="62">
        <v>662</v>
      </c>
    </row>
    <row r="377" spans="1:7" x14ac:dyDescent="0.3">
      <c r="A377" s="11">
        <v>2001</v>
      </c>
      <c r="B377" s="216" t="s">
        <v>250</v>
      </c>
      <c r="C377" s="216" t="s">
        <v>251</v>
      </c>
      <c r="D377" s="216" t="s">
        <v>252</v>
      </c>
      <c r="E377" s="5" t="s">
        <v>27</v>
      </c>
      <c r="F377" s="5" t="s">
        <v>28</v>
      </c>
      <c r="G377" s="62">
        <v>565</v>
      </c>
    </row>
    <row r="378" spans="1:7" x14ac:dyDescent="0.3">
      <c r="A378" s="11">
        <v>2002</v>
      </c>
      <c r="B378" s="216" t="s">
        <v>250</v>
      </c>
      <c r="C378" s="216" t="s">
        <v>251</v>
      </c>
      <c r="D378" s="216" t="s">
        <v>252</v>
      </c>
      <c r="E378" s="5" t="s">
        <v>27</v>
      </c>
      <c r="F378" s="5" t="s">
        <v>28</v>
      </c>
      <c r="G378" s="62">
        <v>1131</v>
      </c>
    </row>
    <row r="379" spans="1:7" x14ac:dyDescent="0.3">
      <c r="A379" s="11">
        <v>2000</v>
      </c>
      <c r="B379" s="1" t="s">
        <v>115</v>
      </c>
      <c r="C379" s="1" t="s">
        <v>69</v>
      </c>
      <c r="D379" s="8" t="s">
        <v>70</v>
      </c>
      <c r="E379" s="61" t="s">
        <v>27</v>
      </c>
      <c r="F379" s="61" t="s">
        <v>28</v>
      </c>
      <c r="G379" s="61"/>
    </row>
    <row r="380" spans="1:7" x14ac:dyDescent="0.3">
      <c r="A380" s="11">
        <v>2004</v>
      </c>
      <c r="B380" s="216" t="s">
        <v>250</v>
      </c>
      <c r="C380" s="216" t="s">
        <v>251</v>
      </c>
      <c r="D380" s="216" t="s">
        <v>252</v>
      </c>
      <c r="E380" s="5" t="s">
        <v>27</v>
      </c>
      <c r="F380" s="5" t="s">
        <v>28</v>
      </c>
      <c r="G380" s="62">
        <v>439</v>
      </c>
    </row>
    <row r="381" spans="1:7" x14ac:dyDescent="0.3">
      <c r="A381" s="11">
        <v>2005</v>
      </c>
      <c r="B381" s="216" t="s">
        <v>250</v>
      </c>
      <c r="C381" s="216" t="s">
        <v>251</v>
      </c>
      <c r="D381" s="216" t="s">
        <v>252</v>
      </c>
      <c r="E381" s="5" t="s">
        <v>27</v>
      </c>
      <c r="F381" s="5" t="s">
        <v>28</v>
      </c>
      <c r="G381" s="62">
        <v>429</v>
      </c>
    </row>
    <row r="382" spans="1:7" x14ac:dyDescent="0.3">
      <c r="A382" s="11">
        <v>2006</v>
      </c>
      <c r="B382" s="216" t="s">
        <v>250</v>
      </c>
      <c r="C382" s="216" t="s">
        <v>251</v>
      </c>
      <c r="D382" s="216" t="s">
        <v>252</v>
      </c>
      <c r="E382" s="5" t="s">
        <v>27</v>
      </c>
      <c r="F382" s="5" t="s">
        <v>28</v>
      </c>
      <c r="G382" s="62">
        <v>1085</v>
      </c>
    </row>
    <row r="383" spans="1:7" x14ac:dyDescent="0.3">
      <c r="A383" s="11">
        <v>2001</v>
      </c>
      <c r="B383" s="1" t="s">
        <v>115</v>
      </c>
      <c r="C383" s="1" t="s">
        <v>69</v>
      </c>
      <c r="D383" s="8" t="s">
        <v>70</v>
      </c>
      <c r="E383" s="61" t="s">
        <v>27</v>
      </c>
      <c r="F383" s="61" t="s">
        <v>28</v>
      </c>
      <c r="G383" s="61"/>
    </row>
    <row r="384" spans="1:7" x14ac:dyDescent="0.3">
      <c r="A384" s="11">
        <v>2008</v>
      </c>
      <c r="B384" s="216" t="s">
        <v>250</v>
      </c>
      <c r="C384" s="216" t="s">
        <v>251</v>
      </c>
      <c r="D384" s="216" t="s">
        <v>252</v>
      </c>
      <c r="E384" s="5" t="s">
        <v>27</v>
      </c>
      <c r="F384" s="5" t="s">
        <v>28</v>
      </c>
      <c r="G384" s="62">
        <v>664</v>
      </c>
    </row>
    <row r="385" spans="1:7" x14ac:dyDescent="0.3">
      <c r="A385" s="11">
        <v>2009</v>
      </c>
      <c r="B385" s="216" t="s">
        <v>250</v>
      </c>
      <c r="C385" s="216" t="s">
        <v>251</v>
      </c>
      <c r="D385" s="216" t="s">
        <v>252</v>
      </c>
      <c r="E385" s="5" t="s">
        <v>27</v>
      </c>
      <c r="F385" s="5" t="s">
        <v>28</v>
      </c>
      <c r="G385" s="62">
        <v>300</v>
      </c>
    </row>
    <row r="386" spans="1:7" x14ac:dyDescent="0.3">
      <c r="A386" s="11">
        <v>2010</v>
      </c>
      <c r="B386" s="216" t="s">
        <v>250</v>
      </c>
      <c r="C386" s="216" t="s">
        <v>251</v>
      </c>
      <c r="D386" s="216" t="s">
        <v>252</v>
      </c>
      <c r="E386" s="5" t="s">
        <v>27</v>
      </c>
      <c r="F386" s="5" t="s">
        <v>28</v>
      </c>
      <c r="G386" s="62">
        <v>176</v>
      </c>
    </row>
    <row r="387" spans="1:7" x14ac:dyDescent="0.3">
      <c r="A387" s="11">
        <v>2011</v>
      </c>
      <c r="B387" s="216" t="s">
        <v>250</v>
      </c>
      <c r="C387" s="216" t="s">
        <v>251</v>
      </c>
      <c r="D387" s="216" t="s">
        <v>252</v>
      </c>
      <c r="E387" s="5" t="s">
        <v>27</v>
      </c>
      <c r="F387" s="5" t="s">
        <v>28</v>
      </c>
      <c r="G387" s="62">
        <v>49</v>
      </c>
    </row>
    <row r="388" spans="1:7" x14ac:dyDescent="0.3">
      <c r="A388" s="11">
        <v>2012</v>
      </c>
      <c r="B388" s="216" t="s">
        <v>250</v>
      </c>
      <c r="C388" s="216" t="s">
        <v>251</v>
      </c>
      <c r="D388" s="216" t="s">
        <v>252</v>
      </c>
      <c r="E388" s="5" t="s">
        <v>27</v>
      </c>
      <c r="F388" s="5" t="s">
        <v>28</v>
      </c>
      <c r="G388" s="62">
        <v>237</v>
      </c>
    </row>
    <row r="389" spans="1:7" x14ac:dyDescent="0.3">
      <c r="A389" s="11">
        <v>2013</v>
      </c>
      <c r="B389" s="216" t="s">
        <v>250</v>
      </c>
      <c r="C389" s="216" t="s">
        <v>251</v>
      </c>
      <c r="D389" s="216" t="s">
        <v>252</v>
      </c>
      <c r="E389" s="5" t="s">
        <v>27</v>
      </c>
      <c r="F389" s="5" t="s">
        <v>28</v>
      </c>
      <c r="G389" s="62">
        <v>129</v>
      </c>
    </row>
    <row r="390" spans="1:7" x14ac:dyDescent="0.3">
      <c r="A390" s="11">
        <v>2014</v>
      </c>
      <c r="B390" s="216" t="s">
        <v>250</v>
      </c>
      <c r="C390" s="216" t="s">
        <v>251</v>
      </c>
      <c r="D390" s="216" t="s">
        <v>252</v>
      </c>
      <c r="E390" s="5" t="s">
        <v>27</v>
      </c>
      <c r="F390" s="5" t="s">
        <v>28</v>
      </c>
      <c r="G390" s="62">
        <v>204</v>
      </c>
    </row>
    <row r="391" spans="1:7" x14ac:dyDescent="0.3">
      <c r="A391" s="11">
        <v>2015</v>
      </c>
      <c r="B391" s="216" t="s">
        <v>250</v>
      </c>
      <c r="C391" s="216" t="s">
        <v>251</v>
      </c>
      <c r="D391" s="216" t="s">
        <v>252</v>
      </c>
      <c r="E391" s="5" t="s">
        <v>27</v>
      </c>
      <c r="F391" s="5" t="s">
        <v>28</v>
      </c>
      <c r="G391" s="62">
        <v>242</v>
      </c>
    </row>
    <row r="392" spans="1:7" x14ac:dyDescent="0.3">
      <c r="A392" s="11">
        <v>2016</v>
      </c>
      <c r="B392" s="216" t="s">
        <v>250</v>
      </c>
      <c r="C392" s="216" t="s">
        <v>251</v>
      </c>
      <c r="D392" s="216" t="s">
        <v>252</v>
      </c>
      <c r="E392" s="5" t="s">
        <v>27</v>
      </c>
      <c r="F392" s="5" t="s">
        <v>28</v>
      </c>
      <c r="G392" s="62">
        <v>161</v>
      </c>
    </row>
    <row r="393" spans="1:7" x14ac:dyDescent="0.3">
      <c r="A393" s="11">
        <v>2002</v>
      </c>
      <c r="B393" s="1" t="s">
        <v>115</v>
      </c>
      <c r="C393" s="1" t="s">
        <v>69</v>
      </c>
      <c r="D393" s="8" t="s">
        <v>70</v>
      </c>
      <c r="E393" s="61" t="s">
        <v>27</v>
      </c>
      <c r="F393" s="61" t="s">
        <v>28</v>
      </c>
      <c r="G393" s="61"/>
    </row>
    <row r="394" spans="1:7" x14ac:dyDescent="0.3">
      <c r="A394" s="11">
        <v>2003</v>
      </c>
      <c r="B394" s="1" t="s">
        <v>115</v>
      </c>
      <c r="C394" s="1" t="s">
        <v>69</v>
      </c>
      <c r="D394" s="8" t="s">
        <v>70</v>
      </c>
      <c r="E394" s="61" t="s">
        <v>27</v>
      </c>
      <c r="F394" s="61" t="s">
        <v>28</v>
      </c>
      <c r="G394" s="61"/>
    </row>
    <row r="395" spans="1:7" x14ac:dyDescent="0.3">
      <c r="A395" s="11">
        <v>2004</v>
      </c>
      <c r="B395" s="1" t="s">
        <v>115</v>
      </c>
      <c r="C395" s="1" t="s">
        <v>69</v>
      </c>
      <c r="D395" s="8" t="s">
        <v>70</v>
      </c>
      <c r="E395" s="61" t="s">
        <v>27</v>
      </c>
      <c r="F395" s="61" t="s">
        <v>28</v>
      </c>
      <c r="G395" s="61"/>
    </row>
    <row r="396" spans="1:7" x14ac:dyDescent="0.3">
      <c r="A396" s="11">
        <v>2001</v>
      </c>
      <c r="B396" s="8" t="s">
        <v>114</v>
      </c>
      <c r="C396" s="8" t="s">
        <v>105</v>
      </c>
      <c r="D396" s="8" t="s">
        <v>242</v>
      </c>
      <c r="E396" s="5" t="s">
        <v>27</v>
      </c>
      <c r="F396" s="5" t="s">
        <v>28</v>
      </c>
      <c r="G396" s="59">
        <v>10</v>
      </c>
    </row>
    <row r="397" spans="1:7" x14ac:dyDescent="0.3">
      <c r="A397" s="11">
        <v>2000</v>
      </c>
      <c r="B397" s="216" t="s">
        <v>250</v>
      </c>
      <c r="C397" s="1" t="s">
        <v>243</v>
      </c>
      <c r="D397" s="8" t="s">
        <v>244</v>
      </c>
      <c r="E397" s="5" t="s">
        <v>27</v>
      </c>
      <c r="F397" s="5" t="s">
        <v>28</v>
      </c>
      <c r="G397" s="62">
        <v>334</v>
      </c>
    </row>
    <row r="398" spans="1:7" x14ac:dyDescent="0.3">
      <c r="A398" s="11">
        <v>2001</v>
      </c>
      <c r="B398" s="216" t="s">
        <v>250</v>
      </c>
      <c r="C398" s="216" t="s">
        <v>243</v>
      </c>
      <c r="D398" s="216" t="s">
        <v>244</v>
      </c>
      <c r="E398" s="5" t="s">
        <v>27</v>
      </c>
      <c r="F398" s="5" t="s">
        <v>28</v>
      </c>
      <c r="G398" s="62">
        <v>316</v>
      </c>
    </row>
    <row r="399" spans="1:7" x14ac:dyDescent="0.3">
      <c r="A399" s="11">
        <v>2002</v>
      </c>
      <c r="B399" s="216" t="s">
        <v>250</v>
      </c>
      <c r="C399" s="216" t="s">
        <v>243</v>
      </c>
      <c r="D399" s="216" t="s">
        <v>244</v>
      </c>
      <c r="E399" s="5" t="s">
        <v>27</v>
      </c>
      <c r="F399" s="5" t="s">
        <v>28</v>
      </c>
      <c r="G399" s="62">
        <v>282</v>
      </c>
    </row>
    <row r="400" spans="1:7" x14ac:dyDescent="0.3">
      <c r="A400" s="11">
        <v>2005</v>
      </c>
      <c r="B400" s="1" t="s">
        <v>115</v>
      </c>
      <c r="C400" s="1" t="s">
        <v>69</v>
      </c>
      <c r="D400" s="8" t="s">
        <v>70</v>
      </c>
      <c r="E400" s="61" t="s">
        <v>27</v>
      </c>
      <c r="F400" s="61" t="s">
        <v>28</v>
      </c>
      <c r="G400" s="61"/>
    </row>
    <row r="401" spans="1:7" x14ac:dyDescent="0.3">
      <c r="A401" s="11">
        <v>2004</v>
      </c>
      <c r="B401" s="216" t="s">
        <v>250</v>
      </c>
      <c r="C401" s="216" t="s">
        <v>243</v>
      </c>
      <c r="D401" s="216" t="s">
        <v>244</v>
      </c>
      <c r="E401" s="5" t="s">
        <v>27</v>
      </c>
      <c r="F401" s="5" t="s">
        <v>28</v>
      </c>
      <c r="G401" s="62">
        <v>112</v>
      </c>
    </row>
    <row r="402" spans="1:7" x14ac:dyDescent="0.3">
      <c r="A402" s="11">
        <v>2005</v>
      </c>
      <c r="B402" s="216" t="s">
        <v>250</v>
      </c>
      <c r="C402" s="216" t="s">
        <v>243</v>
      </c>
      <c r="D402" s="216" t="s">
        <v>244</v>
      </c>
      <c r="E402" s="5" t="s">
        <v>27</v>
      </c>
      <c r="F402" s="5" t="s">
        <v>28</v>
      </c>
      <c r="G402" s="62">
        <v>53</v>
      </c>
    </row>
    <row r="403" spans="1:7" x14ac:dyDescent="0.3">
      <c r="A403" s="11">
        <v>2006</v>
      </c>
      <c r="B403" s="216" t="s">
        <v>250</v>
      </c>
      <c r="C403" s="216" t="s">
        <v>243</v>
      </c>
      <c r="D403" s="216" t="s">
        <v>244</v>
      </c>
      <c r="E403" s="5" t="s">
        <v>27</v>
      </c>
      <c r="F403" s="5" t="s">
        <v>28</v>
      </c>
      <c r="G403" s="62">
        <v>65</v>
      </c>
    </row>
    <row r="404" spans="1:7" x14ac:dyDescent="0.3">
      <c r="A404" s="11">
        <v>2007</v>
      </c>
      <c r="B404" s="216" t="s">
        <v>250</v>
      </c>
      <c r="C404" s="216" t="s">
        <v>243</v>
      </c>
      <c r="D404" s="216" t="s">
        <v>244</v>
      </c>
      <c r="E404" s="5" t="s">
        <v>27</v>
      </c>
      <c r="F404" s="5" t="s">
        <v>28</v>
      </c>
      <c r="G404" s="62">
        <v>228</v>
      </c>
    </row>
    <row r="405" spans="1:7" x14ac:dyDescent="0.3">
      <c r="A405" s="11">
        <v>2008</v>
      </c>
      <c r="B405" s="216" t="s">
        <v>250</v>
      </c>
      <c r="C405" s="216" t="s">
        <v>243</v>
      </c>
      <c r="D405" s="216" t="s">
        <v>244</v>
      </c>
      <c r="E405" s="5" t="s">
        <v>27</v>
      </c>
      <c r="F405" s="5" t="s">
        <v>28</v>
      </c>
      <c r="G405" s="62">
        <v>100</v>
      </c>
    </row>
    <row r="406" spans="1:7" x14ac:dyDescent="0.3">
      <c r="A406" s="11">
        <v>2009</v>
      </c>
      <c r="B406" s="216" t="s">
        <v>250</v>
      </c>
      <c r="C406" s="216" t="s">
        <v>243</v>
      </c>
      <c r="D406" s="216" t="s">
        <v>244</v>
      </c>
      <c r="E406" s="5" t="s">
        <v>27</v>
      </c>
      <c r="F406" s="5" t="s">
        <v>28</v>
      </c>
      <c r="G406" s="62">
        <v>150</v>
      </c>
    </row>
    <row r="407" spans="1:7" x14ac:dyDescent="0.3">
      <c r="A407" s="11">
        <v>2010</v>
      </c>
      <c r="B407" s="216" t="s">
        <v>250</v>
      </c>
      <c r="C407" s="216" t="s">
        <v>243</v>
      </c>
      <c r="D407" s="216" t="s">
        <v>244</v>
      </c>
      <c r="E407" s="5" t="s">
        <v>27</v>
      </c>
      <c r="F407" s="5" t="s">
        <v>28</v>
      </c>
      <c r="G407" s="62">
        <v>112</v>
      </c>
    </row>
    <row r="408" spans="1:7" x14ac:dyDescent="0.3">
      <c r="A408" s="11">
        <v>2011</v>
      </c>
      <c r="B408" s="216" t="s">
        <v>250</v>
      </c>
      <c r="C408" s="216" t="s">
        <v>243</v>
      </c>
      <c r="D408" s="216" t="s">
        <v>244</v>
      </c>
      <c r="E408" s="5" t="s">
        <v>27</v>
      </c>
      <c r="F408" s="5" t="s">
        <v>28</v>
      </c>
      <c r="G408" s="62">
        <v>336</v>
      </c>
    </row>
    <row r="409" spans="1:7" x14ac:dyDescent="0.3">
      <c r="A409" s="11">
        <v>2012</v>
      </c>
      <c r="B409" s="216" t="s">
        <v>250</v>
      </c>
      <c r="C409" s="216" t="s">
        <v>243</v>
      </c>
      <c r="D409" s="216" t="s">
        <v>244</v>
      </c>
      <c r="E409" s="5" t="s">
        <v>27</v>
      </c>
      <c r="F409" s="5" t="s">
        <v>28</v>
      </c>
      <c r="G409" s="62">
        <v>27</v>
      </c>
    </row>
    <row r="410" spans="1:7" x14ac:dyDescent="0.3">
      <c r="A410" s="11">
        <v>2013</v>
      </c>
      <c r="B410" s="216" t="s">
        <v>250</v>
      </c>
      <c r="C410" s="216" t="s">
        <v>243</v>
      </c>
      <c r="D410" s="216" t="s">
        <v>244</v>
      </c>
      <c r="E410" s="5" t="s">
        <v>27</v>
      </c>
      <c r="F410" s="5" t="s">
        <v>28</v>
      </c>
      <c r="G410" s="62">
        <v>119</v>
      </c>
    </row>
    <row r="411" spans="1:7" x14ac:dyDescent="0.3">
      <c r="A411" s="11">
        <v>2014</v>
      </c>
      <c r="B411" s="216" t="s">
        <v>250</v>
      </c>
      <c r="C411" s="216" t="s">
        <v>243</v>
      </c>
      <c r="D411" s="216" t="s">
        <v>244</v>
      </c>
      <c r="E411" s="5" t="s">
        <v>27</v>
      </c>
      <c r="F411" s="5" t="s">
        <v>28</v>
      </c>
      <c r="G411" s="62">
        <v>0</v>
      </c>
    </row>
    <row r="412" spans="1:7" x14ac:dyDescent="0.3">
      <c r="A412" s="11">
        <v>2015</v>
      </c>
      <c r="B412" s="216" t="s">
        <v>250</v>
      </c>
      <c r="C412" s="216" t="s">
        <v>243</v>
      </c>
      <c r="D412" s="216" t="s">
        <v>244</v>
      </c>
      <c r="E412" s="5" t="s">
        <v>27</v>
      </c>
      <c r="F412" s="5" t="s">
        <v>28</v>
      </c>
      <c r="G412" s="62">
        <v>218</v>
      </c>
    </row>
    <row r="413" spans="1:7" x14ac:dyDescent="0.3">
      <c r="A413" s="11">
        <v>2016</v>
      </c>
      <c r="B413" s="216" t="s">
        <v>250</v>
      </c>
      <c r="C413" s="216" t="s">
        <v>243</v>
      </c>
      <c r="D413" s="216" t="s">
        <v>244</v>
      </c>
      <c r="E413" s="5" t="s">
        <v>27</v>
      </c>
      <c r="F413" s="5" t="s">
        <v>28</v>
      </c>
      <c r="G413" s="62">
        <v>0</v>
      </c>
    </row>
    <row r="414" spans="1:7" x14ac:dyDescent="0.3">
      <c r="A414" s="11">
        <v>2000</v>
      </c>
      <c r="B414" s="1" t="s">
        <v>114</v>
      </c>
      <c r="C414" s="1" t="s">
        <v>105</v>
      </c>
      <c r="D414" s="8" t="s">
        <v>242</v>
      </c>
      <c r="E414" s="5" t="s">
        <v>27</v>
      </c>
      <c r="F414" s="5" t="s">
        <v>28</v>
      </c>
      <c r="G414" s="62">
        <v>234</v>
      </c>
    </row>
    <row r="415" spans="1:7" x14ac:dyDescent="0.3">
      <c r="A415" s="11">
        <v>2001</v>
      </c>
      <c r="B415" s="1" t="s">
        <v>114</v>
      </c>
      <c r="C415" s="216" t="s">
        <v>105</v>
      </c>
      <c r="D415" s="216" t="s">
        <v>242</v>
      </c>
      <c r="E415" s="5" t="s">
        <v>27</v>
      </c>
      <c r="F415" s="5" t="s">
        <v>28</v>
      </c>
      <c r="G415" s="62">
        <v>272</v>
      </c>
    </row>
    <row r="416" spans="1:7" x14ac:dyDescent="0.3">
      <c r="A416" s="11">
        <v>2002</v>
      </c>
      <c r="B416" s="8" t="s">
        <v>114</v>
      </c>
      <c r="C416" s="216" t="s">
        <v>105</v>
      </c>
      <c r="D416" s="216" t="s">
        <v>242</v>
      </c>
      <c r="E416" s="5" t="s">
        <v>27</v>
      </c>
      <c r="F416" s="5" t="s">
        <v>28</v>
      </c>
      <c r="G416" s="62">
        <v>510</v>
      </c>
    </row>
    <row r="417" spans="1:7" x14ac:dyDescent="0.3">
      <c r="A417" s="11">
        <v>2003</v>
      </c>
      <c r="B417" s="8" t="s">
        <v>114</v>
      </c>
      <c r="C417" s="216" t="s">
        <v>105</v>
      </c>
      <c r="D417" s="216" t="s">
        <v>242</v>
      </c>
      <c r="E417" s="5" t="s">
        <v>27</v>
      </c>
      <c r="F417" s="5" t="s">
        <v>28</v>
      </c>
      <c r="G417" s="62">
        <v>15</v>
      </c>
    </row>
    <row r="418" spans="1:7" x14ac:dyDescent="0.3">
      <c r="A418" s="11">
        <v>2004</v>
      </c>
      <c r="B418" s="1" t="s">
        <v>114</v>
      </c>
      <c r="C418" s="216" t="s">
        <v>105</v>
      </c>
      <c r="D418" s="216" t="s">
        <v>242</v>
      </c>
      <c r="E418" s="5" t="s">
        <v>27</v>
      </c>
      <c r="F418" s="5" t="s">
        <v>28</v>
      </c>
      <c r="G418" s="62">
        <v>85</v>
      </c>
    </row>
    <row r="419" spans="1:7" x14ac:dyDescent="0.3">
      <c r="A419" s="11">
        <v>2005</v>
      </c>
      <c r="B419" s="8" t="s">
        <v>114</v>
      </c>
      <c r="C419" s="216" t="s">
        <v>105</v>
      </c>
      <c r="D419" s="216" t="s">
        <v>242</v>
      </c>
      <c r="E419" s="5" t="s">
        <v>27</v>
      </c>
      <c r="F419" s="5" t="s">
        <v>28</v>
      </c>
      <c r="G419" s="62">
        <v>91</v>
      </c>
    </row>
    <row r="420" spans="1:7" x14ac:dyDescent="0.3">
      <c r="A420" s="11">
        <v>2006</v>
      </c>
      <c r="B420" s="1" t="s">
        <v>114</v>
      </c>
      <c r="C420" s="216" t="s">
        <v>105</v>
      </c>
      <c r="D420" s="216" t="s">
        <v>242</v>
      </c>
      <c r="E420" s="5" t="s">
        <v>27</v>
      </c>
      <c r="F420" s="5" t="s">
        <v>28</v>
      </c>
      <c r="G420" s="62">
        <v>109</v>
      </c>
    </row>
    <row r="421" spans="1:7" x14ac:dyDescent="0.3">
      <c r="A421" s="11">
        <v>2007</v>
      </c>
      <c r="B421" s="1" t="s">
        <v>114</v>
      </c>
      <c r="C421" s="216" t="s">
        <v>105</v>
      </c>
      <c r="D421" s="216" t="s">
        <v>242</v>
      </c>
      <c r="E421" s="5" t="s">
        <v>27</v>
      </c>
      <c r="F421" s="5" t="s">
        <v>28</v>
      </c>
      <c r="G421" s="62">
        <v>129</v>
      </c>
    </row>
    <row r="422" spans="1:7" x14ac:dyDescent="0.3">
      <c r="A422" s="11">
        <v>2008</v>
      </c>
      <c r="B422" s="1" t="s">
        <v>114</v>
      </c>
      <c r="C422" s="216" t="s">
        <v>105</v>
      </c>
      <c r="D422" s="216" t="s">
        <v>242</v>
      </c>
      <c r="E422" s="5" t="s">
        <v>27</v>
      </c>
      <c r="F422" s="5" t="s">
        <v>28</v>
      </c>
      <c r="G422" s="62">
        <v>112</v>
      </c>
    </row>
    <row r="423" spans="1:7" x14ac:dyDescent="0.3">
      <c r="A423" s="11">
        <v>2009</v>
      </c>
      <c r="B423" s="1" t="s">
        <v>114</v>
      </c>
      <c r="C423" s="216" t="s">
        <v>105</v>
      </c>
      <c r="D423" s="216" t="s">
        <v>242</v>
      </c>
      <c r="E423" s="5" t="s">
        <v>27</v>
      </c>
      <c r="F423" s="5" t="s">
        <v>28</v>
      </c>
      <c r="G423" s="62">
        <v>222</v>
      </c>
    </row>
    <row r="424" spans="1:7" x14ac:dyDescent="0.3">
      <c r="A424" s="11">
        <v>2010</v>
      </c>
      <c r="B424" s="1" t="s">
        <v>114</v>
      </c>
      <c r="C424" s="216" t="s">
        <v>105</v>
      </c>
      <c r="D424" s="216" t="s">
        <v>242</v>
      </c>
      <c r="E424" s="5" t="s">
        <v>27</v>
      </c>
      <c r="F424" s="5" t="s">
        <v>28</v>
      </c>
      <c r="G424" s="62">
        <v>58</v>
      </c>
    </row>
    <row r="425" spans="1:7" x14ac:dyDescent="0.3">
      <c r="A425" s="11">
        <v>2011</v>
      </c>
      <c r="B425" s="1" t="s">
        <v>114</v>
      </c>
      <c r="C425" s="216" t="s">
        <v>105</v>
      </c>
      <c r="D425" s="216" t="s">
        <v>242</v>
      </c>
      <c r="E425" s="5" t="s">
        <v>27</v>
      </c>
      <c r="F425" s="5" t="s">
        <v>28</v>
      </c>
      <c r="G425" s="62">
        <v>35</v>
      </c>
    </row>
    <row r="426" spans="1:7" x14ac:dyDescent="0.3">
      <c r="A426" s="11">
        <v>2012</v>
      </c>
      <c r="B426" s="1" t="s">
        <v>114</v>
      </c>
      <c r="C426" s="216" t="s">
        <v>105</v>
      </c>
      <c r="D426" s="216" t="s">
        <v>242</v>
      </c>
      <c r="E426" s="5" t="s">
        <v>27</v>
      </c>
      <c r="F426" s="5" t="s">
        <v>28</v>
      </c>
      <c r="G426" s="62">
        <v>135</v>
      </c>
    </row>
    <row r="427" spans="1:7" x14ac:dyDescent="0.3">
      <c r="A427" s="11">
        <v>2013</v>
      </c>
      <c r="B427" s="1" t="s">
        <v>114</v>
      </c>
      <c r="C427" s="216" t="s">
        <v>105</v>
      </c>
      <c r="D427" s="216" t="s">
        <v>242</v>
      </c>
      <c r="E427" s="5" t="s">
        <v>27</v>
      </c>
      <c r="F427" s="5" t="s">
        <v>28</v>
      </c>
      <c r="G427" s="62">
        <v>154</v>
      </c>
    </row>
    <row r="428" spans="1:7" x14ac:dyDescent="0.3">
      <c r="A428" s="11">
        <v>2014</v>
      </c>
      <c r="B428" s="1" t="s">
        <v>114</v>
      </c>
      <c r="C428" s="216" t="s">
        <v>105</v>
      </c>
      <c r="D428" s="216" t="s">
        <v>242</v>
      </c>
      <c r="E428" s="5" t="s">
        <v>27</v>
      </c>
      <c r="F428" s="5" t="s">
        <v>28</v>
      </c>
      <c r="G428" s="62">
        <v>77</v>
      </c>
    </row>
    <row r="429" spans="1:7" x14ac:dyDescent="0.3">
      <c r="A429" s="11">
        <v>2015</v>
      </c>
      <c r="B429" s="1" t="s">
        <v>114</v>
      </c>
      <c r="C429" s="216" t="s">
        <v>105</v>
      </c>
      <c r="D429" s="216" t="s">
        <v>242</v>
      </c>
      <c r="E429" s="5" t="s">
        <v>27</v>
      </c>
      <c r="F429" s="5" t="s">
        <v>28</v>
      </c>
      <c r="G429" s="62">
        <v>83</v>
      </c>
    </row>
    <row r="430" spans="1:7" x14ac:dyDescent="0.3">
      <c r="A430" s="11">
        <v>2016</v>
      </c>
      <c r="B430" s="1" t="s">
        <v>114</v>
      </c>
      <c r="C430" s="216" t="s">
        <v>105</v>
      </c>
      <c r="D430" s="216" t="s">
        <v>242</v>
      </c>
      <c r="E430" s="5" t="s">
        <v>27</v>
      </c>
      <c r="F430" s="5" t="s">
        <v>28</v>
      </c>
      <c r="G430" s="62">
        <v>162</v>
      </c>
    </row>
    <row r="431" spans="1:7" x14ac:dyDescent="0.3">
      <c r="A431" s="11">
        <v>2000</v>
      </c>
      <c r="B431" s="1" t="s">
        <v>114</v>
      </c>
      <c r="C431" s="1" t="s">
        <v>107</v>
      </c>
      <c r="D431" s="8" t="s">
        <v>245</v>
      </c>
      <c r="E431" s="5" t="s">
        <v>27</v>
      </c>
      <c r="F431" s="5" t="s">
        <v>28</v>
      </c>
      <c r="G431" s="62">
        <v>849</v>
      </c>
    </row>
    <row r="432" spans="1:7" x14ac:dyDescent="0.3">
      <c r="A432" s="11">
        <v>2001</v>
      </c>
      <c r="B432" s="1" t="s">
        <v>114</v>
      </c>
      <c r="C432" s="1" t="s">
        <v>107</v>
      </c>
      <c r="D432" s="216" t="s">
        <v>245</v>
      </c>
      <c r="E432" s="5" t="s">
        <v>27</v>
      </c>
      <c r="F432" s="5" t="s">
        <v>28</v>
      </c>
      <c r="G432" s="62">
        <v>767</v>
      </c>
    </row>
    <row r="433" spans="1:7" x14ac:dyDescent="0.3">
      <c r="A433" s="11">
        <v>2002</v>
      </c>
      <c r="B433" s="1" t="s">
        <v>114</v>
      </c>
      <c r="C433" s="1" t="s">
        <v>107</v>
      </c>
      <c r="D433" s="216" t="s">
        <v>245</v>
      </c>
      <c r="E433" s="5" t="s">
        <v>27</v>
      </c>
      <c r="F433" s="5" t="s">
        <v>28</v>
      </c>
      <c r="G433" s="62">
        <v>566</v>
      </c>
    </row>
    <row r="434" spans="1:7" x14ac:dyDescent="0.3">
      <c r="A434" s="11">
        <v>2003</v>
      </c>
      <c r="B434" s="1" t="s">
        <v>114</v>
      </c>
      <c r="C434" s="1" t="s">
        <v>107</v>
      </c>
      <c r="D434" s="216" t="s">
        <v>245</v>
      </c>
      <c r="E434" s="5" t="s">
        <v>27</v>
      </c>
      <c r="F434" s="5" t="s">
        <v>28</v>
      </c>
      <c r="G434" s="62">
        <v>5</v>
      </c>
    </row>
    <row r="435" spans="1:7" x14ac:dyDescent="0.3">
      <c r="A435" s="11">
        <v>2004</v>
      </c>
      <c r="B435" s="1" t="s">
        <v>114</v>
      </c>
      <c r="C435" s="1" t="s">
        <v>107</v>
      </c>
      <c r="D435" s="216" t="s">
        <v>245</v>
      </c>
      <c r="E435" s="5" t="s">
        <v>27</v>
      </c>
      <c r="F435" s="5" t="s">
        <v>28</v>
      </c>
      <c r="G435" s="62">
        <v>484</v>
      </c>
    </row>
    <row r="436" spans="1:7" x14ac:dyDescent="0.3">
      <c r="A436" s="11">
        <v>2005</v>
      </c>
      <c r="B436" s="1" t="s">
        <v>114</v>
      </c>
      <c r="C436" s="1" t="s">
        <v>107</v>
      </c>
      <c r="D436" s="216" t="s">
        <v>245</v>
      </c>
      <c r="E436" s="5" t="s">
        <v>27</v>
      </c>
      <c r="F436" s="5" t="s">
        <v>28</v>
      </c>
      <c r="G436" s="62">
        <v>308</v>
      </c>
    </row>
    <row r="437" spans="1:7" x14ac:dyDescent="0.3">
      <c r="A437" s="11">
        <v>2006</v>
      </c>
      <c r="B437" s="1" t="s">
        <v>114</v>
      </c>
      <c r="C437" s="1" t="s">
        <v>107</v>
      </c>
      <c r="D437" s="216" t="s">
        <v>245</v>
      </c>
      <c r="E437" s="5" t="s">
        <v>27</v>
      </c>
      <c r="F437" s="5" t="s">
        <v>28</v>
      </c>
      <c r="G437" s="62">
        <v>396</v>
      </c>
    </row>
    <row r="438" spans="1:7" x14ac:dyDescent="0.3">
      <c r="A438" s="11">
        <v>2007</v>
      </c>
      <c r="B438" s="1" t="s">
        <v>114</v>
      </c>
      <c r="C438" s="1" t="s">
        <v>107</v>
      </c>
      <c r="D438" s="216" t="s">
        <v>245</v>
      </c>
      <c r="E438" s="5" t="s">
        <v>27</v>
      </c>
      <c r="F438" s="5" t="s">
        <v>28</v>
      </c>
      <c r="G438" s="62">
        <v>306</v>
      </c>
    </row>
    <row r="439" spans="1:7" x14ac:dyDescent="0.3">
      <c r="A439" s="11">
        <v>2008</v>
      </c>
      <c r="B439" s="8" t="s">
        <v>114</v>
      </c>
      <c r="C439" s="1" t="s">
        <v>107</v>
      </c>
      <c r="D439" s="216" t="s">
        <v>245</v>
      </c>
      <c r="E439" s="5" t="s">
        <v>27</v>
      </c>
      <c r="F439" s="5" t="s">
        <v>28</v>
      </c>
      <c r="G439" s="62">
        <v>308</v>
      </c>
    </row>
    <row r="440" spans="1:7" x14ac:dyDescent="0.3">
      <c r="A440" s="11">
        <v>2009</v>
      </c>
      <c r="B440" s="8" t="s">
        <v>114</v>
      </c>
      <c r="C440" s="1" t="s">
        <v>107</v>
      </c>
      <c r="D440" s="216" t="s">
        <v>245</v>
      </c>
      <c r="E440" s="5" t="s">
        <v>27</v>
      </c>
      <c r="F440" s="5" t="s">
        <v>28</v>
      </c>
      <c r="G440" s="62">
        <v>721</v>
      </c>
    </row>
    <row r="441" spans="1:7" x14ac:dyDescent="0.3">
      <c r="A441" s="11">
        <v>2010</v>
      </c>
      <c r="B441" s="1" t="s">
        <v>114</v>
      </c>
      <c r="C441" s="1" t="s">
        <v>107</v>
      </c>
      <c r="D441" s="216" t="s">
        <v>245</v>
      </c>
      <c r="E441" s="5" t="s">
        <v>27</v>
      </c>
      <c r="F441" s="5" t="s">
        <v>28</v>
      </c>
      <c r="G441" s="62">
        <v>439</v>
      </c>
    </row>
    <row r="442" spans="1:7" x14ac:dyDescent="0.3">
      <c r="A442" s="11">
        <v>2011</v>
      </c>
      <c r="B442" s="8" t="s">
        <v>114</v>
      </c>
      <c r="C442" s="8" t="s">
        <v>107</v>
      </c>
      <c r="D442" s="216" t="s">
        <v>245</v>
      </c>
      <c r="E442" s="5" t="s">
        <v>27</v>
      </c>
      <c r="F442" s="5" t="s">
        <v>28</v>
      </c>
      <c r="G442" s="62">
        <v>231</v>
      </c>
    </row>
    <row r="443" spans="1:7" x14ac:dyDescent="0.3">
      <c r="A443" s="11">
        <v>2012</v>
      </c>
      <c r="B443" s="1" t="s">
        <v>114</v>
      </c>
      <c r="C443" s="1" t="s">
        <v>107</v>
      </c>
      <c r="D443" s="216" t="s">
        <v>245</v>
      </c>
      <c r="E443" s="5" t="s">
        <v>27</v>
      </c>
      <c r="F443" s="5" t="s">
        <v>28</v>
      </c>
      <c r="G443" s="62">
        <v>667</v>
      </c>
    </row>
    <row r="444" spans="1:7" x14ac:dyDescent="0.3">
      <c r="A444" s="11">
        <v>2013</v>
      </c>
      <c r="B444" s="1" t="s">
        <v>114</v>
      </c>
      <c r="C444" s="1" t="s">
        <v>107</v>
      </c>
      <c r="D444" s="216" t="s">
        <v>245</v>
      </c>
      <c r="E444" s="5" t="s">
        <v>27</v>
      </c>
      <c r="F444" s="5" t="s">
        <v>28</v>
      </c>
      <c r="G444" s="62">
        <v>334</v>
      </c>
    </row>
    <row r="445" spans="1:7" x14ac:dyDescent="0.3">
      <c r="A445" s="11">
        <v>2014</v>
      </c>
      <c r="B445" s="1" t="s">
        <v>114</v>
      </c>
      <c r="C445" s="61" t="s">
        <v>107</v>
      </c>
      <c r="D445" s="216" t="s">
        <v>245</v>
      </c>
      <c r="E445" s="5" t="s">
        <v>27</v>
      </c>
      <c r="F445" s="5" t="s">
        <v>28</v>
      </c>
      <c r="G445" s="62">
        <v>863</v>
      </c>
    </row>
    <row r="446" spans="1:7" x14ac:dyDescent="0.3">
      <c r="A446" s="11">
        <v>2015</v>
      </c>
      <c r="B446" s="1" t="s">
        <v>114</v>
      </c>
      <c r="C446" s="1" t="s">
        <v>107</v>
      </c>
      <c r="D446" s="216" t="s">
        <v>245</v>
      </c>
      <c r="E446" s="5" t="s">
        <v>27</v>
      </c>
      <c r="F446" s="5" t="s">
        <v>28</v>
      </c>
      <c r="G446" s="62">
        <v>356</v>
      </c>
    </row>
    <row r="447" spans="1:7" x14ac:dyDescent="0.3">
      <c r="A447" s="11">
        <v>2016</v>
      </c>
      <c r="B447" s="1" t="s">
        <v>114</v>
      </c>
      <c r="C447" s="1" t="s">
        <v>107</v>
      </c>
      <c r="D447" s="216" t="s">
        <v>245</v>
      </c>
      <c r="E447" s="5" t="s">
        <v>27</v>
      </c>
      <c r="F447" s="5" t="s">
        <v>28</v>
      </c>
      <c r="G447" s="62">
        <v>341</v>
      </c>
    </row>
    <row r="448" spans="1:7" x14ac:dyDescent="0.3">
      <c r="A448" s="11">
        <v>2000</v>
      </c>
      <c r="B448" s="1" t="s">
        <v>114</v>
      </c>
      <c r="C448" s="1" t="s">
        <v>107</v>
      </c>
      <c r="D448" s="8" t="s">
        <v>245</v>
      </c>
      <c r="E448" s="5" t="s">
        <v>27</v>
      </c>
      <c r="F448" s="5" t="s">
        <v>28</v>
      </c>
      <c r="G448" s="62">
        <v>68</v>
      </c>
    </row>
    <row r="449" spans="1:7" x14ac:dyDescent="0.3">
      <c r="A449" s="11">
        <v>2001</v>
      </c>
      <c r="B449" s="1" t="s">
        <v>114</v>
      </c>
      <c r="C449" s="216" t="s">
        <v>107</v>
      </c>
      <c r="D449" s="216" t="s">
        <v>245</v>
      </c>
      <c r="E449" s="5" t="s">
        <v>27</v>
      </c>
      <c r="F449" s="5" t="s">
        <v>28</v>
      </c>
      <c r="G449" s="62">
        <v>33</v>
      </c>
    </row>
    <row r="450" spans="1:7" x14ac:dyDescent="0.3">
      <c r="A450" s="11">
        <v>2002</v>
      </c>
      <c r="B450" s="1" t="s">
        <v>114</v>
      </c>
      <c r="C450" s="216" t="s">
        <v>107</v>
      </c>
      <c r="D450" s="216" t="s">
        <v>245</v>
      </c>
      <c r="E450" s="5" t="s">
        <v>27</v>
      </c>
      <c r="F450" s="5" t="s">
        <v>28</v>
      </c>
      <c r="G450" s="62">
        <v>27</v>
      </c>
    </row>
    <row r="451" spans="1:7" x14ac:dyDescent="0.3">
      <c r="A451" s="11">
        <v>2003</v>
      </c>
      <c r="B451" s="1" t="s">
        <v>114</v>
      </c>
      <c r="C451" s="216" t="s">
        <v>107</v>
      </c>
      <c r="D451" s="216" t="s">
        <v>245</v>
      </c>
      <c r="E451" s="5" t="s">
        <v>27</v>
      </c>
      <c r="F451" s="5" t="s">
        <v>28</v>
      </c>
      <c r="G451" s="62">
        <v>0</v>
      </c>
    </row>
    <row r="452" spans="1:7" x14ac:dyDescent="0.3">
      <c r="A452" s="11">
        <v>2004</v>
      </c>
      <c r="B452" s="1" t="s">
        <v>114</v>
      </c>
      <c r="C452" s="216" t="s">
        <v>107</v>
      </c>
      <c r="D452" s="216" t="s">
        <v>245</v>
      </c>
      <c r="E452" s="5" t="s">
        <v>27</v>
      </c>
      <c r="F452" s="5" t="s">
        <v>28</v>
      </c>
      <c r="G452" s="62">
        <v>52</v>
      </c>
    </row>
    <row r="453" spans="1:7" x14ac:dyDescent="0.3">
      <c r="A453" s="11">
        <v>2005</v>
      </c>
      <c r="B453" s="1" t="s">
        <v>114</v>
      </c>
      <c r="C453" s="216" t="s">
        <v>107</v>
      </c>
      <c r="D453" s="216" t="s">
        <v>245</v>
      </c>
      <c r="E453" s="5" t="s">
        <v>27</v>
      </c>
      <c r="F453" s="5" t="s">
        <v>28</v>
      </c>
      <c r="G453" s="62">
        <v>0</v>
      </c>
    </row>
    <row r="454" spans="1:7" x14ac:dyDescent="0.3">
      <c r="A454" s="11">
        <v>2006</v>
      </c>
      <c r="B454" s="1" t="s">
        <v>114</v>
      </c>
      <c r="C454" s="216" t="s">
        <v>107</v>
      </c>
      <c r="D454" s="216" t="s">
        <v>245</v>
      </c>
      <c r="E454" s="5" t="s">
        <v>27</v>
      </c>
      <c r="F454" s="5" t="s">
        <v>28</v>
      </c>
      <c r="G454" s="62">
        <v>0</v>
      </c>
    </row>
    <row r="455" spans="1:7" x14ac:dyDescent="0.3">
      <c r="A455" s="11">
        <v>2007</v>
      </c>
      <c r="B455" s="1" t="s">
        <v>114</v>
      </c>
      <c r="C455" s="216" t="s">
        <v>107</v>
      </c>
      <c r="D455" s="216" t="s">
        <v>245</v>
      </c>
      <c r="E455" s="5" t="s">
        <v>27</v>
      </c>
      <c r="F455" s="5" t="s">
        <v>28</v>
      </c>
      <c r="G455" s="62">
        <v>0</v>
      </c>
    </row>
    <row r="456" spans="1:7" x14ac:dyDescent="0.3">
      <c r="A456" s="11">
        <v>2008</v>
      </c>
      <c r="B456" s="1" t="s">
        <v>114</v>
      </c>
      <c r="C456" s="216" t="s">
        <v>107</v>
      </c>
      <c r="D456" s="216" t="s">
        <v>245</v>
      </c>
      <c r="E456" s="5" t="s">
        <v>27</v>
      </c>
      <c r="F456" s="5" t="s">
        <v>28</v>
      </c>
      <c r="G456" s="62">
        <v>0</v>
      </c>
    </row>
    <row r="457" spans="1:7" x14ac:dyDescent="0.3">
      <c r="A457" s="11">
        <v>2009</v>
      </c>
      <c r="B457" s="1" t="s">
        <v>114</v>
      </c>
      <c r="C457" s="216" t="s">
        <v>107</v>
      </c>
      <c r="D457" s="216" t="s">
        <v>245</v>
      </c>
      <c r="E457" s="5" t="s">
        <v>27</v>
      </c>
      <c r="F457" s="5" t="s">
        <v>28</v>
      </c>
      <c r="G457" s="62">
        <v>43</v>
      </c>
    </row>
    <row r="458" spans="1:7" x14ac:dyDescent="0.3">
      <c r="A458" s="11">
        <v>2010</v>
      </c>
      <c r="B458" s="1" t="s">
        <v>114</v>
      </c>
      <c r="C458" s="216" t="s">
        <v>107</v>
      </c>
      <c r="D458" s="216" t="s">
        <v>245</v>
      </c>
      <c r="E458" s="5" t="s">
        <v>27</v>
      </c>
      <c r="F458" s="5" t="s">
        <v>28</v>
      </c>
      <c r="G458" s="62">
        <v>0</v>
      </c>
    </row>
    <row r="459" spans="1:7" x14ac:dyDescent="0.3">
      <c r="A459" s="11">
        <v>2011</v>
      </c>
      <c r="B459" s="1" t="s">
        <v>114</v>
      </c>
      <c r="C459" s="216" t="s">
        <v>107</v>
      </c>
      <c r="D459" s="216" t="s">
        <v>245</v>
      </c>
      <c r="E459" s="5" t="s">
        <v>27</v>
      </c>
      <c r="F459" s="5" t="s">
        <v>28</v>
      </c>
      <c r="G459" s="62">
        <v>0</v>
      </c>
    </row>
    <row r="460" spans="1:7" x14ac:dyDescent="0.3">
      <c r="A460" s="11">
        <v>2012</v>
      </c>
      <c r="B460" s="1" t="s">
        <v>114</v>
      </c>
      <c r="C460" s="216" t="s">
        <v>107</v>
      </c>
      <c r="D460" s="216" t="s">
        <v>245</v>
      </c>
      <c r="E460" s="5" t="s">
        <v>27</v>
      </c>
      <c r="F460" s="5" t="s">
        <v>28</v>
      </c>
      <c r="G460" s="62">
        <v>0</v>
      </c>
    </row>
    <row r="461" spans="1:7" x14ac:dyDescent="0.3">
      <c r="A461" s="11">
        <v>2013</v>
      </c>
      <c r="B461" s="1" t="s">
        <v>114</v>
      </c>
      <c r="C461" s="216" t="s">
        <v>107</v>
      </c>
      <c r="D461" s="216" t="s">
        <v>245</v>
      </c>
      <c r="E461" s="5" t="s">
        <v>27</v>
      </c>
      <c r="F461" s="5" t="s">
        <v>28</v>
      </c>
      <c r="G461" s="62">
        <v>0</v>
      </c>
    </row>
    <row r="462" spans="1:7" x14ac:dyDescent="0.3">
      <c r="A462" s="11">
        <v>2014</v>
      </c>
      <c r="B462" s="8" t="s">
        <v>114</v>
      </c>
      <c r="C462" s="216" t="s">
        <v>107</v>
      </c>
      <c r="D462" s="216" t="s">
        <v>245</v>
      </c>
      <c r="E462" s="5" t="s">
        <v>27</v>
      </c>
      <c r="F462" s="5" t="s">
        <v>28</v>
      </c>
      <c r="G462" s="62">
        <v>14</v>
      </c>
    </row>
    <row r="463" spans="1:7" x14ac:dyDescent="0.3">
      <c r="A463" s="11">
        <v>2015</v>
      </c>
      <c r="B463" s="8" t="s">
        <v>114</v>
      </c>
      <c r="C463" s="216" t="s">
        <v>107</v>
      </c>
      <c r="D463" s="216" t="s">
        <v>245</v>
      </c>
      <c r="E463" s="5" t="s">
        <v>27</v>
      </c>
      <c r="F463" s="5" t="s">
        <v>28</v>
      </c>
      <c r="G463" s="62">
        <v>0</v>
      </c>
    </row>
    <row r="464" spans="1:7" x14ac:dyDescent="0.3">
      <c r="A464" s="11">
        <v>2016</v>
      </c>
      <c r="B464" s="1" t="s">
        <v>114</v>
      </c>
      <c r="C464" s="216" t="s">
        <v>107</v>
      </c>
      <c r="D464" s="216" t="s">
        <v>245</v>
      </c>
      <c r="E464" s="5" t="s">
        <v>27</v>
      </c>
      <c r="F464" s="5" t="s">
        <v>28</v>
      </c>
      <c r="G464" s="62">
        <v>0</v>
      </c>
    </row>
    <row r="465" spans="1:7" x14ac:dyDescent="0.3">
      <c r="A465" s="11">
        <v>2000</v>
      </c>
      <c r="B465" s="8" t="s">
        <v>114</v>
      </c>
      <c r="C465" s="8" t="s">
        <v>91</v>
      </c>
      <c r="D465" s="8" t="s">
        <v>92</v>
      </c>
      <c r="E465" s="5" t="s">
        <v>27</v>
      </c>
      <c r="F465" s="5" t="s">
        <v>28</v>
      </c>
      <c r="G465" s="62">
        <v>45</v>
      </c>
    </row>
    <row r="466" spans="1:7" x14ac:dyDescent="0.3">
      <c r="A466" s="11">
        <v>2001</v>
      </c>
      <c r="B466" s="1" t="s">
        <v>114</v>
      </c>
      <c r="C466" s="33" t="s">
        <v>91</v>
      </c>
      <c r="D466" s="8" t="s">
        <v>92</v>
      </c>
      <c r="E466" s="5" t="s">
        <v>27</v>
      </c>
      <c r="F466" s="5" t="s">
        <v>28</v>
      </c>
      <c r="G466" s="62">
        <v>74</v>
      </c>
    </row>
    <row r="467" spans="1:7" x14ac:dyDescent="0.3">
      <c r="A467" s="11">
        <v>2002</v>
      </c>
      <c r="B467" s="1" t="s">
        <v>114</v>
      </c>
      <c r="C467" s="33" t="s">
        <v>91</v>
      </c>
      <c r="D467" s="8" t="s">
        <v>92</v>
      </c>
      <c r="E467" s="5" t="s">
        <v>27</v>
      </c>
      <c r="F467" s="5" t="s">
        <v>28</v>
      </c>
      <c r="G467" s="62">
        <v>45</v>
      </c>
    </row>
    <row r="468" spans="1:7" x14ac:dyDescent="0.3">
      <c r="A468" s="11">
        <v>2006</v>
      </c>
      <c r="B468" s="1" t="s">
        <v>115</v>
      </c>
      <c r="C468" s="33" t="s">
        <v>69</v>
      </c>
      <c r="D468" s="8" t="s">
        <v>70</v>
      </c>
      <c r="E468" s="61" t="s">
        <v>27</v>
      </c>
      <c r="F468" s="61" t="s">
        <v>28</v>
      </c>
      <c r="G468" s="61"/>
    </row>
    <row r="469" spans="1:7" x14ac:dyDescent="0.3">
      <c r="A469" s="11">
        <v>2004</v>
      </c>
      <c r="B469" s="1" t="s">
        <v>114</v>
      </c>
      <c r="C469" s="33" t="s">
        <v>91</v>
      </c>
      <c r="D469" s="8" t="s">
        <v>92</v>
      </c>
      <c r="E469" s="5" t="s">
        <v>27</v>
      </c>
      <c r="F469" s="5" t="s">
        <v>28</v>
      </c>
      <c r="G469" s="62">
        <v>268</v>
      </c>
    </row>
    <row r="470" spans="1:7" x14ac:dyDescent="0.3">
      <c r="A470" s="11">
        <v>2005</v>
      </c>
      <c r="B470" s="1" t="s">
        <v>114</v>
      </c>
      <c r="C470" s="1" t="s">
        <v>91</v>
      </c>
      <c r="D470" s="8" t="s">
        <v>92</v>
      </c>
      <c r="E470" s="5" t="s">
        <v>27</v>
      </c>
      <c r="F470" s="5" t="s">
        <v>28</v>
      </c>
      <c r="G470" s="62">
        <v>105</v>
      </c>
    </row>
    <row r="471" spans="1:7" x14ac:dyDescent="0.3">
      <c r="A471" s="11">
        <v>2006</v>
      </c>
      <c r="B471" s="1" t="s">
        <v>114</v>
      </c>
      <c r="C471" s="1" t="s">
        <v>91</v>
      </c>
      <c r="D471" s="8" t="s">
        <v>92</v>
      </c>
      <c r="E471" s="5" t="s">
        <v>27</v>
      </c>
      <c r="F471" s="5" t="s">
        <v>28</v>
      </c>
      <c r="G471" s="62">
        <v>12</v>
      </c>
    </row>
    <row r="472" spans="1:7" x14ac:dyDescent="0.3">
      <c r="A472" s="11">
        <v>2007</v>
      </c>
      <c r="B472" s="1" t="s">
        <v>114</v>
      </c>
      <c r="C472" s="1" t="s">
        <v>91</v>
      </c>
      <c r="D472" s="8" t="s">
        <v>92</v>
      </c>
      <c r="E472" s="5" t="s">
        <v>27</v>
      </c>
      <c r="F472" s="5" t="s">
        <v>28</v>
      </c>
      <c r="G472" s="62">
        <v>10</v>
      </c>
    </row>
    <row r="473" spans="1:7" x14ac:dyDescent="0.3">
      <c r="A473" s="11">
        <v>2008</v>
      </c>
      <c r="B473" s="1" t="s">
        <v>114</v>
      </c>
      <c r="C473" s="1" t="s">
        <v>91</v>
      </c>
      <c r="D473" s="8" t="s">
        <v>92</v>
      </c>
      <c r="E473" s="5" t="s">
        <v>27</v>
      </c>
      <c r="F473" s="5" t="s">
        <v>28</v>
      </c>
      <c r="G473" s="62">
        <v>92</v>
      </c>
    </row>
    <row r="474" spans="1:7" x14ac:dyDescent="0.3">
      <c r="A474" s="11">
        <v>2009</v>
      </c>
      <c r="B474" s="1" t="s">
        <v>114</v>
      </c>
      <c r="C474" s="1" t="s">
        <v>91</v>
      </c>
      <c r="D474" s="8" t="s">
        <v>92</v>
      </c>
      <c r="E474" s="5" t="s">
        <v>27</v>
      </c>
      <c r="F474" s="5" t="s">
        <v>28</v>
      </c>
      <c r="G474" s="62">
        <v>228</v>
      </c>
    </row>
    <row r="475" spans="1:7" x14ac:dyDescent="0.3">
      <c r="A475" s="11">
        <v>2010</v>
      </c>
      <c r="B475" s="1" t="s">
        <v>114</v>
      </c>
      <c r="C475" s="1" t="s">
        <v>91</v>
      </c>
      <c r="D475" s="8" t="s">
        <v>92</v>
      </c>
      <c r="E475" s="5" t="s">
        <v>27</v>
      </c>
      <c r="F475" s="5" t="s">
        <v>28</v>
      </c>
      <c r="G475" s="62">
        <v>150</v>
      </c>
    </row>
    <row r="476" spans="1:7" x14ac:dyDescent="0.3">
      <c r="A476" s="11">
        <v>2011</v>
      </c>
      <c r="B476" s="1" t="s">
        <v>114</v>
      </c>
      <c r="C476" s="1" t="s">
        <v>91</v>
      </c>
      <c r="D476" s="8" t="s">
        <v>92</v>
      </c>
      <c r="E476" s="5" t="s">
        <v>27</v>
      </c>
      <c r="F476" s="5" t="s">
        <v>28</v>
      </c>
      <c r="G476" s="62">
        <v>82</v>
      </c>
    </row>
    <row r="477" spans="1:7" x14ac:dyDescent="0.3">
      <c r="A477" s="11">
        <v>2012</v>
      </c>
      <c r="B477" s="1" t="s">
        <v>114</v>
      </c>
      <c r="C477" s="1" t="s">
        <v>91</v>
      </c>
      <c r="D477" s="8" t="s">
        <v>92</v>
      </c>
      <c r="E477" s="5" t="s">
        <v>27</v>
      </c>
      <c r="F477" s="5" t="s">
        <v>28</v>
      </c>
      <c r="G477" s="62">
        <v>35</v>
      </c>
    </row>
    <row r="478" spans="1:7" x14ac:dyDescent="0.3">
      <c r="A478" s="11">
        <v>2013</v>
      </c>
      <c r="B478" s="1" t="s">
        <v>114</v>
      </c>
      <c r="C478" s="1" t="s">
        <v>91</v>
      </c>
      <c r="D478" s="8" t="s">
        <v>92</v>
      </c>
      <c r="E478" s="5" t="s">
        <v>27</v>
      </c>
      <c r="F478" s="5" t="s">
        <v>28</v>
      </c>
      <c r="G478" s="62">
        <v>231</v>
      </c>
    </row>
    <row r="479" spans="1:7" x14ac:dyDescent="0.3">
      <c r="A479" s="11">
        <v>2014</v>
      </c>
      <c r="B479" s="1" t="s">
        <v>114</v>
      </c>
      <c r="C479" s="61" t="s">
        <v>91</v>
      </c>
      <c r="D479" s="8" t="s">
        <v>92</v>
      </c>
      <c r="E479" s="5" t="s">
        <v>27</v>
      </c>
      <c r="F479" s="5" t="s">
        <v>28</v>
      </c>
      <c r="G479" s="62">
        <v>154</v>
      </c>
    </row>
    <row r="480" spans="1:7" x14ac:dyDescent="0.3">
      <c r="A480" s="11">
        <v>2015</v>
      </c>
      <c r="B480" s="1" t="s">
        <v>114</v>
      </c>
      <c r="C480" s="1" t="s">
        <v>91</v>
      </c>
      <c r="D480" s="8" t="s">
        <v>92</v>
      </c>
      <c r="E480" s="5" t="s">
        <v>27</v>
      </c>
      <c r="F480" s="5" t="s">
        <v>28</v>
      </c>
      <c r="G480" s="62">
        <v>50</v>
      </c>
    </row>
    <row r="481" spans="1:7" x14ac:dyDescent="0.3">
      <c r="A481" s="11">
        <v>2016</v>
      </c>
      <c r="B481" s="1" t="s">
        <v>114</v>
      </c>
      <c r="C481" s="1" t="s">
        <v>91</v>
      </c>
      <c r="D481" s="8" t="s">
        <v>92</v>
      </c>
      <c r="E481" s="5" t="s">
        <v>27</v>
      </c>
      <c r="F481" s="5" t="s">
        <v>28</v>
      </c>
      <c r="G481" s="62">
        <v>5</v>
      </c>
    </row>
    <row r="482" spans="1:7" x14ac:dyDescent="0.3">
      <c r="A482" s="11">
        <v>2000</v>
      </c>
      <c r="B482" s="1" t="s">
        <v>120</v>
      </c>
      <c r="C482" s="1" t="s">
        <v>88</v>
      </c>
      <c r="D482" s="8" t="s">
        <v>89</v>
      </c>
      <c r="E482" s="5" t="s">
        <v>27</v>
      </c>
      <c r="F482" s="5" t="s">
        <v>28</v>
      </c>
      <c r="G482" s="62">
        <v>125</v>
      </c>
    </row>
    <row r="483" spans="1:7" x14ac:dyDescent="0.3">
      <c r="A483" s="11">
        <v>2001</v>
      </c>
      <c r="B483" s="1" t="s">
        <v>120</v>
      </c>
      <c r="C483" s="1" t="s">
        <v>88</v>
      </c>
      <c r="D483" s="8" t="s">
        <v>89</v>
      </c>
      <c r="E483" s="5" t="s">
        <v>27</v>
      </c>
      <c r="F483" s="5" t="s">
        <v>28</v>
      </c>
      <c r="G483" s="62">
        <v>82</v>
      </c>
    </row>
    <row r="484" spans="1:7" x14ac:dyDescent="0.3">
      <c r="A484" s="11">
        <v>2002</v>
      </c>
      <c r="B484" s="1" t="s">
        <v>120</v>
      </c>
      <c r="C484" s="1" t="s">
        <v>88</v>
      </c>
      <c r="D484" s="8" t="s">
        <v>89</v>
      </c>
      <c r="E484" s="5" t="s">
        <v>27</v>
      </c>
      <c r="F484" s="5" t="s">
        <v>28</v>
      </c>
      <c r="G484" s="62">
        <v>182</v>
      </c>
    </row>
    <row r="485" spans="1:7" x14ac:dyDescent="0.3">
      <c r="A485" s="11">
        <v>2007</v>
      </c>
      <c r="B485" s="8" t="s">
        <v>115</v>
      </c>
      <c r="C485" s="1" t="s">
        <v>69</v>
      </c>
      <c r="D485" s="8" t="s">
        <v>70</v>
      </c>
      <c r="E485" s="61" t="s">
        <v>27</v>
      </c>
      <c r="F485" s="61" t="s">
        <v>28</v>
      </c>
      <c r="G485" s="61"/>
    </row>
    <row r="486" spans="1:7" x14ac:dyDescent="0.3">
      <c r="A486" s="11">
        <v>2004</v>
      </c>
      <c r="B486" s="8" t="s">
        <v>120</v>
      </c>
      <c r="C486" s="1" t="s">
        <v>88</v>
      </c>
      <c r="D486" s="8" t="s">
        <v>89</v>
      </c>
      <c r="E486" s="5" t="s">
        <v>27</v>
      </c>
      <c r="F486" s="5" t="s">
        <v>28</v>
      </c>
      <c r="G486" s="62">
        <v>143</v>
      </c>
    </row>
    <row r="487" spans="1:7" x14ac:dyDescent="0.3">
      <c r="A487" s="11">
        <v>2005</v>
      </c>
      <c r="B487" s="1" t="s">
        <v>120</v>
      </c>
      <c r="C487" s="1" t="s">
        <v>88</v>
      </c>
      <c r="D487" s="8" t="s">
        <v>89</v>
      </c>
      <c r="E487" s="5" t="s">
        <v>27</v>
      </c>
      <c r="F487" s="5" t="s">
        <v>28</v>
      </c>
      <c r="G487" s="62">
        <v>102</v>
      </c>
    </row>
    <row r="488" spans="1:7" x14ac:dyDescent="0.3">
      <c r="A488" s="11">
        <v>2006</v>
      </c>
      <c r="B488" s="8" t="s">
        <v>120</v>
      </c>
      <c r="C488" s="8" t="s">
        <v>88</v>
      </c>
      <c r="D488" s="8" t="s">
        <v>89</v>
      </c>
      <c r="E488" s="5" t="s">
        <v>27</v>
      </c>
      <c r="F488" s="5" t="s">
        <v>28</v>
      </c>
      <c r="G488" s="62">
        <v>9</v>
      </c>
    </row>
    <row r="489" spans="1:7" x14ac:dyDescent="0.3">
      <c r="A489" s="11">
        <v>2007</v>
      </c>
      <c r="B489" s="1" t="s">
        <v>120</v>
      </c>
      <c r="C489" s="1" t="s">
        <v>88</v>
      </c>
      <c r="D489" s="8" t="s">
        <v>89</v>
      </c>
      <c r="E489" s="5" t="s">
        <v>27</v>
      </c>
      <c r="F489" s="5" t="s">
        <v>28</v>
      </c>
      <c r="G489" s="62">
        <v>34</v>
      </c>
    </row>
    <row r="490" spans="1:7" x14ac:dyDescent="0.3">
      <c r="A490" s="11">
        <v>2008</v>
      </c>
      <c r="B490" s="1" t="s">
        <v>120</v>
      </c>
      <c r="C490" s="1" t="s">
        <v>88</v>
      </c>
      <c r="D490" s="8" t="s">
        <v>89</v>
      </c>
      <c r="E490" s="5" t="s">
        <v>27</v>
      </c>
      <c r="F490" s="5" t="s">
        <v>28</v>
      </c>
      <c r="G490" s="62">
        <v>87</v>
      </c>
    </row>
    <row r="491" spans="1:7" x14ac:dyDescent="0.3">
      <c r="A491" s="11">
        <v>2009</v>
      </c>
      <c r="B491" s="1" t="s">
        <v>120</v>
      </c>
      <c r="C491" s="1" t="s">
        <v>88</v>
      </c>
      <c r="D491" s="8" t="s">
        <v>89</v>
      </c>
      <c r="E491" s="5" t="s">
        <v>27</v>
      </c>
      <c r="F491" s="5" t="s">
        <v>28</v>
      </c>
      <c r="G491" s="62">
        <v>106</v>
      </c>
    </row>
    <row r="492" spans="1:7" x14ac:dyDescent="0.3">
      <c r="A492" s="11">
        <v>2010</v>
      </c>
      <c r="B492" s="1" t="s">
        <v>120</v>
      </c>
      <c r="C492" s="1" t="s">
        <v>88</v>
      </c>
      <c r="D492" s="8" t="s">
        <v>89</v>
      </c>
      <c r="E492" s="5" t="s">
        <v>27</v>
      </c>
      <c r="F492" s="5" t="s">
        <v>28</v>
      </c>
      <c r="G492" s="62">
        <v>138</v>
      </c>
    </row>
    <row r="493" spans="1:7" x14ac:dyDescent="0.3">
      <c r="A493" s="11">
        <v>2011</v>
      </c>
      <c r="B493" s="1" t="s">
        <v>120</v>
      </c>
      <c r="C493" s="1" t="s">
        <v>88</v>
      </c>
      <c r="D493" s="8" t="s">
        <v>89</v>
      </c>
      <c r="E493" s="5" t="s">
        <v>27</v>
      </c>
      <c r="F493" s="5" t="s">
        <v>28</v>
      </c>
      <c r="G493" s="62">
        <v>26</v>
      </c>
    </row>
    <row r="494" spans="1:7" x14ac:dyDescent="0.3">
      <c r="A494" s="11">
        <v>2012</v>
      </c>
      <c r="B494" s="1" t="s">
        <v>120</v>
      </c>
      <c r="C494" s="1" t="s">
        <v>88</v>
      </c>
      <c r="D494" s="8" t="s">
        <v>89</v>
      </c>
      <c r="E494" s="5" t="s">
        <v>27</v>
      </c>
      <c r="F494" s="5" t="s">
        <v>28</v>
      </c>
      <c r="G494" s="62">
        <v>39</v>
      </c>
    </row>
    <row r="495" spans="1:7" x14ac:dyDescent="0.3">
      <c r="A495" s="11">
        <v>2013</v>
      </c>
      <c r="B495" s="1" t="s">
        <v>120</v>
      </c>
      <c r="C495" s="1" t="s">
        <v>88</v>
      </c>
      <c r="D495" s="8" t="s">
        <v>89</v>
      </c>
      <c r="E495" s="5" t="s">
        <v>27</v>
      </c>
      <c r="F495" s="5" t="s">
        <v>28</v>
      </c>
      <c r="G495" s="62">
        <v>103</v>
      </c>
    </row>
    <row r="496" spans="1:7" x14ac:dyDescent="0.3">
      <c r="A496" s="11">
        <v>2014</v>
      </c>
      <c r="B496" s="1" t="s">
        <v>120</v>
      </c>
      <c r="C496" s="61" t="s">
        <v>88</v>
      </c>
      <c r="D496" s="8" t="s">
        <v>89</v>
      </c>
      <c r="E496" s="5" t="s">
        <v>27</v>
      </c>
      <c r="F496" s="5" t="s">
        <v>28</v>
      </c>
      <c r="G496" s="62">
        <v>23</v>
      </c>
    </row>
    <row r="497" spans="1:7" x14ac:dyDescent="0.3">
      <c r="A497" s="11">
        <v>2015</v>
      </c>
      <c r="B497" s="1" t="s">
        <v>120</v>
      </c>
      <c r="C497" s="1" t="s">
        <v>88</v>
      </c>
      <c r="D497" s="8" t="s">
        <v>89</v>
      </c>
      <c r="E497" s="5" t="s">
        <v>27</v>
      </c>
      <c r="F497" s="5" t="s">
        <v>28</v>
      </c>
      <c r="G497" s="62">
        <v>0</v>
      </c>
    </row>
    <row r="498" spans="1:7" x14ac:dyDescent="0.3">
      <c r="A498" s="11">
        <v>2016</v>
      </c>
      <c r="B498" s="1" t="s">
        <v>120</v>
      </c>
      <c r="C498" s="1" t="s">
        <v>88</v>
      </c>
      <c r="D498" s="8" t="s">
        <v>89</v>
      </c>
      <c r="E498" s="5" t="s">
        <v>27</v>
      </c>
      <c r="F498" s="5" t="s">
        <v>28</v>
      </c>
      <c r="G498" s="62">
        <v>0</v>
      </c>
    </row>
    <row r="499" spans="1:7" x14ac:dyDescent="0.3">
      <c r="A499" s="11">
        <v>2000</v>
      </c>
      <c r="B499" s="1" t="s">
        <v>120</v>
      </c>
      <c r="C499" s="1" t="s">
        <v>93</v>
      </c>
      <c r="D499" s="8" t="s">
        <v>94</v>
      </c>
      <c r="E499" s="5" t="s">
        <v>27</v>
      </c>
      <c r="F499" s="5" t="s">
        <v>28</v>
      </c>
      <c r="G499" s="62">
        <v>685</v>
      </c>
    </row>
    <row r="500" spans="1:7" x14ac:dyDescent="0.3">
      <c r="A500" s="11">
        <v>2001</v>
      </c>
      <c r="B500" s="1" t="s">
        <v>120</v>
      </c>
      <c r="C500" s="1" t="s">
        <v>93</v>
      </c>
      <c r="D500" s="8" t="s">
        <v>94</v>
      </c>
      <c r="E500" s="5" t="s">
        <v>27</v>
      </c>
      <c r="F500" s="5" t="s">
        <v>28</v>
      </c>
      <c r="G500" s="62">
        <v>739</v>
      </c>
    </row>
    <row r="501" spans="1:7" x14ac:dyDescent="0.3">
      <c r="A501" s="11">
        <v>2002</v>
      </c>
      <c r="B501" s="1" t="s">
        <v>120</v>
      </c>
      <c r="C501" s="1" t="s">
        <v>93</v>
      </c>
      <c r="D501" s="8" t="s">
        <v>94</v>
      </c>
      <c r="E501" s="5" t="s">
        <v>27</v>
      </c>
      <c r="F501" s="5" t="s">
        <v>28</v>
      </c>
      <c r="G501" s="62">
        <v>622</v>
      </c>
    </row>
    <row r="502" spans="1:7" x14ac:dyDescent="0.3">
      <c r="A502" s="11">
        <v>2003</v>
      </c>
      <c r="B502" s="1" t="s">
        <v>120</v>
      </c>
      <c r="C502" s="1" t="s">
        <v>93</v>
      </c>
      <c r="D502" s="8" t="s">
        <v>94</v>
      </c>
      <c r="E502" s="5" t="s">
        <v>27</v>
      </c>
      <c r="F502" s="5" t="s">
        <v>28</v>
      </c>
      <c r="G502" s="62">
        <v>59</v>
      </c>
    </row>
    <row r="503" spans="1:7" x14ac:dyDescent="0.3">
      <c r="A503" s="11">
        <v>2004</v>
      </c>
      <c r="B503" s="1" t="s">
        <v>120</v>
      </c>
      <c r="C503" s="1" t="s">
        <v>93</v>
      </c>
      <c r="D503" s="8" t="s">
        <v>94</v>
      </c>
      <c r="E503" s="5" t="s">
        <v>27</v>
      </c>
      <c r="F503" s="5" t="s">
        <v>28</v>
      </c>
      <c r="G503" s="62">
        <v>191</v>
      </c>
    </row>
    <row r="504" spans="1:7" x14ac:dyDescent="0.3">
      <c r="A504" s="11">
        <v>2005</v>
      </c>
      <c r="B504" s="1" t="s">
        <v>120</v>
      </c>
      <c r="C504" s="1" t="s">
        <v>93</v>
      </c>
      <c r="D504" s="8" t="s">
        <v>94</v>
      </c>
      <c r="E504" s="5" t="s">
        <v>27</v>
      </c>
      <c r="F504" s="5" t="s">
        <v>28</v>
      </c>
      <c r="G504" s="62">
        <v>269</v>
      </c>
    </row>
    <row r="505" spans="1:7" x14ac:dyDescent="0.3">
      <c r="A505" s="11">
        <v>2006</v>
      </c>
      <c r="B505" s="1" t="s">
        <v>120</v>
      </c>
      <c r="C505" s="1" t="s">
        <v>93</v>
      </c>
      <c r="D505" s="8" t="s">
        <v>94</v>
      </c>
      <c r="E505" s="5" t="s">
        <v>27</v>
      </c>
      <c r="F505" s="5" t="s">
        <v>28</v>
      </c>
      <c r="G505" s="62">
        <v>488</v>
      </c>
    </row>
    <row r="506" spans="1:7" x14ac:dyDescent="0.3">
      <c r="A506" s="11">
        <v>2007</v>
      </c>
      <c r="B506" s="1" t="s">
        <v>120</v>
      </c>
      <c r="C506" s="1" t="s">
        <v>93</v>
      </c>
      <c r="D506" s="8" t="s">
        <v>94</v>
      </c>
      <c r="E506" s="5" t="s">
        <v>27</v>
      </c>
      <c r="F506" s="5" t="s">
        <v>28</v>
      </c>
      <c r="G506" s="62">
        <v>94</v>
      </c>
    </row>
    <row r="507" spans="1:7" x14ac:dyDescent="0.3">
      <c r="A507" s="11">
        <v>2008</v>
      </c>
      <c r="B507" s="1" t="s">
        <v>120</v>
      </c>
      <c r="C507" s="1" t="s">
        <v>93</v>
      </c>
      <c r="D507" s="8" t="s">
        <v>94</v>
      </c>
      <c r="E507" s="5" t="s">
        <v>27</v>
      </c>
      <c r="F507" s="5" t="s">
        <v>28</v>
      </c>
      <c r="G507" s="62">
        <v>155</v>
      </c>
    </row>
    <row r="508" spans="1:7" x14ac:dyDescent="0.3">
      <c r="A508" s="11">
        <v>2009</v>
      </c>
      <c r="B508" s="8" t="s">
        <v>120</v>
      </c>
      <c r="C508" s="1" t="s">
        <v>93</v>
      </c>
      <c r="D508" s="8" t="s">
        <v>94</v>
      </c>
      <c r="E508" s="5" t="s">
        <v>27</v>
      </c>
      <c r="F508" s="5" t="s">
        <v>28</v>
      </c>
      <c r="G508" s="62">
        <v>263</v>
      </c>
    </row>
    <row r="509" spans="1:7" x14ac:dyDescent="0.3">
      <c r="A509" s="11">
        <v>2010</v>
      </c>
      <c r="B509" s="8" t="s">
        <v>120</v>
      </c>
      <c r="C509" s="1" t="s">
        <v>93</v>
      </c>
      <c r="D509" s="8" t="s">
        <v>94</v>
      </c>
      <c r="E509" s="5" t="s">
        <v>27</v>
      </c>
      <c r="F509" s="5" t="s">
        <v>28</v>
      </c>
      <c r="G509" s="62">
        <v>548</v>
      </c>
    </row>
    <row r="510" spans="1:7" x14ac:dyDescent="0.3">
      <c r="A510" s="11">
        <v>2011</v>
      </c>
      <c r="B510" s="1" t="s">
        <v>120</v>
      </c>
      <c r="C510" s="1" t="s">
        <v>93</v>
      </c>
      <c r="D510" s="8" t="s">
        <v>94</v>
      </c>
      <c r="E510" s="5" t="s">
        <v>27</v>
      </c>
      <c r="F510" s="5" t="s">
        <v>28</v>
      </c>
      <c r="G510" s="62">
        <v>309</v>
      </c>
    </row>
    <row r="511" spans="1:7" x14ac:dyDescent="0.3">
      <c r="A511" s="11">
        <v>2012</v>
      </c>
      <c r="B511" s="8" t="s">
        <v>120</v>
      </c>
      <c r="C511" s="8" t="s">
        <v>93</v>
      </c>
      <c r="D511" s="8" t="s">
        <v>94</v>
      </c>
      <c r="E511" s="5" t="s">
        <v>27</v>
      </c>
      <c r="F511" s="5" t="s">
        <v>28</v>
      </c>
      <c r="G511" s="62">
        <v>399</v>
      </c>
    </row>
    <row r="512" spans="1:7" x14ac:dyDescent="0.3">
      <c r="A512" s="11">
        <v>2013</v>
      </c>
      <c r="B512" s="1" t="s">
        <v>120</v>
      </c>
      <c r="C512" s="1" t="s">
        <v>93</v>
      </c>
      <c r="D512" s="8" t="s">
        <v>94</v>
      </c>
      <c r="E512" s="5" t="s">
        <v>27</v>
      </c>
      <c r="F512" s="5" t="s">
        <v>28</v>
      </c>
      <c r="G512" s="62">
        <v>227</v>
      </c>
    </row>
    <row r="513" spans="1:7" x14ac:dyDescent="0.3">
      <c r="A513" s="11">
        <v>2014</v>
      </c>
      <c r="B513" s="1" t="s">
        <v>120</v>
      </c>
      <c r="C513" s="61" t="s">
        <v>93</v>
      </c>
      <c r="D513" s="8" t="s">
        <v>94</v>
      </c>
      <c r="E513" s="5" t="s">
        <v>27</v>
      </c>
      <c r="F513" s="5" t="s">
        <v>28</v>
      </c>
      <c r="G513" s="62">
        <v>225</v>
      </c>
    </row>
    <row r="514" spans="1:7" x14ac:dyDescent="0.3">
      <c r="A514" s="11">
        <v>2015</v>
      </c>
      <c r="B514" s="1" t="s">
        <v>120</v>
      </c>
      <c r="C514" s="1" t="s">
        <v>93</v>
      </c>
      <c r="D514" s="8" t="s">
        <v>94</v>
      </c>
      <c r="E514" s="5" t="s">
        <v>27</v>
      </c>
      <c r="F514" s="5" t="s">
        <v>28</v>
      </c>
      <c r="G514" s="62">
        <v>126</v>
      </c>
    </row>
    <row r="515" spans="1:7" x14ac:dyDescent="0.3">
      <c r="A515" s="11">
        <v>2016</v>
      </c>
      <c r="B515" s="1" t="s">
        <v>120</v>
      </c>
      <c r="C515" s="1" t="s">
        <v>93</v>
      </c>
      <c r="D515" s="8" t="s">
        <v>94</v>
      </c>
      <c r="E515" s="5" t="s">
        <v>27</v>
      </c>
      <c r="F515" s="5" t="s">
        <v>28</v>
      </c>
      <c r="G515" s="62">
        <v>263</v>
      </c>
    </row>
    <row r="516" spans="1:7" x14ac:dyDescent="0.3">
      <c r="A516" s="11">
        <v>2000</v>
      </c>
      <c r="B516" s="216" t="s">
        <v>250</v>
      </c>
      <c r="C516" s="1" t="s">
        <v>243</v>
      </c>
      <c r="D516" s="8" t="s">
        <v>244</v>
      </c>
      <c r="E516" s="5" t="s">
        <v>27</v>
      </c>
      <c r="F516" s="5" t="s">
        <v>28</v>
      </c>
      <c r="G516" s="62">
        <v>1259</v>
      </c>
    </row>
    <row r="517" spans="1:7" x14ac:dyDescent="0.3">
      <c r="A517" s="11">
        <v>2001</v>
      </c>
      <c r="B517" s="216" t="s">
        <v>250</v>
      </c>
      <c r="C517" s="216" t="s">
        <v>243</v>
      </c>
      <c r="D517" s="216" t="s">
        <v>244</v>
      </c>
      <c r="E517" s="5" t="s">
        <v>27</v>
      </c>
      <c r="F517" s="5" t="s">
        <v>28</v>
      </c>
      <c r="G517" s="62">
        <v>796</v>
      </c>
    </row>
    <row r="518" spans="1:7" x14ac:dyDescent="0.3">
      <c r="A518" s="11">
        <v>2002</v>
      </c>
      <c r="B518" s="216" t="s">
        <v>250</v>
      </c>
      <c r="C518" s="216" t="s">
        <v>243</v>
      </c>
      <c r="D518" s="216" t="s">
        <v>244</v>
      </c>
      <c r="E518" s="5" t="s">
        <v>27</v>
      </c>
      <c r="F518" s="5" t="s">
        <v>28</v>
      </c>
      <c r="G518" s="62">
        <v>942</v>
      </c>
    </row>
    <row r="519" spans="1:7" x14ac:dyDescent="0.3">
      <c r="A519" s="11">
        <v>2008</v>
      </c>
      <c r="B519" s="1" t="s">
        <v>115</v>
      </c>
      <c r="C519" s="1" t="s">
        <v>69</v>
      </c>
      <c r="D519" s="8" t="s">
        <v>70</v>
      </c>
      <c r="E519" s="61" t="s">
        <v>27</v>
      </c>
      <c r="F519" s="61" t="s">
        <v>28</v>
      </c>
      <c r="G519" s="61"/>
    </row>
    <row r="520" spans="1:7" x14ac:dyDescent="0.3">
      <c r="A520" s="11">
        <v>2004</v>
      </c>
      <c r="B520" s="216" t="s">
        <v>250</v>
      </c>
      <c r="C520" s="216" t="s">
        <v>243</v>
      </c>
      <c r="D520" s="216" t="s">
        <v>244</v>
      </c>
      <c r="E520" s="5" t="s">
        <v>27</v>
      </c>
      <c r="F520" s="5" t="s">
        <v>28</v>
      </c>
      <c r="G520" s="62">
        <v>194</v>
      </c>
    </row>
    <row r="521" spans="1:7" x14ac:dyDescent="0.3">
      <c r="A521" s="11">
        <v>2005</v>
      </c>
      <c r="B521" s="216" t="s">
        <v>250</v>
      </c>
      <c r="C521" s="216" t="s">
        <v>243</v>
      </c>
      <c r="D521" s="216" t="s">
        <v>244</v>
      </c>
      <c r="E521" s="5" t="s">
        <v>27</v>
      </c>
      <c r="F521" s="5" t="s">
        <v>28</v>
      </c>
      <c r="G521" s="62">
        <v>354</v>
      </c>
    </row>
    <row r="522" spans="1:7" x14ac:dyDescent="0.3">
      <c r="A522" s="11">
        <v>2006</v>
      </c>
      <c r="B522" s="216" t="s">
        <v>250</v>
      </c>
      <c r="C522" s="216" t="s">
        <v>243</v>
      </c>
      <c r="D522" s="216" t="s">
        <v>244</v>
      </c>
      <c r="E522" s="5" t="s">
        <v>27</v>
      </c>
      <c r="F522" s="5" t="s">
        <v>28</v>
      </c>
      <c r="G522" s="62">
        <v>155</v>
      </c>
    </row>
    <row r="523" spans="1:7" x14ac:dyDescent="0.3">
      <c r="A523" s="11">
        <v>2007</v>
      </c>
      <c r="B523" s="216" t="s">
        <v>250</v>
      </c>
      <c r="C523" s="216" t="s">
        <v>243</v>
      </c>
      <c r="D523" s="216" t="s">
        <v>244</v>
      </c>
      <c r="E523" s="5" t="s">
        <v>27</v>
      </c>
      <c r="F523" s="5" t="s">
        <v>28</v>
      </c>
      <c r="G523" s="62">
        <v>287</v>
      </c>
    </row>
    <row r="524" spans="1:7" x14ac:dyDescent="0.3">
      <c r="A524" s="11">
        <v>2008</v>
      </c>
      <c r="B524" s="216" t="s">
        <v>250</v>
      </c>
      <c r="C524" s="216" t="s">
        <v>243</v>
      </c>
      <c r="D524" s="216" t="s">
        <v>244</v>
      </c>
      <c r="E524" s="5" t="s">
        <v>27</v>
      </c>
      <c r="F524" s="5" t="s">
        <v>28</v>
      </c>
      <c r="G524" s="62">
        <v>218</v>
      </c>
    </row>
    <row r="525" spans="1:7" x14ac:dyDescent="0.3">
      <c r="A525" s="11">
        <v>2009</v>
      </c>
      <c r="B525" s="216" t="s">
        <v>250</v>
      </c>
      <c r="C525" s="216" t="s">
        <v>243</v>
      </c>
      <c r="D525" s="216" t="s">
        <v>244</v>
      </c>
      <c r="E525" s="5" t="s">
        <v>27</v>
      </c>
      <c r="F525" s="5" t="s">
        <v>28</v>
      </c>
      <c r="G525" s="62">
        <v>978</v>
      </c>
    </row>
    <row r="526" spans="1:7" x14ac:dyDescent="0.3">
      <c r="A526" s="11">
        <v>2010</v>
      </c>
      <c r="B526" s="216" t="s">
        <v>250</v>
      </c>
      <c r="C526" s="216" t="s">
        <v>243</v>
      </c>
      <c r="D526" s="216" t="s">
        <v>244</v>
      </c>
      <c r="E526" s="5" t="s">
        <v>27</v>
      </c>
      <c r="F526" s="5" t="s">
        <v>28</v>
      </c>
      <c r="G526" s="62">
        <v>229</v>
      </c>
    </row>
    <row r="527" spans="1:7" x14ac:dyDescent="0.3">
      <c r="A527" s="11">
        <v>2011</v>
      </c>
      <c r="B527" s="216" t="s">
        <v>250</v>
      </c>
      <c r="C527" s="216" t="s">
        <v>243</v>
      </c>
      <c r="D527" s="216" t="s">
        <v>244</v>
      </c>
      <c r="E527" s="5" t="s">
        <v>27</v>
      </c>
      <c r="F527" s="5" t="s">
        <v>28</v>
      </c>
      <c r="G527" s="62">
        <v>474</v>
      </c>
    </row>
    <row r="528" spans="1:7" x14ac:dyDescent="0.3">
      <c r="A528" s="11">
        <v>2012</v>
      </c>
      <c r="B528" s="216" t="s">
        <v>250</v>
      </c>
      <c r="C528" s="216" t="s">
        <v>243</v>
      </c>
      <c r="D528" s="216" t="s">
        <v>244</v>
      </c>
      <c r="E528" s="5" t="s">
        <v>27</v>
      </c>
      <c r="F528" s="5" t="s">
        <v>28</v>
      </c>
      <c r="G528" s="62">
        <v>468</v>
      </c>
    </row>
    <row r="529" spans="1:7" x14ac:dyDescent="0.3">
      <c r="A529" s="11">
        <v>2013</v>
      </c>
      <c r="B529" s="216" t="s">
        <v>250</v>
      </c>
      <c r="C529" s="216" t="s">
        <v>243</v>
      </c>
      <c r="D529" s="216" t="s">
        <v>244</v>
      </c>
      <c r="E529" s="5" t="s">
        <v>27</v>
      </c>
      <c r="F529" s="5" t="s">
        <v>28</v>
      </c>
      <c r="G529" s="62">
        <v>286</v>
      </c>
    </row>
    <row r="530" spans="1:7" x14ac:dyDescent="0.3">
      <c r="A530" s="11">
        <v>2014</v>
      </c>
      <c r="B530" s="216" t="s">
        <v>250</v>
      </c>
      <c r="C530" s="216" t="s">
        <v>243</v>
      </c>
      <c r="D530" s="216" t="s">
        <v>244</v>
      </c>
      <c r="E530" s="5" t="s">
        <v>27</v>
      </c>
      <c r="F530" s="5" t="s">
        <v>28</v>
      </c>
      <c r="G530" s="62">
        <v>552</v>
      </c>
    </row>
    <row r="531" spans="1:7" x14ac:dyDescent="0.3">
      <c r="A531" s="11">
        <v>2015</v>
      </c>
      <c r="B531" s="216" t="s">
        <v>250</v>
      </c>
      <c r="C531" s="216" t="s">
        <v>243</v>
      </c>
      <c r="D531" s="216" t="s">
        <v>244</v>
      </c>
      <c r="E531" s="5" t="s">
        <v>27</v>
      </c>
      <c r="F531" s="5" t="s">
        <v>28</v>
      </c>
      <c r="G531" s="62">
        <v>395</v>
      </c>
    </row>
    <row r="532" spans="1:7" x14ac:dyDescent="0.3">
      <c r="A532" s="11">
        <v>2016</v>
      </c>
      <c r="B532" s="216" t="s">
        <v>250</v>
      </c>
      <c r="C532" s="216" t="s">
        <v>243</v>
      </c>
      <c r="D532" s="216" t="s">
        <v>244</v>
      </c>
      <c r="E532" s="5" t="s">
        <v>27</v>
      </c>
      <c r="F532" s="5" t="s">
        <v>28</v>
      </c>
      <c r="G532" s="62">
        <v>492</v>
      </c>
    </row>
    <row r="533" spans="1:7" x14ac:dyDescent="0.3">
      <c r="A533" s="11">
        <v>2000</v>
      </c>
      <c r="B533" s="216" t="s">
        <v>250</v>
      </c>
      <c r="C533" s="216" t="s">
        <v>243</v>
      </c>
      <c r="D533" s="216" t="s">
        <v>244</v>
      </c>
      <c r="E533" s="5" t="s">
        <v>27</v>
      </c>
      <c r="F533" s="5" t="s">
        <v>28</v>
      </c>
      <c r="G533" s="62">
        <v>542</v>
      </c>
    </row>
    <row r="534" spans="1:7" x14ac:dyDescent="0.3">
      <c r="A534" s="11">
        <v>2001</v>
      </c>
      <c r="B534" s="216" t="s">
        <v>250</v>
      </c>
      <c r="C534" s="216" t="s">
        <v>243</v>
      </c>
      <c r="D534" s="216" t="s">
        <v>244</v>
      </c>
      <c r="E534" s="5" t="s">
        <v>27</v>
      </c>
      <c r="F534" s="5" t="s">
        <v>28</v>
      </c>
      <c r="G534" s="62">
        <v>405</v>
      </c>
    </row>
    <row r="535" spans="1:7" x14ac:dyDescent="0.3">
      <c r="A535" s="11">
        <v>2002</v>
      </c>
      <c r="B535" s="216" t="s">
        <v>250</v>
      </c>
      <c r="C535" s="216" t="s">
        <v>243</v>
      </c>
      <c r="D535" s="216" t="s">
        <v>244</v>
      </c>
      <c r="E535" s="5" t="s">
        <v>27</v>
      </c>
      <c r="F535" s="5" t="s">
        <v>28</v>
      </c>
      <c r="G535" s="62">
        <v>252</v>
      </c>
    </row>
    <row r="536" spans="1:7" x14ac:dyDescent="0.3">
      <c r="A536" s="11">
        <v>2003</v>
      </c>
      <c r="B536" s="216" t="s">
        <v>250</v>
      </c>
      <c r="C536" s="216" t="s">
        <v>243</v>
      </c>
      <c r="D536" s="216" t="s">
        <v>244</v>
      </c>
      <c r="E536" s="5" t="s">
        <v>27</v>
      </c>
      <c r="F536" s="5" t="s">
        <v>28</v>
      </c>
      <c r="G536" s="62">
        <v>98</v>
      </c>
    </row>
    <row r="537" spans="1:7" x14ac:dyDescent="0.3">
      <c r="A537" s="11">
        <v>2004</v>
      </c>
      <c r="B537" s="216" t="s">
        <v>250</v>
      </c>
      <c r="C537" s="216" t="s">
        <v>243</v>
      </c>
      <c r="D537" s="216" t="s">
        <v>244</v>
      </c>
      <c r="E537" s="5" t="s">
        <v>27</v>
      </c>
      <c r="F537" s="5" t="s">
        <v>28</v>
      </c>
      <c r="G537" s="62">
        <v>152</v>
      </c>
    </row>
    <row r="538" spans="1:7" x14ac:dyDescent="0.3">
      <c r="A538" s="11">
        <v>2005</v>
      </c>
      <c r="B538" s="216" t="s">
        <v>250</v>
      </c>
      <c r="C538" s="216" t="s">
        <v>243</v>
      </c>
      <c r="D538" s="216" t="s">
        <v>244</v>
      </c>
      <c r="E538" s="5" t="s">
        <v>27</v>
      </c>
      <c r="F538" s="5" t="s">
        <v>28</v>
      </c>
      <c r="G538" s="62">
        <v>226</v>
      </c>
    </row>
    <row r="539" spans="1:7" x14ac:dyDescent="0.3">
      <c r="A539" s="11">
        <v>2006</v>
      </c>
      <c r="B539" s="216" t="s">
        <v>250</v>
      </c>
      <c r="C539" s="216" t="s">
        <v>243</v>
      </c>
      <c r="D539" s="216" t="s">
        <v>244</v>
      </c>
      <c r="E539" s="5" t="s">
        <v>27</v>
      </c>
      <c r="F539" s="5" t="s">
        <v>28</v>
      </c>
      <c r="G539" s="62">
        <v>146</v>
      </c>
    </row>
    <row r="540" spans="1:7" x14ac:dyDescent="0.3">
      <c r="A540" s="11">
        <v>2007</v>
      </c>
      <c r="B540" s="216" t="s">
        <v>250</v>
      </c>
      <c r="C540" s="216" t="s">
        <v>243</v>
      </c>
      <c r="D540" s="216" t="s">
        <v>244</v>
      </c>
      <c r="E540" s="5" t="s">
        <v>27</v>
      </c>
      <c r="F540" s="5" t="s">
        <v>28</v>
      </c>
      <c r="G540" s="62">
        <v>173</v>
      </c>
    </row>
    <row r="541" spans="1:7" x14ac:dyDescent="0.3">
      <c r="A541" s="11">
        <v>2008</v>
      </c>
      <c r="B541" s="216" t="s">
        <v>250</v>
      </c>
      <c r="C541" s="216" t="s">
        <v>243</v>
      </c>
      <c r="D541" s="216" t="s">
        <v>244</v>
      </c>
      <c r="E541" s="5" t="s">
        <v>27</v>
      </c>
      <c r="F541" s="5" t="s">
        <v>28</v>
      </c>
      <c r="G541" s="62">
        <v>86</v>
      </c>
    </row>
    <row r="542" spans="1:7" x14ac:dyDescent="0.3">
      <c r="A542" s="11">
        <v>2009</v>
      </c>
      <c r="B542" s="216" t="s">
        <v>250</v>
      </c>
      <c r="C542" s="216" t="s">
        <v>243</v>
      </c>
      <c r="D542" s="216" t="s">
        <v>244</v>
      </c>
      <c r="E542" s="5" t="s">
        <v>27</v>
      </c>
      <c r="F542" s="5" t="s">
        <v>28</v>
      </c>
      <c r="G542" s="62">
        <v>145</v>
      </c>
    </row>
    <row r="543" spans="1:7" x14ac:dyDescent="0.3">
      <c r="A543" s="11">
        <v>2010</v>
      </c>
      <c r="B543" s="216" t="s">
        <v>250</v>
      </c>
      <c r="C543" s="216" t="s">
        <v>243</v>
      </c>
      <c r="D543" s="216" t="s">
        <v>244</v>
      </c>
      <c r="E543" s="5" t="s">
        <v>27</v>
      </c>
      <c r="F543" s="5" t="s">
        <v>28</v>
      </c>
      <c r="G543" s="62">
        <v>149</v>
      </c>
    </row>
    <row r="544" spans="1:7" x14ac:dyDescent="0.3">
      <c r="A544" s="11">
        <v>2011</v>
      </c>
      <c r="B544" s="216" t="s">
        <v>250</v>
      </c>
      <c r="C544" s="216" t="s">
        <v>243</v>
      </c>
      <c r="D544" s="216" t="s">
        <v>244</v>
      </c>
      <c r="E544" s="5" t="s">
        <v>27</v>
      </c>
      <c r="F544" s="5" t="s">
        <v>28</v>
      </c>
      <c r="G544" s="62">
        <v>135</v>
      </c>
    </row>
    <row r="545" spans="1:7" x14ac:dyDescent="0.3">
      <c r="A545" s="11">
        <v>2012</v>
      </c>
      <c r="B545" s="216" t="s">
        <v>250</v>
      </c>
      <c r="C545" s="216" t="s">
        <v>243</v>
      </c>
      <c r="D545" s="216" t="s">
        <v>244</v>
      </c>
      <c r="E545" s="5" t="s">
        <v>27</v>
      </c>
      <c r="F545" s="5" t="s">
        <v>28</v>
      </c>
      <c r="G545" s="62">
        <v>65</v>
      </c>
    </row>
    <row r="546" spans="1:7" x14ac:dyDescent="0.3">
      <c r="A546" s="11">
        <v>2013</v>
      </c>
      <c r="B546" s="216" t="s">
        <v>250</v>
      </c>
      <c r="C546" s="216" t="s">
        <v>243</v>
      </c>
      <c r="D546" s="216" t="s">
        <v>244</v>
      </c>
      <c r="E546" s="5" t="s">
        <v>27</v>
      </c>
      <c r="F546" s="5" t="s">
        <v>28</v>
      </c>
      <c r="G546" s="62">
        <v>473</v>
      </c>
    </row>
    <row r="547" spans="1:7" x14ac:dyDescent="0.3">
      <c r="A547" s="11">
        <v>2014</v>
      </c>
      <c r="B547" s="216" t="s">
        <v>250</v>
      </c>
      <c r="C547" s="216" t="s">
        <v>243</v>
      </c>
      <c r="D547" s="216" t="s">
        <v>244</v>
      </c>
      <c r="E547" s="5" t="s">
        <v>27</v>
      </c>
      <c r="F547" s="5" t="s">
        <v>28</v>
      </c>
      <c r="G547" s="62">
        <v>390</v>
      </c>
    </row>
    <row r="548" spans="1:7" x14ac:dyDescent="0.3">
      <c r="A548" s="11">
        <v>2015</v>
      </c>
      <c r="B548" s="216" t="s">
        <v>250</v>
      </c>
      <c r="C548" s="216" t="s">
        <v>243</v>
      </c>
      <c r="D548" s="216" t="s">
        <v>244</v>
      </c>
      <c r="E548" s="5" t="s">
        <v>27</v>
      </c>
      <c r="F548" s="5" t="s">
        <v>28</v>
      </c>
      <c r="G548" s="62">
        <v>645</v>
      </c>
    </row>
    <row r="549" spans="1:7" x14ac:dyDescent="0.3">
      <c r="A549" s="11">
        <v>2016</v>
      </c>
      <c r="B549" s="216" t="s">
        <v>250</v>
      </c>
      <c r="C549" s="216" t="s">
        <v>243</v>
      </c>
      <c r="D549" s="216" t="s">
        <v>244</v>
      </c>
      <c r="E549" s="5" t="s">
        <v>27</v>
      </c>
      <c r="F549" s="5" t="s">
        <v>28</v>
      </c>
      <c r="G549" s="62">
        <v>216</v>
      </c>
    </row>
    <row r="550" spans="1:7" x14ac:dyDescent="0.3">
      <c r="A550" s="11">
        <v>2000</v>
      </c>
      <c r="B550" s="1" t="s">
        <v>120</v>
      </c>
      <c r="C550" s="1" t="s">
        <v>96</v>
      </c>
      <c r="D550" s="8" t="s">
        <v>97</v>
      </c>
      <c r="E550" s="5" t="s">
        <v>27</v>
      </c>
      <c r="F550" s="5" t="s">
        <v>28</v>
      </c>
      <c r="G550" s="62">
        <v>70</v>
      </c>
    </row>
    <row r="551" spans="1:7" x14ac:dyDescent="0.3">
      <c r="A551" s="11">
        <v>2001</v>
      </c>
      <c r="B551" s="1" t="s">
        <v>120</v>
      </c>
      <c r="C551" s="1" t="s">
        <v>96</v>
      </c>
      <c r="D551" s="8" t="s">
        <v>97</v>
      </c>
      <c r="E551" s="5" t="s">
        <v>27</v>
      </c>
      <c r="F551" s="5" t="s">
        <v>28</v>
      </c>
      <c r="G551" s="62">
        <v>145</v>
      </c>
    </row>
    <row r="552" spans="1:7" x14ac:dyDescent="0.3">
      <c r="A552" s="11">
        <v>2002</v>
      </c>
      <c r="B552" s="1" t="s">
        <v>120</v>
      </c>
      <c r="C552" s="1" t="s">
        <v>96</v>
      </c>
      <c r="D552" s="8" t="s">
        <v>97</v>
      </c>
      <c r="E552" s="5" t="s">
        <v>27</v>
      </c>
      <c r="F552" s="5" t="s">
        <v>28</v>
      </c>
      <c r="G552" s="62">
        <v>208</v>
      </c>
    </row>
    <row r="553" spans="1:7" x14ac:dyDescent="0.3">
      <c r="A553" s="11">
        <v>2003</v>
      </c>
      <c r="B553" s="1" t="s">
        <v>120</v>
      </c>
      <c r="C553" s="1" t="s">
        <v>96</v>
      </c>
      <c r="D553" s="8" t="s">
        <v>97</v>
      </c>
      <c r="E553" s="5" t="s">
        <v>27</v>
      </c>
      <c r="F553" s="5" t="s">
        <v>28</v>
      </c>
      <c r="G553" s="62">
        <v>0</v>
      </c>
    </row>
    <row r="554" spans="1:7" x14ac:dyDescent="0.3">
      <c r="A554" s="11">
        <v>2004</v>
      </c>
      <c r="B554" s="8" t="s">
        <v>120</v>
      </c>
      <c r="C554" s="1" t="s">
        <v>96</v>
      </c>
      <c r="D554" s="8" t="s">
        <v>97</v>
      </c>
      <c r="E554" s="5" t="s">
        <v>27</v>
      </c>
      <c r="F554" s="5" t="s">
        <v>28</v>
      </c>
      <c r="G554" s="62">
        <v>92</v>
      </c>
    </row>
    <row r="555" spans="1:7" x14ac:dyDescent="0.3">
      <c r="A555" s="11">
        <v>2005</v>
      </c>
      <c r="B555" s="8" t="s">
        <v>120</v>
      </c>
      <c r="C555" s="1" t="s">
        <v>96</v>
      </c>
      <c r="D555" s="8" t="s">
        <v>97</v>
      </c>
      <c r="E555" s="5" t="s">
        <v>27</v>
      </c>
      <c r="F555" s="5" t="s">
        <v>28</v>
      </c>
      <c r="G555" s="62">
        <v>367</v>
      </c>
    </row>
    <row r="556" spans="1:7" x14ac:dyDescent="0.3">
      <c r="A556" s="11">
        <v>2006</v>
      </c>
      <c r="B556" s="1" t="s">
        <v>120</v>
      </c>
      <c r="C556" s="1" t="s">
        <v>96</v>
      </c>
      <c r="D556" s="8" t="s">
        <v>97</v>
      </c>
      <c r="E556" s="5" t="s">
        <v>27</v>
      </c>
      <c r="F556" s="5" t="s">
        <v>28</v>
      </c>
      <c r="G556" s="62">
        <v>0</v>
      </c>
    </row>
    <row r="557" spans="1:7" x14ac:dyDescent="0.3">
      <c r="A557" s="11">
        <v>2007</v>
      </c>
      <c r="B557" s="8" t="s">
        <v>120</v>
      </c>
      <c r="C557" s="8" t="s">
        <v>96</v>
      </c>
      <c r="D557" s="8" t="s">
        <v>97</v>
      </c>
      <c r="E557" s="5" t="s">
        <v>27</v>
      </c>
      <c r="F557" s="5" t="s">
        <v>28</v>
      </c>
      <c r="G557" s="62">
        <v>37</v>
      </c>
    </row>
    <row r="558" spans="1:7" x14ac:dyDescent="0.3">
      <c r="A558" s="11">
        <v>2008</v>
      </c>
      <c r="B558" s="1" t="s">
        <v>120</v>
      </c>
      <c r="C558" s="1" t="s">
        <v>96</v>
      </c>
      <c r="D558" s="8" t="s">
        <v>97</v>
      </c>
      <c r="E558" s="5" t="s">
        <v>27</v>
      </c>
      <c r="F558" s="5" t="s">
        <v>28</v>
      </c>
      <c r="G558" s="62">
        <v>27</v>
      </c>
    </row>
    <row r="559" spans="1:7" x14ac:dyDescent="0.3">
      <c r="A559" s="11">
        <v>2009</v>
      </c>
      <c r="B559" s="1" t="s">
        <v>120</v>
      </c>
      <c r="C559" s="1" t="s">
        <v>96</v>
      </c>
      <c r="D559" s="8" t="s">
        <v>97</v>
      </c>
      <c r="E559" s="5" t="s">
        <v>27</v>
      </c>
      <c r="F559" s="5" t="s">
        <v>28</v>
      </c>
      <c r="G559" s="62">
        <v>102</v>
      </c>
    </row>
    <row r="560" spans="1:7" x14ac:dyDescent="0.3">
      <c r="A560" s="11">
        <v>2010</v>
      </c>
      <c r="B560" s="1" t="s">
        <v>120</v>
      </c>
      <c r="C560" s="1" t="s">
        <v>96</v>
      </c>
      <c r="D560" s="8" t="s">
        <v>97</v>
      </c>
      <c r="E560" s="5" t="s">
        <v>27</v>
      </c>
      <c r="F560" s="5" t="s">
        <v>28</v>
      </c>
      <c r="G560" s="62">
        <v>81</v>
      </c>
    </row>
    <row r="561" spans="1:7" x14ac:dyDescent="0.3">
      <c r="A561" s="11">
        <v>2011</v>
      </c>
      <c r="B561" s="1" t="s">
        <v>120</v>
      </c>
      <c r="C561" s="1" t="s">
        <v>96</v>
      </c>
      <c r="D561" s="8" t="s">
        <v>97</v>
      </c>
      <c r="E561" s="5" t="s">
        <v>27</v>
      </c>
      <c r="F561" s="5" t="s">
        <v>28</v>
      </c>
      <c r="G561" s="62">
        <v>92</v>
      </c>
    </row>
    <row r="562" spans="1:7" x14ac:dyDescent="0.3">
      <c r="A562" s="11">
        <v>2012</v>
      </c>
      <c r="B562" s="1" t="s">
        <v>120</v>
      </c>
      <c r="C562" s="1" t="s">
        <v>96</v>
      </c>
      <c r="D562" s="8" t="s">
        <v>97</v>
      </c>
      <c r="E562" s="5" t="s">
        <v>27</v>
      </c>
      <c r="F562" s="5" t="s">
        <v>28</v>
      </c>
      <c r="G562" s="62">
        <v>52</v>
      </c>
    </row>
    <row r="563" spans="1:7" x14ac:dyDescent="0.3">
      <c r="A563" s="11">
        <v>2013</v>
      </c>
      <c r="B563" s="1" t="s">
        <v>120</v>
      </c>
      <c r="C563" s="1" t="s">
        <v>96</v>
      </c>
      <c r="D563" s="8" t="s">
        <v>97</v>
      </c>
      <c r="E563" s="5" t="s">
        <v>27</v>
      </c>
      <c r="F563" s="5" t="s">
        <v>28</v>
      </c>
      <c r="G563" s="62">
        <v>14</v>
      </c>
    </row>
    <row r="564" spans="1:7" x14ac:dyDescent="0.3">
      <c r="A564" s="11">
        <v>2014</v>
      </c>
      <c r="B564" s="1" t="s">
        <v>120</v>
      </c>
      <c r="C564" s="61" t="s">
        <v>96</v>
      </c>
      <c r="D564" s="8" t="s">
        <v>97</v>
      </c>
      <c r="E564" s="5" t="s">
        <v>27</v>
      </c>
      <c r="F564" s="5" t="s">
        <v>28</v>
      </c>
      <c r="G564" s="62">
        <v>90</v>
      </c>
    </row>
    <row r="565" spans="1:7" x14ac:dyDescent="0.3">
      <c r="A565" s="11">
        <v>2015</v>
      </c>
      <c r="B565" s="1" t="s">
        <v>120</v>
      </c>
      <c r="C565" s="59" t="s">
        <v>96</v>
      </c>
      <c r="D565" s="8" t="s">
        <v>97</v>
      </c>
      <c r="E565" s="5" t="s">
        <v>27</v>
      </c>
      <c r="F565" s="5" t="s">
        <v>28</v>
      </c>
      <c r="G565" s="62">
        <v>0</v>
      </c>
    </row>
    <row r="566" spans="1:7" x14ac:dyDescent="0.3">
      <c r="A566" s="11">
        <v>2016</v>
      </c>
      <c r="B566" s="1" t="s">
        <v>120</v>
      </c>
      <c r="C566" s="59" t="s">
        <v>96</v>
      </c>
      <c r="D566" s="8" t="s">
        <v>97</v>
      </c>
      <c r="E566" s="5" t="s">
        <v>27</v>
      </c>
      <c r="F566" s="5" t="s">
        <v>28</v>
      </c>
      <c r="G566" s="62">
        <v>0</v>
      </c>
    </row>
    <row r="567" spans="1:7" x14ac:dyDescent="0.3">
      <c r="A567" s="11">
        <v>2000</v>
      </c>
      <c r="B567" s="1" t="s">
        <v>120</v>
      </c>
      <c r="C567" s="59" t="s">
        <v>78</v>
      </c>
      <c r="D567" s="8" t="s">
        <v>79</v>
      </c>
      <c r="E567" s="5" t="s">
        <v>27</v>
      </c>
      <c r="F567" s="5" t="s">
        <v>28</v>
      </c>
      <c r="G567" s="62">
        <v>370</v>
      </c>
    </row>
    <row r="568" spans="1:7" x14ac:dyDescent="0.3">
      <c r="A568" s="11">
        <v>2001</v>
      </c>
      <c r="B568" s="1" t="s">
        <v>120</v>
      </c>
      <c r="C568" s="1" t="s">
        <v>78</v>
      </c>
      <c r="D568" s="8" t="s">
        <v>79</v>
      </c>
      <c r="E568" s="5" t="s">
        <v>27</v>
      </c>
      <c r="F568" s="5" t="s">
        <v>28</v>
      </c>
      <c r="G568" s="62">
        <v>15</v>
      </c>
    </row>
    <row r="569" spans="1:7" x14ac:dyDescent="0.3">
      <c r="A569" s="11">
        <v>2002</v>
      </c>
      <c r="B569" s="1" t="s">
        <v>120</v>
      </c>
      <c r="C569" s="1" t="s">
        <v>78</v>
      </c>
      <c r="D569" s="8" t="s">
        <v>79</v>
      </c>
      <c r="E569" s="5" t="s">
        <v>27</v>
      </c>
      <c r="F569" s="5" t="s">
        <v>28</v>
      </c>
      <c r="G569" s="62">
        <v>74</v>
      </c>
    </row>
    <row r="570" spans="1:7" x14ac:dyDescent="0.3">
      <c r="A570" s="11">
        <v>2003</v>
      </c>
      <c r="B570" s="1" t="s">
        <v>120</v>
      </c>
      <c r="C570" s="1" t="s">
        <v>78</v>
      </c>
      <c r="D570" s="8" t="s">
        <v>79</v>
      </c>
      <c r="E570" s="5" t="s">
        <v>27</v>
      </c>
      <c r="F570" s="5" t="s">
        <v>28</v>
      </c>
      <c r="G570" s="62">
        <v>88</v>
      </c>
    </row>
    <row r="571" spans="1:7" x14ac:dyDescent="0.3">
      <c r="A571" s="11">
        <v>2004</v>
      </c>
      <c r="B571" s="1" t="s">
        <v>120</v>
      </c>
      <c r="C571" s="46" t="s">
        <v>78</v>
      </c>
      <c r="D571" s="8" t="s">
        <v>79</v>
      </c>
      <c r="E571" s="5" t="s">
        <v>27</v>
      </c>
      <c r="F571" s="5" t="s">
        <v>28</v>
      </c>
      <c r="G571" s="62">
        <v>41</v>
      </c>
    </row>
    <row r="572" spans="1:7" x14ac:dyDescent="0.3">
      <c r="A572" s="11">
        <v>2005</v>
      </c>
      <c r="B572" s="1" t="s">
        <v>120</v>
      </c>
      <c r="C572" s="46" t="s">
        <v>78</v>
      </c>
      <c r="D572" s="8" t="s">
        <v>79</v>
      </c>
      <c r="E572" s="5" t="s">
        <v>27</v>
      </c>
      <c r="F572" s="5" t="s">
        <v>28</v>
      </c>
      <c r="G572" s="62">
        <v>59</v>
      </c>
    </row>
    <row r="573" spans="1:7" x14ac:dyDescent="0.3">
      <c r="A573" s="11">
        <v>2009</v>
      </c>
      <c r="B573" s="1" t="s">
        <v>115</v>
      </c>
      <c r="C573" s="1" t="s">
        <v>69</v>
      </c>
      <c r="D573" s="8" t="s">
        <v>70</v>
      </c>
      <c r="E573" s="61" t="s">
        <v>27</v>
      </c>
      <c r="F573" s="61" t="s">
        <v>28</v>
      </c>
      <c r="G573" s="61"/>
    </row>
    <row r="574" spans="1:7" x14ac:dyDescent="0.3">
      <c r="A574" s="11">
        <v>2007</v>
      </c>
      <c r="B574" s="1" t="s">
        <v>120</v>
      </c>
      <c r="C574" s="1" t="s">
        <v>78</v>
      </c>
      <c r="D574" s="8" t="s">
        <v>79</v>
      </c>
      <c r="E574" s="5" t="s">
        <v>27</v>
      </c>
      <c r="F574" s="5" t="s">
        <v>28</v>
      </c>
      <c r="G574" s="62">
        <v>95</v>
      </c>
    </row>
    <row r="575" spans="1:7" x14ac:dyDescent="0.3">
      <c r="A575" s="11">
        <v>2008</v>
      </c>
      <c r="B575" s="1" t="s">
        <v>120</v>
      </c>
      <c r="C575" s="33" t="s">
        <v>78</v>
      </c>
      <c r="D575" s="8" t="s">
        <v>79</v>
      </c>
      <c r="E575" s="5" t="s">
        <v>27</v>
      </c>
      <c r="F575" s="5" t="s">
        <v>28</v>
      </c>
      <c r="G575" s="62">
        <v>15</v>
      </c>
    </row>
    <row r="576" spans="1:7" x14ac:dyDescent="0.3">
      <c r="A576" s="11">
        <v>2009</v>
      </c>
      <c r="B576" s="1" t="s">
        <v>120</v>
      </c>
      <c r="C576" s="46" t="s">
        <v>78</v>
      </c>
      <c r="D576" s="8" t="s">
        <v>79</v>
      </c>
      <c r="E576" s="5" t="s">
        <v>27</v>
      </c>
      <c r="F576" s="5" t="s">
        <v>28</v>
      </c>
      <c r="G576" s="62">
        <v>160</v>
      </c>
    </row>
    <row r="577" spans="1:7" x14ac:dyDescent="0.3">
      <c r="A577" s="11">
        <v>2010</v>
      </c>
      <c r="B577" s="8" t="s">
        <v>120</v>
      </c>
      <c r="C577" s="46" t="s">
        <v>78</v>
      </c>
      <c r="D577" s="8" t="s">
        <v>79</v>
      </c>
      <c r="E577" s="5" t="s">
        <v>27</v>
      </c>
      <c r="F577" s="5" t="s">
        <v>28</v>
      </c>
      <c r="G577" s="62">
        <v>286</v>
      </c>
    </row>
    <row r="578" spans="1:7" x14ac:dyDescent="0.3">
      <c r="A578" s="11">
        <v>2011</v>
      </c>
      <c r="B578" s="8" t="s">
        <v>120</v>
      </c>
      <c r="C578" s="33" t="s">
        <v>78</v>
      </c>
      <c r="D578" s="8" t="s">
        <v>79</v>
      </c>
      <c r="E578" s="5" t="s">
        <v>27</v>
      </c>
      <c r="F578" s="5" t="s">
        <v>28</v>
      </c>
      <c r="G578" s="62">
        <v>16</v>
      </c>
    </row>
    <row r="579" spans="1:7" x14ac:dyDescent="0.3">
      <c r="A579" s="11">
        <v>2012</v>
      </c>
      <c r="B579" s="1" t="s">
        <v>120</v>
      </c>
      <c r="C579" s="1" t="s">
        <v>78</v>
      </c>
      <c r="D579" s="8" t="s">
        <v>79</v>
      </c>
      <c r="E579" s="5" t="s">
        <v>27</v>
      </c>
      <c r="F579" s="5" t="s">
        <v>28</v>
      </c>
      <c r="G579" s="62">
        <v>102</v>
      </c>
    </row>
    <row r="580" spans="1:7" x14ac:dyDescent="0.3">
      <c r="A580" s="11">
        <v>2013</v>
      </c>
      <c r="B580" s="8" t="s">
        <v>120</v>
      </c>
      <c r="C580" s="8" t="s">
        <v>78</v>
      </c>
      <c r="D580" s="8" t="s">
        <v>79</v>
      </c>
      <c r="E580" s="5" t="s">
        <v>27</v>
      </c>
      <c r="F580" s="5" t="s">
        <v>28</v>
      </c>
      <c r="G580" s="62">
        <v>251</v>
      </c>
    </row>
    <row r="581" spans="1:7" x14ac:dyDescent="0.3">
      <c r="A581" s="11">
        <v>2014</v>
      </c>
      <c r="B581" s="1" t="s">
        <v>120</v>
      </c>
      <c r="C581" s="61" t="s">
        <v>78</v>
      </c>
      <c r="D581" s="8" t="s">
        <v>79</v>
      </c>
      <c r="E581" s="5" t="s">
        <v>27</v>
      </c>
      <c r="F581" s="5" t="s">
        <v>28</v>
      </c>
      <c r="G581" s="62">
        <v>229</v>
      </c>
    </row>
    <row r="582" spans="1:7" x14ac:dyDescent="0.3">
      <c r="A582" s="11">
        <v>2015</v>
      </c>
      <c r="B582" s="1" t="s">
        <v>120</v>
      </c>
      <c r="C582" s="59" t="s">
        <v>78</v>
      </c>
      <c r="D582" s="8" t="s">
        <v>79</v>
      </c>
      <c r="E582" s="5" t="s">
        <v>27</v>
      </c>
      <c r="F582" s="5" t="s">
        <v>28</v>
      </c>
      <c r="G582" s="62">
        <v>29</v>
      </c>
    </row>
    <row r="583" spans="1:7" x14ac:dyDescent="0.3">
      <c r="A583" s="11">
        <v>2016</v>
      </c>
      <c r="B583" s="1" t="s">
        <v>120</v>
      </c>
      <c r="C583" s="59" t="s">
        <v>78</v>
      </c>
      <c r="D583" s="8" t="s">
        <v>79</v>
      </c>
      <c r="E583" s="5" t="s">
        <v>27</v>
      </c>
      <c r="F583" s="5" t="s">
        <v>28</v>
      </c>
      <c r="G583" s="62">
        <v>14</v>
      </c>
    </row>
    <row r="584" spans="1:7" x14ac:dyDescent="0.3">
      <c r="A584" s="11">
        <v>2000</v>
      </c>
      <c r="B584" s="1" t="s">
        <v>120</v>
      </c>
      <c r="C584" s="59" t="s">
        <v>121</v>
      </c>
      <c r="D584" s="8" t="s">
        <v>122</v>
      </c>
      <c r="E584" s="5" t="s">
        <v>27</v>
      </c>
      <c r="F584" s="5" t="s">
        <v>28</v>
      </c>
      <c r="G584" s="62">
        <v>2205</v>
      </c>
    </row>
    <row r="585" spans="1:7" x14ac:dyDescent="0.3">
      <c r="A585" s="11">
        <v>2001</v>
      </c>
      <c r="B585" s="1" t="s">
        <v>120</v>
      </c>
      <c r="C585" s="1" t="s">
        <v>121</v>
      </c>
      <c r="D585" s="8" t="s">
        <v>122</v>
      </c>
      <c r="E585" s="5" t="s">
        <v>27</v>
      </c>
      <c r="F585" s="5" t="s">
        <v>28</v>
      </c>
      <c r="G585" s="62">
        <v>1294</v>
      </c>
    </row>
    <row r="586" spans="1:7" x14ac:dyDescent="0.3">
      <c r="A586" s="11">
        <v>2002</v>
      </c>
      <c r="B586" s="1" t="s">
        <v>120</v>
      </c>
      <c r="C586" s="1" t="s">
        <v>121</v>
      </c>
      <c r="D586" s="8" t="s">
        <v>122</v>
      </c>
      <c r="E586" s="5" t="s">
        <v>27</v>
      </c>
      <c r="F586" s="5" t="s">
        <v>28</v>
      </c>
      <c r="G586" s="62">
        <v>765</v>
      </c>
    </row>
    <row r="587" spans="1:7" x14ac:dyDescent="0.3">
      <c r="A587" s="11">
        <v>2003</v>
      </c>
      <c r="B587" s="1" t="s">
        <v>120</v>
      </c>
      <c r="C587" s="1" t="s">
        <v>121</v>
      </c>
      <c r="D587" s="8" t="s">
        <v>122</v>
      </c>
      <c r="E587" s="5" t="s">
        <v>27</v>
      </c>
      <c r="F587" s="5" t="s">
        <v>28</v>
      </c>
      <c r="G587" s="62">
        <v>47</v>
      </c>
    </row>
    <row r="588" spans="1:7" x14ac:dyDescent="0.3">
      <c r="A588" s="11">
        <v>2004</v>
      </c>
      <c r="B588" s="1" t="s">
        <v>120</v>
      </c>
      <c r="C588" s="1" t="s">
        <v>121</v>
      </c>
      <c r="D588" s="8" t="s">
        <v>122</v>
      </c>
      <c r="E588" s="5" t="s">
        <v>27</v>
      </c>
      <c r="F588" s="5" t="s">
        <v>28</v>
      </c>
      <c r="G588" s="62">
        <v>384</v>
      </c>
    </row>
    <row r="589" spans="1:7" x14ac:dyDescent="0.3">
      <c r="A589" s="11">
        <v>2005</v>
      </c>
      <c r="B589" s="1" t="s">
        <v>120</v>
      </c>
      <c r="C589" s="1" t="s">
        <v>121</v>
      </c>
      <c r="D589" s="8" t="s">
        <v>122</v>
      </c>
      <c r="E589" s="5" t="s">
        <v>27</v>
      </c>
      <c r="F589" s="5" t="s">
        <v>28</v>
      </c>
      <c r="G589" s="62">
        <v>336</v>
      </c>
    </row>
    <row r="590" spans="1:7" x14ac:dyDescent="0.3">
      <c r="A590" s="11">
        <v>2006</v>
      </c>
      <c r="B590" s="1" t="s">
        <v>120</v>
      </c>
      <c r="C590" s="1" t="s">
        <v>121</v>
      </c>
      <c r="D590" s="8" t="s">
        <v>122</v>
      </c>
      <c r="E590" s="5" t="s">
        <v>27</v>
      </c>
      <c r="F590" s="5" t="s">
        <v>28</v>
      </c>
      <c r="G590" s="62">
        <v>214</v>
      </c>
    </row>
    <row r="591" spans="1:7" x14ac:dyDescent="0.3">
      <c r="A591" s="11">
        <v>2007</v>
      </c>
      <c r="B591" s="1" t="s">
        <v>120</v>
      </c>
      <c r="C591" s="1" t="s">
        <v>121</v>
      </c>
      <c r="D591" s="8" t="s">
        <v>122</v>
      </c>
      <c r="E591" s="5" t="s">
        <v>27</v>
      </c>
      <c r="F591" s="5" t="s">
        <v>28</v>
      </c>
      <c r="G591" s="62">
        <v>356</v>
      </c>
    </row>
    <row r="592" spans="1:7" x14ac:dyDescent="0.3">
      <c r="A592" s="11">
        <v>2008</v>
      </c>
      <c r="B592" s="1" t="s">
        <v>120</v>
      </c>
      <c r="C592" s="33" t="s">
        <v>121</v>
      </c>
      <c r="D592" s="8" t="s">
        <v>122</v>
      </c>
      <c r="E592" s="5" t="s">
        <v>27</v>
      </c>
      <c r="F592" s="5" t="s">
        <v>28</v>
      </c>
      <c r="G592" s="62">
        <v>609</v>
      </c>
    </row>
    <row r="593" spans="1:7" x14ac:dyDescent="0.3">
      <c r="A593" s="11">
        <v>2009</v>
      </c>
      <c r="B593" s="1" t="s">
        <v>120</v>
      </c>
      <c r="C593" s="33" t="s">
        <v>121</v>
      </c>
      <c r="D593" s="8" t="s">
        <v>122</v>
      </c>
      <c r="E593" s="5" t="s">
        <v>27</v>
      </c>
      <c r="F593" s="5" t="s">
        <v>28</v>
      </c>
      <c r="G593" s="62">
        <v>1229</v>
      </c>
    </row>
    <row r="594" spans="1:7" x14ac:dyDescent="0.3">
      <c r="A594" s="11">
        <v>2010</v>
      </c>
      <c r="B594" s="1" t="s">
        <v>120</v>
      </c>
      <c r="C594" s="33" t="s">
        <v>121</v>
      </c>
      <c r="D594" s="8" t="s">
        <v>122</v>
      </c>
      <c r="E594" s="5" t="s">
        <v>27</v>
      </c>
      <c r="F594" s="5" t="s">
        <v>28</v>
      </c>
      <c r="G594" s="62">
        <v>1380</v>
      </c>
    </row>
    <row r="595" spans="1:7" x14ac:dyDescent="0.3">
      <c r="A595" s="11">
        <v>2011</v>
      </c>
      <c r="B595" s="1" t="s">
        <v>120</v>
      </c>
      <c r="C595" s="33" t="s">
        <v>121</v>
      </c>
      <c r="D595" s="8" t="s">
        <v>122</v>
      </c>
      <c r="E595" s="5" t="s">
        <v>27</v>
      </c>
      <c r="F595" s="5" t="s">
        <v>28</v>
      </c>
      <c r="G595" s="62">
        <v>1255</v>
      </c>
    </row>
    <row r="596" spans="1:7" x14ac:dyDescent="0.3">
      <c r="A596" s="11">
        <v>2012</v>
      </c>
      <c r="B596" s="1" t="s">
        <v>120</v>
      </c>
      <c r="C596" s="1" t="s">
        <v>121</v>
      </c>
      <c r="D596" s="8" t="s">
        <v>122</v>
      </c>
      <c r="E596" s="5" t="s">
        <v>27</v>
      </c>
      <c r="F596" s="5" t="s">
        <v>28</v>
      </c>
      <c r="G596" s="62">
        <v>1466</v>
      </c>
    </row>
    <row r="597" spans="1:7" x14ac:dyDescent="0.3">
      <c r="A597" s="11">
        <v>2013</v>
      </c>
      <c r="B597" s="1" t="s">
        <v>120</v>
      </c>
      <c r="C597" s="1" t="s">
        <v>121</v>
      </c>
      <c r="D597" s="8" t="s">
        <v>122</v>
      </c>
      <c r="E597" s="5" t="s">
        <v>27</v>
      </c>
      <c r="F597" s="5" t="s">
        <v>28</v>
      </c>
      <c r="G597" s="62">
        <v>319</v>
      </c>
    </row>
    <row r="598" spans="1:7" x14ac:dyDescent="0.3">
      <c r="A598" s="11">
        <v>2014</v>
      </c>
      <c r="B598" s="1" t="s">
        <v>120</v>
      </c>
      <c r="C598" s="61" t="s">
        <v>121</v>
      </c>
      <c r="D598" s="8" t="s">
        <v>122</v>
      </c>
      <c r="E598" s="5" t="s">
        <v>27</v>
      </c>
      <c r="F598" s="5" t="s">
        <v>28</v>
      </c>
      <c r="G598" s="62">
        <v>684</v>
      </c>
    </row>
    <row r="599" spans="1:7" x14ac:dyDescent="0.3">
      <c r="A599" s="11">
        <v>2015</v>
      </c>
      <c r="B599" s="1" t="s">
        <v>120</v>
      </c>
      <c r="C599" s="59" t="s">
        <v>121</v>
      </c>
      <c r="D599" s="8" t="s">
        <v>122</v>
      </c>
      <c r="E599" s="5" t="s">
        <v>27</v>
      </c>
      <c r="F599" s="5" t="s">
        <v>28</v>
      </c>
      <c r="G599" s="62">
        <v>414</v>
      </c>
    </row>
    <row r="600" spans="1:7" x14ac:dyDescent="0.3">
      <c r="A600" s="11">
        <v>2016</v>
      </c>
      <c r="B600" s="8" t="s">
        <v>120</v>
      </c>
      <c r="C600" s="59" t="s">
        <v>121</v>
      </c>
      <c r="D600" s="8" t="s">
        <v>122</v>
      </c>
      <c r="E600" s="5" t="s">
        <v>27</v>
      </c>
      <c r="F600" s="5" t="s">
        <v>28</v>
      </c>
      <c r="G600" s="62">
        <v>714</v>
      </c>
    </row>
    <row r="601" spans="1:7" x14ac:dyDescent="0.3">
      <c r="A601" s="11">
        <v>2000</v>
      </c>
      <c r="B601" s="8" t="s">
        <v>120</v>
      </c>
      <c r="C601" s="59" t="s">
        <v>84</v>
      </c>
      <c r="D601" s="8" t="s">
        <v>85</v>
      </c>
      <c r="E601" s="5" t="s">
        <v>27</v>
      </c>
      <c r="F601" s="5" t="s">
        <v>28</v>
      </c>
      <c r="G601" s="62">
        <v>2148</v>
      </c>
    </row>
    <row r="602" spans="1:7" x14ac:dyDescent="0.3">
      <c r="A602" s="11">
        <v>2001</v>
      </c>
      <c r="B602" s="1" t="s">
        <v>120</v>
      </c>
      <c r="C602" s="1" t="s">
        <v>84</v>
      </c>
      <c r="D602" s="8" t="s">
        <v>85</v>
      </c>
      <c r="E602" s="5" t="s">
        <v>27</v>
      </c>
      <c r="F602" s="5" t="s">
        <v>28</v>
      </c>
      <c r="G602" s="62">
        <v>1219</v>
      </c>
    </row>
    <row r="603" spans="1:7" x14ac:dyDescent="0.3">
      <c r="A603" s="11">
        <v>2002</v>
      </c>
      <c r="B603" s="8" t="s">
        <v>120</v>
      </c>
      <c r="C603" s="8" t="s">
        <v>84</v>
      </c>
      <c r="D603" s="8" t="s">
        <v>85</v>
      </c>
      <c r="E603" s="5" t="s">
        <v>27</v>
      </c>
      <c r="F603" s="5" t="s">
        <v>28</v>
      </c>
      <c r="G603" s="62">
        <v>1543</v>
      </c>
    </row>
    <row r="604" spans="1:7" x14ac:dyDescent="0.3">
      <c r="A604" s="11">
        <v>2003</v>
      </c>
      <c r="B604" s="1" t="s">
        <v>120</v>
      </c>
      <c r="C604" s="1" t="s">
        <v>84</v>
      </c>
      <c r="D604" s="8" t="s">
        <v>85</v>
      </c>
      <c r="E604" s="5" t="s">
        <v>27</v>
      </c>
      <c r="F604" s="5" t="s">
        <v>28</v>
      </c>
      <c r="G604" s="62">
        <v>211</v>
      </c>
    </row>
    <row r="605" spans="1:7" x14ac:dyDescent="0.3">
      <c r="A605" s="11">
        <v>2004</v>
      </c>
      <c r="B605" s="1" t="s">
        <v>120</v>
      </c>
      <c r="C605" s="1" t="s">
        <v>84</v>
      </c>
      <c r="D605" s="8" t="s">
        <v>85</v>
      </c>
      <c r="E605" s="5" t="s">
        <v>27</v>
      </c>
      <c r="F605" s="5" t="s">
        <v>28</v>
      </c>
      <c r="G605" s="62">
        <v>874</v>
      </c>
    </row>
    <row r="606" spans="1:7" x14ac:dyDescent="0.3">
      <c r="A606" s="11">
        <v>2005</v>
      </c>
      <c r="B606" s="1" t="s">
        <v>120</v>
      </c>
      <c r="C606" s="1" t="s">
        <v>84</v>
      </c>
      <c r="D606" s="8" t="s">
        <v>85</v>
      </c>
      <c r="E606" s="5" t="s">
        <v>27</v>
      </c>
      <c r="F606" s="5" t="s">
        <v>28</v>
      </c>
      <c r="G606" s="62">
        <v>485</v>
      </c>
    </row>
    <row r="607" spans="1:7" x14ac:dyDescent="0.3">
      <c r="A607" s="11">
        <v>2006</v>
      </c>
      <c r="B607" s="1" t="s">
        <v>120</v>
      </c>
      <c r="C607" s="1" t="s">
        <v>84</v>
      </c>
      <c r="D607" s="8" t="s">
        <v>85</v>
      </c>
      <c r="E607" s="5" t="s">
        <v>27</v>
      </c>
      <c r="F607" s="5" t="s">
        <v>28</v>
      </c>
      <c r="G607" s="62">
        <v>214</v>
      </c>
    </row>
    <row r="608" spans="1:7" x14ac:dyDescent="0.3">
      <c r="A608" s="11">
        <v>2007</v>
      </c>
      <c r="B608" s="1" t="s">
        <v>120</v>
      </c>
      <c r="C608" s="1" t="s">
        <v>84</v>
      </c>
      <c r="D608" s="8" t="s">
        <v>85</v>
      </c>
      <c r="E608" s="5" t="s">
        <v>27</v>
      </c>
      <c r="F608" s="5" t="s">
        <v>28</v>
      </c>
      <c r="G608" s="62">
        <v>149</v>
      </c>
    </row>
    <row r="609" spans="1:7" x14ac:dyDescent="0.3">
      <c r="A609" s="11">
        <v>2008</v>
      </c>
      <c r="B609" s="1" t="s">
        <v>120</v>
      </c>
      <c r="C609" s="1" t="s">
        <v>84</v>
      </c>
      <c r="D609" s="8" t="s">
        <v>85</v>
      </c>
      <c r="E609" s="5" t="s">
        <v>27</v>
      </c>
      <c r="F609" s="5" t="s">
        <v>28</v>
      </c>
      <c r="G609" s="62">
        <v>641</v>
      </c>
    </row>
    <row r="610" spans="1:7" x14ac:dyDescent="0.3">
      <c r="A610" s="11">
        <v>2009</v>
      </c>
      <c r="B610" s="1" t="s">
        <v>120</v>
      </c>
      <c r="C610" s="1" t="s">
        <v>84</v>
      </c>
      <c r="D610" s="8" t="s">
        <v>85</v>
      </c>
      <c r="E610" s="5" t="s">
        <v>27</v>
      </c>
      <c r="F610" s="5" t="s">
        <v>28</v>
      </c>
      <c r="G610" s="62">
        <v>1261</v>
      </c>
    </row>
    <row r="611" spans="1:7" x14ac:dyDescent="0.3">
      <c r="A611" s="11">
        <v>2010</v>
      </c>
      <c r="B611" s="1" t="s">
        <v>120</v>
      </c>
      <c r="C611" s="1" t="s">
        <v>84</v>
      </c>
      <c r="D611" s="8" t="s">
        <v>85</v>
      </c>
      <c r="E611" s="5" t="s">
        <v>27</v>
      </c>
      <c r="F611" s="5" t="s">
        <v>28</v>
      </c>
      <c r="G611" s="62">
        <v>1120</v>
      </c>
    </row>
    <row r="612" spans="1:7" x14ac:dyDescent="0.3">
      <c r="A612" s="11">
        <v>2011</v>
      </c>
      <c r="B612" s="1" t="s">
        <v>120</v>
      </c>
      <c r="C612" s="1" t="s">
        <v>84</v>
      </c>
      <c r="D612" s="8" t="s">
        <v>85</v>
      </c>
      <c r="E612" s="5" t="s">
        <v>27</v>
      </c>
      <c r="F612" s="5" t="s">
        <v>28</v>
      </c>
      <c r="G612" s="62">
        <v>1183</v>
      </c>
    </row>
    <row r="613" spans="1:7" x14ac:dyDescent="0.3">
      <c r="A613" s="11">
        <v>2012</v>
      </c>
      <c r="B613" s="1" t="s">
        <v>120</v>
      </c>
      <c r="C613" s="1" t="s">
        <v>84</v>
      </c>
      <c r="D613" s="8" t="s">
        <v>85</v>
      </c>
      <c r="E613" s="5" t="s">
        <v>27</v>
      </c>
      <c r="F613" s="5" t="s">
        <v>28</v>
      </c>
      <c r="G613" s="62">
        <v>803</v>
      </c>
    </row>
    <row r="614" spans="1:7" x14ac:dyDescent="0.3">
      <c r="A614" s="11">
        <v>2013</v>
      </c>
      <c r="B614" s="1" t="s">
        <v>120</v>
      </c>
      <c r="C614" s="1" t="s">
        <v>84</v>
      </c>
      <c r="D614" s="8" t="s">
        <v>85</v>
      </c>
      <c r="E614" s="5" t="s">
        <v>27</v>
      </c>
      <c r="F614" s="5" t="s">
        <v>28</v>
      </c>
      <c r="G614" s="62">
        <v>396</v>
      </c>
    </row>
    <row r="615" spans="1:7" x14ac:dyDescent="0.3">
      <c r="A615" s="11">
        <v>2014</v>
      </c>
      <c r="B615" s="1" t="s">
        <v>120</v>
      </c>
      <c r="C615" s="61" t="s">
        <v>84</v>
      </c>
      <c r="D615" s="8" t="s">
        <v>85</v>
      </c>
      <c r="E615" s="5" t="s">
        <v>27</v>
      </c>
      <c r="F615" s="5" t="s">
        <v>28</v>
      </c>
      <c r="G615" s="62">
        <v>183</v>
      </c>
    </row>
    <row r="616" spans="1:7" x14ac:dyDescent="0.3">
      <c r="A616" s="11">
        <v>2015</v>
      </c>
      <c r="B616" s="1" t="s">
        <v>120</v>
      </c>
      <c r="C616" s="59" t="s">
        <v>84</v>
      </c>
      <c r="D616" s="8" t="s">
        <v>85</v>
      </c>
      <c r="E616" s="5" t="s">
        <v>27</v>
      </c>
      <c r="F616" s="5" t="s">
        <v>28</v>
      </c>
      <c r="G616" s="62">
        <v>333</v>
      </c>
    </row>
    <row r="617" spans="1:7" x14ac:dyDescent="0.3">
      <c r="A617" s="11">
        <v>2016</v>
      </c>
      <c r="B617" s="1" t="s">
        <v>120</v>
      </c>
      <c r="C617" s="59" t="s">
        <v>84</v>
      </c>
      <c r="D617" s="8" t="s">
        <v>85</v>
      </c>
      <c r="E617" s="5" t="s">
        <v>27</v>
      </c>
      <c r="F617" s="5" t="s">
        <v>28</v>
      </c>
      <c r="G617" s="62">
        <v>318</v>
      </c>
    </row>
    <row r="618" spans="1:7" x14ac:dyDescent="0.3">
      <c r="A618" s="11">
        <v>2000</v>
      </c>
      <c r="B618" s="216" t="s">
        <v>250</v>
      </c>
      <c r="C618" s="59" t="s">
        <v>100</v>
      </c>
      <c r="D618" s="8" t="s">
        <v>101</v>
      </c>
      <c r="E618" s="5" t="s">
        <v>27</v>
      </c>
      <c r="F618" s="5" t="s">
        <v>28</v>
      </c>
      <c r="G618" s="62">
        <v>495</v>
      </c>
    </row>
    <row r="619" spans="1:7" x14ac:dyDescent="0.3">
      <c r="A619" s="11">
        <v>2001</v>
      </c>
      <c r="B619" s="216" t="s">
        <v>250</v>
      </c>
      <c r="C619" s="1" t="s">
        <v>100</v>
      </c>
      <c r="D619" s="8" t="s">
        <v>101</v>
      </c>
      <c r="E619" s="5" t="s">
        <v>27</v>
      </c>
      <c r="F619" s="5" t="s">
        <v>28</v>
      </c>
      <c r="G619" s="62">
        <v>1105</v>
      </c>
    </row>
    <row r="620" spans="1:7" x14ac:dyDescent="0.3">
      <c r="A620" s="11">
        <v>2002</v>
      </c>
      <c r="B620" s="216" t="s">
        <v>250</v>
      </c>
      <c r="C620" s="1" t="s">
        <v>100</v>
      </c>
      <c r="D620" s="8" t="s">
        <v>101</v>
      </c>
      <c r="E620" s="5" t="s">
        <v>27</v>
      </c>
      <c r="F620" s="5" t="s">
        <v>28</v>
      </c>
      <c r="G620" s="62">
        <v>395</v>
      </c>
    </row>
    <row r="621" spans="1:7" x14ac:dyDescent="0.3">
      <c r="A621" s="11">
        <v>2003</v>
      </c>
      <c r="B621" s="216" t="s">
        <v>250</v>
      </c>
      <c r="C621" s="1" t="s">
        <v>100</v>
      </c>
      <c r="D621" s="8" t="s">
        <v>101</v>
      </c>
      <c r="E621" s="5" t="s">
        <v>27</v>
      </c>
      <c r="F621" s="5" t="s">
        <v>28</v>
      </c>
      <c r="G621" s="62">
        <v>68</v>
      </c>
    </row>
    <row r="622" spans="1:7" x14ac:dyDescent="0.3">
      <c r="A622" s="11">
        <v>2004</v>
      </c>
      <c r="B622" s="216" t="s">
        <v>250</v>
      </c>
      <c r="C622" s="1" t="s">
        <v>100</v>
      </c>
      <c r="D622" s="8" t="s">
        <v>101</v>
      </c>
      <c r="E622" s="5" t="s">
        <v>27</v>
      </c>
      <c r="F622" s="5" t="s">
        <v>28</v>
      </c>
      <c r="G622" s="62">
        <v>49</v>
      </c>
    </row>
    <row r="623" spans="1:7" x14ac:dyDescent="0.3">
      <c r="A623" s="11">
        <v>2005</v>
      </c>
      <c r="B623" s="216" t="s">
        <v>250</v>
      </c>
      <c r="C623" s="1" t="s">
        <v>100</v>
      </c>
      <c r="D623" s="8" t="s">
        <v>101</v>
      </c>
      <c r="E623" s="5" t="s">
        <v>27</v>
      </c>
      <c r="F623" s="5" t="s">
        <v>28</v>
      </c>
      <c r="G623" s="62">
        <v>15</v>
      </c>
    </row>
    <row r="624" spans="1:7" x14ac:dyDescent="0.3">
      <c r="A624" s="11">
        <v>2006</v>
      </c>
      <c r="B624" s="216" t="s">
        <v>250</v>
      </c>
      <c r="C624" s="1" t="s">
        <v>100</v>
      </c>
      <c r="D624" s="8" t="s">
        <v>101</v>
      </c>
      <c r="E624" s="5" t="s">
        <v>27</v>
      </c>
      <c r="F624" s="5" t="s">
        <v>28</v>
      </c>
      <c r="G624" s="62">
        <v>30</v>
      </c>
    </row>
    <row r="625" spans="1:7" x14ac:dyDescent="0.3">
      <c r="A625" s="11">
        <v>2007</v>
      </c>
      <c r="B625" s="216" t="s">
        <v>250</v>
      </c>
      <c r="C625" s="1" t="s">
        <v>100</v>
      </c>
      <c r="D625" s="8" t="s">
        <v>101</v>
      </c>
      <c r="E625" s="5" t="s">
        <v>27</v>
      </c>
      <c r="F625" s="5" t="s">
        <v>28</v>
      </c>
      <c r="G625" s="62">
        <v>310</v>
      </c>
    </row>
    <row r="626" spans="1:7" x14ac:dyDescent="0.3">
      <c r="A626" s="11">
        <v>2008</v>
      </c>
      <c r="B626" s="216" t="s">
        <v>250</v>
      </c>
      <c r="C626" s="8" t="s">
        <v>100</v>
      </c>
      <c r="D626" s="8" t="s">
        <v>101</v>
      </c>
      <c r="E626" s="5" t="s">
        <v>27</v>
      </c>
      <c r="F626" s="5" t="s">
        <v>28</v>
      </c>
      <c r="G626" s="62">
        <v>56</v>
      </c>
    </row>
    <row r="627" spans="1:7" x14ac:dyDescent="0.3">
      <c r="A627" s="11">
        <v>2009</v>
      </c>
      <c r="B627" s="216" t="s">
        <v>250</v>
      </c>
      <c r="C627" s="1" t="s">
        <v>100</v>
      </c>
      <c r="D627" s="8" t="s">
        <v>101</v>
      </c>
      <c r="E627" s="5" t="s">
        <v>27</v>
      </c>
      <c r="F627" s="5" t="s">
        <v>28</v>
      </c>
      <c r="G627" s="62">
        <v>156</v>
      </c>
    </row>
    <row r="628" spans="1:7" x14ac:dyDescent="0.3">
      <c r="A628" s="11">
        <v>2010</v>
      </c>
      <c r="B628" s="216" t="s">
        <v>250</v>
      </c>
      <c r="C628" s="1" t="s">
        <v>100</v>
      </c>
      <c r="D628" s="8" t="s">
        <v>101</v>
      </c>
      <c r="E628" s="5" t="s">
        <v>27</v>
      </c>
      <c r="F628" s="5" t="s">
        <v>28</v>
      </c>
      <c r="G628" s="62">
        <v>601</v>
      </c>
    </row>
    <row r="629" spans="1:7" x14ac:dyDescent="0.3">
      <c r="A629" s="11">
        <v>2011</v>
      </c>
      <c r="B629" s="216" t="s">
        <v>250</v>
      </c>
      <c r="C629" s="1" t="s">
        <v>100</v>
      </c>
      <c r="D629" s="8" t="s">
        <v>101</v>
      </c>
      <c r="E629" s="5" t="s">
        <v>27</v>
      </c>
      <c r="F629" s="5" t="s">
        <v>28</v>
      </c>
      <c r="G629" s="62">
        <v>1055</v>
      </c>
    </row>
    <row r="630" spans="1:7" x14ac:dyDescent="0.3">
      <c r="A630" s="11">
        <v>2012</v>
      </c>
      <c r="B630" s="216" t="s">
        <v>250</v>
      </c>
      <c r="C630" s="1" t="s">
        <v>100</v>
      </c>
      <c r="D630" s="8" t="s">
        <v>101</v>
      </c>
      <c r="E630" s="5" t="s">
        <v>27</v>
      </c>
      <c r="F630" s="5" t="s">
        <v>28</v>
      </c>
      <c r="G630" s="62">
        <v>621</v>
      </c>
    </row>
    <row r="631" spans="1:7" x14ac:dyDescent="0.3">
      <c r="A631" s="11">
        <v>2013</v>
      </c>
      <c r="B631" s="216" t="s">
        <v>250</v>
      </c>
      <c r="C631" s="1" t="s">
        <v>100</v>
      </c>
      <c r="D631" s="8" t="s">
        <v>101</v>
      </c>
      <c r="E631" s="5" t="s">
        <v>27</v>
      </c>
      <c r="F631" s="5" t="s">
        <v>28</v>
      </c>
      <c r="G631" s="62">
        <v>314</v>
      </c>
    </row>
    <row r="632" spans="1:7" x14ac:dyDescent="0.3">
      <c r="A632" s="11">
        <v>2014</v>
      </c>
      <c r="B632" s="216" t="s">
        <v>250</v>
      </c>
      <c r="C632" s="61" t="s">
        <v>100</v>
      </c>
      <c r="D632" s="8" t="s">
        <v>101</v>
      </c>
      <c r="E632" s="5" t="s">
        <v>27</v>
      </c>
      <c r="F632" s="5" t="s">
        <v>28</v>
      </c>
      <c r="G632" s="62">
        <v>432</v>
      </c>
    </row>
    <row r="633" spans="1:7" x14ac:dyDescent="0.3">
      <c r="A633" s="11">
        <v>2015</v>
      </c>
      <c r="B633" s="216" t="s">
        <v>250</v>
      </c>
      <c r="C633" s="1" t="s">
        <v>100</v>
      </c>
      <c r="D633" s="8" t="s">
        <v>101</v>
      </c>
      <c r="E633" s="5" t="s">
        <v>27</v>
      </c>
      <c r="F633" s="5" t="s">
        <v>28</v>
      </c>
      <c r="G633" s="62">
        <v>301</v>
      </c>
    </row>
    <row r="634" spans="1:7" x14ac:dyDescent="0.3">
      <c r="A634" s="11">
        <v>2016</v>
      </c>
      <c r="B634" s="216" t="s">
        <v>250</v>
      </c>
      <c r="C634" s="1" t="s">
        <v>100</v>
      </c>
      <c r="D634" s="8" t="s">
        <v>101</v>
      </c>
      <c r="E634" s="5" t="s">
        <v>27</v>
      </c>
      <c r="F634" s="5" t="s">
        <v>28</v>
      </c>
      <c r="G634" s="62">
        <v>112</v>
      </c>
    </row>
    <row r="635" spans="1:7" x14ac:dyDescent="0.3">
      <c r="A635" s="11">
        <v>2000</v>
      </c>
      <c r="B635" s="1" t="s">
        <v>115</v>
      </c>
      <c r="C635" s="1" t="s">
        <v>69</v>
      </c>
      <c r="D635" s="8" t="s">
        <v>70</v>
      </c>
      <c r="E635" s="5" t="s">
        <v>27</v>
      </c>
      <c r="F635" s="5" t="s">
        <v>28</v>
      </c>
      <c r="G635" s="62">
        <v>764</v>
      </c>
    </row>
    <row r="636" spans="1:7" x14ac:dyDescent="0.3">
      <c r="A636" s="11">
        <v>2001</v>
      </c>
      <c r="B636" s="1" t="s">
        <v>115</v>
      </c>
      <c r="C636" s="216" t="s">
        <v>69</v>
      </c>
      <c r="D636" s="216" t="s">
        <v>70</v>
      </c>
      <c r="E636" s="5" t="s">
        <v>27</v>
      </c>
      <c r="F636" s="5" t="s">
        <v>28</v>
      </c>
      <c r="G636" s="62">
        <v>382</v>
      </c>
    </row>
    <row r="637" spans="1:7" x14ac:dyDescent="0.3">
      <c r="A637" s="11">
        <v>2002</v>
      </c>
      <c r="B637" s="1" t="s">
        <v>115</v>
      </c>
      <c r="C637" s="216" t="s">
        <v>69</v>
      </c>
      <c r="D637" s="216" t="s">
        <v>70</v>
      </c>
      <c r="E637" s="5" t="s">
        <v>27</v>
      </c>
      <c r="F637" s="5" t="s">
        <v>28</v>
      </c>
      <c r="G637" s="62">
        <v>380</v>
      </c>
    </row>
    <row r="638" spans="1:7" x14ac:dyDescent="0.3">
      <c r="A638" s="11">
        <v>2003</v>
      </c>
      <c r="B638" s="1" t="s">
        <v>115</v>
      </c>
      <c r="C638" s="216" t="s">
        <v>69</v>
      </c>
      <c r="D638" s="216" t="s">
        <v>70</v>
      </c>
      <c r="E638" s="5" t="s">
        <v>27</v>
      </c>
      <c r="F638" s="5" t="s">
        <v>28</v>
      </c>
      <c r="G638" s="62">
        <v>15</v>
      </c>
    </row>
    <row r="639" spans="1:7" x14ac:dyDescent="0.3">
      <c r="A639" s="11">
        <v>2004</v>
      </c>
      <c r="B639" s="1" t="s">
        <v>115</v>
      </c>
      <c r="C639" s="216" t="s">
        <v>69</v>
      </c>
      <c r="D639" s="216" t="s">
        <v>70</v>
      </c>
      <c r="E639" s="5" t="s">
        <v>27</v>
      </c>
      <c r="F639" s="5" t="s">
        <v>28</v>
      </c>
      <c r="G639" s="62">
        <v>148</v>
      </c>
    </row>
    <row r="640" spans="1:7" x14ac:dyDescent="0.3">
      <c r="A640" s="11">
        <v>2005</v>
      </c>
      <c r="B640" s="1" t="s">
        <v>115</v>
      </c>
      <c r="C640" s="216" t="s">
        <v>69</v>
      </c>
      <c r="D640" s="216" t="s">
        <v>70</v>
      </c>
      <c r="E640" s="5" t="s">
        <v>27</v>
      </c>
      <c r="F640" s="5" t="s">
        <v>28</v>
      </c>
      <c r="G640" s="62">
        <v>361</v>
      </c>
    </row>
    <row r="641" spans="1:7" x14ac:dyDescent="0.3">
      <c r="A641" s="11">
        <v>2006</v>
      </c>
      <c r="B641" s="1" t="s">
        <v>115</v>
      </c>
      <c r="C641" s="216" t="s">
        <v>69</v>
      </c>
      <c r="D641" s="216" t="s">
        <v>70</v>
      </c>
      <c r="E641" s="5" t="s">
        <v>27</v>
      </c>
      <c r="F641" s="5" t="s">
        <v>28</v>
      </c>
      <c r="G641" s="62">
        <v>410</v>
      </c>
    </row>
    <row r="642" spans="1:7" x14ac:dyDescent="0.3">
      <c r="A642" s="11">
        <v>2007</v>
      </c>
      <c r="B642" s="1" t="s">
        <v>115</v>
      </c>
      <c r="C642" s="216" t="s">
        <v>69</v>
      </c>
      <c r="D642" s="216" t="s">
        <v>70</v>
      </c>
      <c r="E642" s="5" t="s">
        <v>27</v>
      </c>
      <c r="F642" s="5" t="s">
        <v>28</v>
      </c>
      <c r="G642" s="62">
        <v>121</v>
      </c>
    </row>
    <row r="643" spans="1:7" x14ac:dyDescent="0.3">
      <c r="A643" s="11">
        <v>2008</v>
      </c>
      <c r="B643" s="1" t="s">
        <v>115</v>
      </c>
      <c r="C643" s="216" t="s">
        <v>69</v>
      </c>
      <c r="D643" s="216" t="s">
        <v>70</v>
      </c>
      <c r="E643" s="5" t="s">
        <v>27</v>
      </c>
      <c r="F643" s="5" t="s">
        <v>28</v>
      </c>
      <c r="G643" s="62">
        <v>131</v>
      </c>
    </row>
    <row r="644" spans="1:7" x14ac:dyDescent="0.3">
      <c r="A644" s="11">
        <v>2009</v>
      </c>
      <c r="B644" s="1" t="s">
        <v>115</v>
      </c>
      <c r="C644" s="216" t="s">
        <v>69</v>
      </c>
      <c r="D644" s="216" t="s">
        <v>70</v>
      </c>
      <c r="E644" s="5" t="s">
        <v>27</v>
      </c>
      <c r="F644" s="5" t="s">
        <v>28</v>
      </c>
      <c r="G644" s="62">
        <v>409</v>
      </c>
    </row>
    <row r="645" spans="1:7" x14ac:dyDescent="0.3">
      <c r="A645" s="11">
        <v>2010</v>
      </c>
      <c r="B645" s="1" t="s">
        <v>115</v>
      </c>
      <c r="C645" s="216" t="s">
        <v>69</v>
      </c>
      <c r="D645" s="216" t="s">
        <v>70</v>
      </c>
      <c r="E645" s="5" t="s">
        <v>27</v>
      </c>
      <c r="F645" s="5" t="s">
        <v>28</v>
      </c>
      <c r="G645" s="62">
        <v>82</v>
      </c>
    </row>
    <row r="646" spans="1:7" x14ac:dyDescent="0.3">
      <c r="A646" s="11">
        <v>2011</v>
      </c>
      <c r="B646" s="8" t="s">
        <v>115</v>
      </c>
      <c r="C646" s="216" t="s">
        <v>69</v>
      </c>
      <c r="D646" s="216" t="s">
        <v>70</v>
      </c>
      <c r="E646" s="5" t="s">
        <v>27</v>
      </c>
      <c r="F646" s="5" t="s">
        <v>28</v>
      </c>
      <c r="G646" s="62">
        <v>328</v>
      </c>
    </row>
    <row r="647" spans="1:7" x14ac:dyDescent="0.3">
      <c r="A647" s="11">
        <v>2012</v>
      </c>
      <c r="B647" s="8" t="s">
        <v>115</v>
      </c>
      <c r="C647" s="216" t="s">
        <v>69</v>
      </c>
      <c r="D647" s="216" t="s">
        <v>70</v>
      </c>
      <c r="E647" s="5" t="s">
        <v>27</v>
      </c>
      <c r="F647" s="5" t="s">
        <v>28</v>
      </c>
      <c r="G647" s="62">
        <v>120</v>
      </c>
    </row>
    <row r="648" spans="1:7" x14ac:dyDescent="0.3">
      <c r="A648" s="11">
        <v>2013</v>
      </c>
      <c r="B648" s="1" t="s">
        <v>115</v>
      </c>
      <c r="C648" s="216" t="s">
        <v>69</v>
      </c>
      <c r="D648" s="216" t="s">
        <v>70</v>
      </c>
      <c r="E648" s="5" t="s">
        <v>27</v>
      </c>
      <c r="F648" s="5" t="s">
        <v>28</v>
      </c>
      <c r="G648" s="62">
        <v>34</v>
      </c>
    </row>
    <row r="649" spans="1:7" x14ac:dyDescent="0.3">
      <c r="A649" s="11">
        <v>2014</v>
      </c>
      <c r="B649" s="8" t="s">
        <v>115</v>
      </c>
      <c r="C649" s="216" t="s">
        <v>69</v>
      </c>
      <c r="D649" s="216" t="s">
        <v>70</v>
      </c>
      <c r="E649" s="5" t="s">
        <v>27</v>
      </c>
      <c r="F649" s="5" t="s">
        <v>28</v>
      </c>
      <c r="G649" s="62">
        <v>109</v>
      </c>
    </row>
    <row r="650" spans="1:7" x14ac:dyDescent="0.3">
      <c r="A650" s="11">
        <v>2015</v>
      </c>
      <c r="B650" s="1" t="s">
        <v>115</v>
      </c>
      <c r="C650" s="216" t="s">
        <v>69</v>
      </c>
      <c r="D650" s="216" t="s">
        <v>70</v>
      </c>
      <c r="E650" s="5" t="s">
        <v>27</v>
      </c>
      <c r="F650" s="5" t="s">
        <v>28</v>
      </c>
      <c r="G650" s="62">
        <v>269</v>
      </c>
    </row>
    <row r="651" spans="1:7" x14ac:dyDescent="0.3">
      <c r="A651" s="11">
        <v>2016</v>
      </c>
      <c r="B651" s="1" t="s">
        <v>115</v>
      </c>
      <c r="C651" s="216" t="s">
        <v>69</v>
      </c>
      <c r="D651" s="216" t="s">
        <v>70</v>
      </c>
      <c r="E651" s="5" t="s">
        <v>27</v>
      </c>
      <c r="F651" s="5" t="s">
        <v>28</v>
      </c>
      <c r="G651" s="62">
        <v>256</v>
      </c>
    </row>
    <row r="652" spans="1:7" x14ac:dyDescent="0.3">
      <c r="A652" s="11">
        <v>2000</v>
      </c>
      <c r="B652" s="1" t="s">
        <v>115</v>
      </c>
      <c r="C652" s="55" t="s">
        <v>81</v>
      </c>
      <c r="D652" s="8" t="s">
        <v>82</v>
      </c>
      <c r="E652" s="5" t="s">
        <v>27</v>
      </c>
      <c r="F652" s="5" t="s">
        <v>28</v>
      </c>
      <c r="G652" s="62">
        <v>796</v>
      </c>
    </row>
    <row r="653" spans="1:7" x14ac:dyDescent="0.3">
      <c r="A653" s="11">
        <v>2001</v>
      </c>
      <c r="B653" s="1" t="s">
        <v>115</v>
      </c>
      <c r="C653" s="1" t="s">
        <v>81</v>
      </c>
      <c r="D653" s="8" t="s">
        <v>82</v>
      </c>
      <c r="E653" s="5" t="s">
        <v>27</v>
      </c>
      <c r="F653" s="5" t="s">
        <v>28</v>
      </c>
      <c r="G653" s="62">
        <v>542</v>
      </c>
    </row>
    <row r="654" spans="1:7" x14ac:dyDescent="0.3">
      <c r="A654" s="11">
        <v>2002</v>
      </c>
      <c r="B654" s="1" t="s">
        <v>115</v>
      </c>
      <c r="C654" s="1" t="s">
        <v>81</v>
      </c>
      <c r="D654" s="8" t="s">
        <v>82</v>
      </c>
      <c r="E654" s="5" t="s">
        <v>27</v>
      </c>
      <c r="F654" s="5" t="s">
        <v>28</v>
      </c>
      <c r="G654" s="62">
        <v>1577</v>
      </c>
    </row>
    <row r="655" spans="1:7" x14ac:dyDescent="0.3">
      <c r="A655" s="11">
        <v>2003</v>
      </c>
      <c r="B655" s="1" t="s">
        <v>115</v>
      </c>
      <c r="C655" s="1" t="s">
        <v>81</v>
      </c>
      <c r="D655" s="8" t="s">
        <v>82</v>
      </c>
      <c r="E655" s="5" t="s">
        <v>27</v>
      </c>
      <c r="F655" s="5" t="s">
        <v>28</v>
      </c>
      <c r="G655" s="62">
        <v>908</v>
      </c>
    </row>
    <row r="656" spans="1:7" x14ac:dyDescent="0.3">
      <c r="A656" s="11">
        <v>2004</v>
      </c>
      <c r="B656" s="1" t="s">
        <v>115</v>
      </c>
      <c r="C656" s="55" t="s">
        <v>81</v>
      </c>
      <c r="D656" s="8" t="s">
        <v>82</v>
      </c>
      <c r="E656" s="5" t="s">
        <v>27</v>
      </c>
      <c r="F656" s="5" t="s">
        <v>28</v>
      </c>
      <c r="G656" s="62">
        <v>0</v>
      </c>
    </row>
    <row r="657" spans="1:7" x14ac:dyDescent="0.3">
      <c r="A657" s="11">
        <v>2005</v>
      </c>
      <c r="B657" s="1" t="s">
        <v>115</v>
      </c>
      <c r="C657" s="55" t="s">
        <v>81</v>
      </c>
      <c r="D657" s="8" t="s">
        <v>82</v>
      </c>
      <c r="E657" s="5" t="s">
        <v>27</v>
      </c>
      <c r="F657" s="5" t="s">
        <v>28</v>
      </c>
      <c r="G657" s="62">
        <v>536</v>
      </c>
    </row>
    <row r="658" spans="1:7" x14ac:dyDescent="0.3">
      <c r="A658" s="11">
        <v>2006</v>
      </c>
      <c r="B658" s="1" t="s">
        <v>115</v>
      </c>
      <c r="C658" s="1" t="s">
        <v>81</v>
      </c>
      <c r="D658" s="8" t="s">
        <v>82</v>
      </c>
      <c r="E658" s="5" t="s">
        <v>27</v>
      </c>
      <c r="F658" s="5" t="s">
        <v>28</v>
      </c>
      <c r="G658" s="62">
        <v>202</v>
      </c>
    </row>
    <row r="659" spans="1:7" x14ac:dyDescent="0.3">
      <c r="A659" s="11">
        <v>2007</v>
      </c>
      <c r="B659" s="1" t="s">
        <v>115</v>
      </c>
      <c r="C659" s="1" t="s">
        <v>81</v>
      </c>
      <c r="D659" s="8" t="s">
        <v>82</v>
      </c>
      <c r="E659" s="5" t="s">
        <v>27</v>
      </c>
      <c r="F659" s="5" t="s">
        <v>28</v>
      </c>
      <c r="G659" s="62">
        <v>275</v>
      </c>
    </row>
    <row r="660" spans="1:7" x14ac:dyDescent="0.3">
      <c r="A660" s="11">
        <v>2008</v>
      </c>
      <c r="B660" s="1" t="s">
        <v>115</v>
      </c>
      <c r="C660" s="1" t="s">
        <v>81</v>
      </c>
      <c r="D660" s="8" t="s">
        <v>82</v>
      </c>
      <c r="E660" s="5" t="s">
        <v>27</v>
      </c>
      <c r="F660" s="5" t="s">
        <v>28</v>
      </c>
      <c r="G660" s="62">
        <v>185</v>
      </c>
    </row>
    <row r="661" spans="1:7" x14ac:dyDescent="0.3">
      <c r="A661" s="11">
        <v>2009</v>
      </c>
      <c r="B661" s="1" t="s">
        <v>115</v>
      </c>
      <c r="C661" s="55" t="s">
        <v>81</v>
      </c>
      <c r="D661" s="8" t="s">
        <v>82</v>
      </c>
      <c r="E661" s="5" t="s">
        <v>27</v>
      </c>
      <c r="F661" s="5" t="s">
        <v>28</v>
      </c>
      <c r="G661" s="62">
        <v>841</v>
      </c>
    </row>
    <row r="662" spans="1:7" x14ac:dyDescent="0.3">
      <c r="A662" s="11">
        <v>2010</v>
      </c>
      <c r="B662" s="1" t="s">
        <v>115</v>
      </c>
      <c r="C662" s="55" t="s">
        <v>81</v>
      </c>
      <c r="D662" s="8" t="s">
        <v>82</v>
      </c>
      <c r="E662" s="5" t="s">
        <v>27</v>
      </c>
      <c r="F662" s="5" t="s">
        <v>28</v>
      </c>
      <c r="G662" s="62">
        <v>1155</v>
      </c>
    </row>
    <row r="663" spans="1:7" x14ac:dyDescent="0.3">
      <c r="A663" s="11">
        <v>2011</v>
      </c>
      <c r="B663" s="1" t="s">
        <v>115</v>
      </c>
      <c r="C663" s="1" t="s">
        <v>81</v>
      </c>
      <c r="D663" s="8" t="s">
        <v>82</v>
      </c>
      <c r="E663" s="5" t="s">
        <v>27</v>
      </c>
      <c r="F663" s="5" t="s">
        <v>28</v>
      </c>
      <c r="G663" s="62">
        <v>355</v>
      </c>
    </row>
    <row r="664" spans="1:7" x14ac:dyDescent="0.3">
      <c r="A664" s="11">
        <v>2012</v>
      </c>
      <c r="B664" s="1" t="s">
        <v>115</v>
      </c>
      <c r="C664" s="1" t="s">
        <v>81</v>
      </c>
      <c r="D664" s="8" t="s">
        <v>82</v>
      </c>
      <c r="E664" s="5" t="s">
        <v>27</v>
      </c>
      <c r="F664" s="5" t="s">
        <v>28</v>
      </c>
      <c r="G664" s="62">
        <v>1134</v>
      </c>
    </row>
    <row r="665" spans="1:7" x14ac:dyDescent="0.3">
      <c r="A665" s="11">
        <v>2013</v>
      </c>
      <c r="B665" s="1" t="s">
        <v>115</v>
      </c>
      <c r="C665" s="1" t="s">
        <v>81</v>
      </c>
      <c r="D665" s="8" t="s">
        <v>82</v>
      </c>
      <c r="E665" s="5" t="s">
        <v>27</v>
      </c>
      <c r="F665" s="5" t="s">
        <v>28</v>
      </c>
      <c r="G665" s="62">
        <v>372</v>
      </c>
    </row>
    <row r="666" spans="1:7" x14ac:dyDescent="0.3">
      <c r="A666" s="11">
        <v>2014</v>
      </c>
      <c r="B666" s="1" t="s">
        <v>115</v>
      </c>
      <c r="C666" s="61" t="s">
        <v>81</v>
      </c>
      <c r="D666" s="8" t="s">
        <v>82</v>
      </c>
      <c r="E666" s="5" t="s">
        <v>27</v>
      </c>
      <c r="F666" s="5" t="s">
        <v>28</v>
      </c>
      <c r="G666" s="62">
        <v>815</v>
      </c>
    </row>
    <row r="667" spans="1:7" x14ac:dyDescent="0.3">
      <c r="A667" s="11">
        <v>2015</v>
      </c>
      <c r="B667" s="1" t="s">
        <v>115</v>
      </c>
      <c r="C667" s="55" t="s">
        <v>81</v>
      </c>
      <c r="D667" s="8" t="s">
        <v>82</v>
      </c>
      <c r="E667" s="5" t="s">
        <v>27</v>
      </c>
      <c r="F667" s="5" t="s">
        <v>28</v>
      </c>
      <c r="G667" s="62">
        <v>414</v>
      </c>
    </row>
    <row r="668" spans="1:7" x14ac:dyDescent="0.3">
      <c r="A668" s="11">
        <v>2016</v>
      </c>
      <c r="B668" s="1" t="s">
        <v>115</v>
      </c>
      <c r="C668" s="1" t="s">
        <v>81</v>
      </c>
      <c r="D668" s="8" t="s">
        <v>82</v>
      </c>
      <c r="E668" s="5" t="s">
        <v>27</v>
      </c>
      <c r="F668" s="5" t="s">
        <v>28</v>
      </c>
      <c r="G668" s="62">
        <v>265</v>
      </c>
    </row>
    <row r="669" spans="1:7" x14ac:dyDescent="0.3">
      <c r="A669" s="11">
        <v>2000</v>
      </c>
      <c r="B669" s="8" t="s">
        <v>115</v>
      </c>
      <c r="C669" s="1" t="s">
        <v>98</v>
      </c>
      <c r="D669" s="8" t="s">
        <v>99</v>
      </c>
      <c r="E669" s="5" t="s">
        <v>27</v>
      </c>
      <c r="F669" s="5" t="s">
        <v>28</v>
      </c>
      <c r="G669" s="62">
        <v>1690</v>
      </c>
    </row>
    <row r="670" spans="1:7" x14ac:dyDescent="0.3">
      <c r="A670" s="11">
        <v>2001</v>
      </c>
      <c r="B670" s="8" t="s">
        <v>115</v>
      </c>
      <c r="C670" s="1" t="s">
        <v>98</v>
      </c>
      <c r="D670" s="8" t="s">
        <v>99</v>
      </c>
      <c r="E670" s="5" t="s">
        <v>27</v>
      </c>
      <c r="F670" s="5" t="s">
        <v>28</v>
      </c>
      <c r="G670" s="62">
        <v>1869</v>
      </c>
    </row>
    <row r="671" spans="1:7" x14ac:dyDescent="0.3">
      <c r="A671" s="11">
        <v>2002</v>
      </c>
      <c r="B671" s="1" t="s">
        <v>115</v>
      </c>
      <c r="C671" s="1" t="s">
        <v>98</v>
      </c>
      <c r="D671" s="8" t="s">
        <v>99</v>
      </c>
      <c r="E671" s="5" t="s">
        <v>27</v>
      </c>
      <c r="F671" s="5" t="s">
        <v>28</v>
      </c>
      <c r="G671" s="62">
        <v>2174</v>
      </c>
    </row>
    <row r="672" spans="1:7" x14ac:dyDescent="0.3">
      <c r="A672" s="11">
        <v>2003</v>
      </c>
      <c r="B672" s="8" t="s">
        <v>115</v>
      </c>
      <c r="C672" s="8" t="s">
        <v>98</v>
      </c>
      <c r="D672" s="8" t="s">
        <v>99</v>
      </c>
      <c r="E672" s="5" t="s">
        <v>27</v>
      </c>
      <c r="F672" s="5" t="s">
        <v>28</v>
      </c>
      <c r="G672" s="62">
        <v>85</v>
      </c>
    </row>
    <row r="673" spans="1:7" x14ac:dyDescent="0.3">
      <c r="A673" s="11">
        <v>2004</v>
      </c>
      <c r="B673" s="1" t="s">
        <v>115</v>
      </c>
      <c r="C673" s="1" t="s">
        <v>98</v>
      </c>
      <c r="D673" s="8" t="s">
        <v>99</v>
      </c>
      <c r="E673" s="5" t="s">
        <v>27</v>
      </c>
      <c r="F673" s="5" t="s">
        <v>28</v>
      </c>
      <c r="G673" s="62">
        <v>1393</v>
      </c>
    </row>
    <row r="674" spans="1:7" x14ac:dyDescent="0.3">
      <c r="A674" s="11">
        <v>2005</v>
      </c>
      <c r="B674" s="1" t="s">
        <v>115</v>
      </c>
      <c r="C674" s="1" t="s">
        <v>98</v>
      </c>
      <c r="D674" s="8" t="s">
        <v>99</v>
      </c>
      <c r="E674" s="5" t="s">
        <v>27</v>
      </c>
      <c r="F674" s="5" t="s">
        <v>28</v>
      </c>
      <c r="G674" s="62">
        <v>1468</v>
      </c>
    </row>
    <row r="675" spans="1:7" x14ac:dyDescent="0.3">
      <c r="A675" s="11">
        <v>2006</v>
      </c>
      <c r="B675" s="1" t="s">
        <v>115</v>
      </c>
      <c r="C675" s="1" t="s">
        <v>98</v>
      </c>
      <c r="D675" s="8" t="s">
        <v>99</v>
      </c>
      <c r="E675" s="5" t="s">
        <v>27</v>
      </c>
      <c r="F675" s="5" t="s">
        <v>28</v>
      </c>
      <c r="G675" s="62">
        <v>1395</v>
      </c>
    </row>
    <row r="676" spans="1:7" x14ac:dyDescent="0.3">
      <c r="A676" s="11">
        <v>2007</v>
      </c>
      <c r="B676" s="1" t="s">
        <v>115</v>
      </c>
      <c r="C676" s="1" t="s">
        <v>98</v>
      </c>
      <c r="D676" s="8" t="s">
        <v>99</v>
      </c>
      <c r="E676" s="5" t="s">
        <v>27</v>
      </c>
      <c r="F676" s="5" t="s">
        <v>28</v>
      </c>
      <c r="G676" s="62">
        <v>2035</v>
      </c>
    </row>
    <row r="677" spans="1:7" x14ac:dyDescent="0.3">
      <c r="A677" s="11">
        <v>2008</v>
      </c>
      <c r="B677" s="1" t="s">
        <v>115</v>
      </c>
      <c r="C677" s="1" t="s">
        <v>98</v>
      </c>
      <c r="D677" s="8" t="s">
        <v>99</v>
      </c>
      <c r="E677" s="5" t="s">
        <v>27</v>
      </c>
      <c r="F677" s="5" t="s">
        <v>28</v>
      </c>
      <c r="G677" s="62">
        <v>2205</v>
      </c>
    </row>
    <row r="678" spans="1:7" x14ac:dyDescent="0.3">
      <c r="A678" s="11">
        <v>2009</v>
      </c>
      <c r="B678" s="1" t="s">
        <v>115</v>
      </c>
      <c r="C678" s="1" t="s">
        <v>98</v>
      </c>
      <c r="D678" s="8" t="s">
        <v>99</v>
      </c>
      <c r="E678" s="5" t="s">
        <v>27</v>
      </c>
      <c r="F678" s="5" t="s">
        <v>28</v>
      </c>
      <c r="G678" s="62">
        <v>3032</v>
      </c>
    </row>
    <row r="679" spans="1:7" x14ac:dyDescent="0.3">
      <c r="A679" s="11">
        <v>2010</v>
      </c>
      <c r="B679" s="1" t="s">
        <v>115</v>
      </c>
      <c r="C679" s="1" t="s">
        <v>98</v>
      </c>
      <c r="D679" s="8" t="s">
        <v>99</v>
      </c>
      <c r="E679" s="5" t="s">
        <v>27</v>
      </c>
      <c r="F679" s="5" t="s">
        <v>28</v>
      </c>
      <c r="G679" s="62">
        <v>2078</v>
      </c>
    </row>
    <row r="680" spans="1:7" x14ac:dyDescent="0.3">
      <c r="A680" s="11">
        <v>2011</v>
      </c>
      <c r="B680" s="1" t="s">
        <v>115</v>
      </c>
      <c r="C680" s="1" t="s">
        <v>98</v>
      </c>
      <c r="D680" s="8" t="s">
        <v>99</v>
      </c>
      <c r="E680" s="5" t="s">
        <v>27</v>
      </c>
      <c r="F680" s="5" t="s">
        <v>28</v>
      </c>
      <c r="G680" s="62">
        <v>2591</v>
      </c>
    </row>
    <row r="681" spans="1:7" x14ac:dyDescent="0.3">
      <c r="A681" s="11">
        <v>2012</v>
      </c>
      <c r="B681" s="1" t="s">
        <v>115</v>
      </c>
      <c r="C681" s="1" t="s">
        <v>98</v>
      </c>
      <c r="D681" s="8" t="s">
        <v>99</v>
      </c>
      <c r="E681" s="5" t="s">
        <v>27</v>
      </c>
      <c r="F681" s="5" t="s">
        <v>28</v>
      </c>
      <c r="G681" s="62">
        <v>4157</v>
      </c>
    </row>
    <row r="682" spans="1:7" x14ac:dyDescent="0.3">
      <c r="A682" s="11">
        <v>2013</v>
      </c>
      <c r="B682" s="1" t="s">
        <v>115</v>
      </c>
      <c r="C682" s="1" t="s">
        <v>98</v>
      </c>
      <c r="D682" s="8" t="s">
        <v>99</v>
      </c>
      <c r="E682" s="5" t="s">
        <v>27</v>
      </c>
      <c r="F682" s="5" t="s">
        <v>28</v>
      </c>
      <c r="G682" s="62">
        <v>3393</v>
      </c>
    </row>
    <row r="683" spans="1:7" x14ac:dyDescent="0.3">
      <c r="A683" s="11">
        <v>2014</v>
      </c>
      <c r="B683" s="1" t="s">
        <v>115</v>
      </c>
      <c r="C683" s="61" t="s">
        <v>98</v>
      </c>
      <c r="D683" s="8" t="s">
        <v>99</v>
      </c>
      <c r="E683" s="5" t="s">
        <v>27</v>
      </c>
      <c r="F683" s="5" t="s">
        <v>28</v>
      </c>
      <c r="G683" s="62">
        <v>2896</v>
      </c>
    </row>
    <row r="684" spans="1:7" x14ac:dyDescent="0.3">
      <c r="A684" s="11">
        <v>2015</v>
      </c>
      <c r="B684" s="1" t="s">
        <v>115</v>
      </c>
      <c r="C684" s="1" t="s">
        <v>98</v>
      </c>
      <c r="D684" s="8" t="s">
        <v>99</v>
      </c>
      <c r="E684" s="5" t="s">
        <v>27</v>
      </c>
      <c r="F684" s="5" t="s">
        <v>28</v>
      </c>
      <c r="G684" s="62">
        <v>2282</v>
      </c>
    </row>
    <row r="685" spans="1:7" x14ac:dyDescent="0.3">
      <c r="A685" s="11">
        <v>2016</v>
      </c>
      <c r="B685" s="1" t="s">
        <v>115</v>
      </c>
      <c r="C685" s="1" t="s">
        <v>98</v>
      </c>
      <c r="D685" s="8" t="s">
        <v>99</v>
      </c>
      <c r="E685" s="5" t="s">
        <v>27</v>
      </c>
      <c r="F685" s="5" t="s">
        <v>28</v>
      </c>
      <c r="G685" s="62">
        <v>1649</v>
      </c>
    </row>
    <row r="686" spans="1:7" x14ac:dyDescent="0.3">
      <c r="A686" s="11">
        <v>2000</v>
      </c>
      <c r="B686" s="1" t="s">
        <v>115</v>
      </c>
      <c r="C686" s="1" t="s">
        <v>103</v>
      </c>
      <c r="D686" s="8" t="s">
        <v>104</v>
      </c>
      <c r="E686" s="5" t="s">
        <v>27</v>
      </c>
      <c r="F686" s="5" t="s">
        <v>28</v>
      </c>
      <c r="G686" s="62">
        <v>378</v>
      </c>
    </row>
    <row r="687" spans="1:7" x14ac:dyDescent="0.3">
      <c r="A687" s="11">
        <v>2001</v>
      </c>
      <c r="B687" s="1" t="s">
        <v>115</v>
      </c>
      <c r="C687" s="1" t="s">
        <v>103</v>
      </c>
      <c r="D687" s="8" t="s">
        <v>104</v>
      </c>
      <c r="E687" s="5" t="s">
        <v>27</v>
      </c>
      <c r="F687" s="5" t="s">
        <v>28</v>
      </c>
      <c r="G687" s="62">
        <v>178</v>
      </c>
    </row>
    <row r="688" spans="1:7" x14ac:dyDescent="0.3">
      <c r="A688" s="11">
        <v>2002</v>
      </c>
      <c r="B688" s="1" t="s">
        <v>115</v>
      </c>
      <c r="C688" s="1" t="s">
        <v>103</v>
      </c>
      <c r="D688" s="8" t="s">
        <v>104</v>
      </c>
      <c r="E688" s="5" t="s">
        <v>27</v>
      </c>
      <c r="F688" s="5" t="s">
        <v>28</v>
      </c>
      <c r="G688" s="62">
        <v>171</v>
      </c>
    </row>
    <row r="689" spans="1:7" x14ac:dyDescent="0.3">
      <c r="A689" s="11">
        <v>2003</v>
      </c>
      <c r="B689" s="1" t="s">
        <v>115</v>
      </c>
      <c r="C689" s="1" t="s">
        <v>103</v>
      </c>
      <c r="D689" s="8" t="s">
        <v>104</v>
      </c>
      <c r="E689" s="5" t="s">
        <v>27</v>
      </c>
      <c r="F689" s="5" t="s">
        <v>28</v>
      </c>
      <c r="G689" s="62">
        <v>84</v>
      </c>
    </row>
    <row r="690" spans="1:7" x14ac:dyDescent="0.3">
      <c r="A690" s="11">
        <v>2004</v>
      </c>
      <c r="B690" s="1" t="s">
        <v>115</v>
      </c>
      <c r="C690" s="1" t="s">
        <v>103</v>
      </c>
      <c r="D690" s="8" t="s">
        <v>104</v>
      </c>
      <c r="E690" s="5" t="s">
        <v>27</v>
      </c>
      <c r="F690" s="5" t="s">
        <v>28</v>
      </c>
      <c r="G690" s="62">
        <v>590</v>
      </c>
    </row>
    <row r="691" spans="1:7" x14ac:dyDescent="0.3">
      <c r="A691" s="11">
        <v>2005</v>
      </c>
      <c r="B691" s="1" t="s">
        <v>115</v>
      </c>
      <c r="C691" s="1" t="s">
        <v>103</v>
      </c>
      <c r="D691" s="8" t="s">
        <v>104</v>
      </c>
      <c r="E691" s="5" t="s">
        <v>27</v>
      </c>
      <c r="F691" s="5" t="s">
        <v>28</v>
      </c>
      <c r="G691" s="62">
        <v>382</v>
      </c>
    </row>
    <row r="692" spans="1:7" x14ac:dyDescent="0.3">
      <c r="A692" s="11">
        <v>2006</v>
      </c>
      <c r="B692" s="8" t="s">
        <v>115</v>
      </c>
      <c r="C692" s="1" t="s">
        <v>103</v>
      </c>
      <c r="D692" s="8" t="s">
        <v>104</v>
      </c>
      <c r="E692" s="5" t="s">
        <v>27</v>
      </c>
      <c r="F692" s="5" t="s">
        <v>28</v>
      </c>
      <c r="G692" s="62">
        <v>586</v>
      </c>
    </row>
    <row r="693" spans="1:7" x14ac:dyDescent="0.3">
      <c r="A693" s="11">
        <v>2007</v>
      </c>
      <c r="B693" s="8" t="s">
        <v>115</v>
      </c>
      <c r="C693" s="1" t="s">
        <v>103</v>
      </c>
      <c r="D693" s="8" t="s">
        <v>104</v>
      </c>
      <c r="E693" s="5" t="s">
        <v>27</v>
      </c>
      <c r="F693" s="5" t="s">
        <v>28</v>
      </c>
      <c r="G693" s="62">
        <v>327</v>
      </c>
    </row>
    <row r="694" spans="1:7" x14ac:dyDescent="0.3">
      <c r="A694" s="11">
        <v>2008</v>
      </c>
      <c r="B694" s="1" t="s">
        <v>115</v>
      </c>
      <c r="C694" s="1" t="s">
        <v>103</v>
      </c>
      <c r="D694" s="8" t="s">
        <v>104</v>
      </c>
      <c r="E694" s="5" t="s">
        <v>27</v>
      </c>
      <c r="F694" s="5" t="s">
        <v>28</v>
      </c>
      <c r="G694" s="62">
        <v>493</v>
      </c>
    </row>
    <row r="695" spans="1:7" x14ac:dyDescent="0.3">
      <c r="A695" s="11">
        <v>2009</v>
      </c>
      <c r="B695" s="8" t="s">
        <v>115</v>
      </c>
      <c r="C695" s="8" t="s">
        <v>103</v>
      </c>
      <c r="D695" s="8" t="s">
        <v>104</v>
      </c>
      <c r="E695" s="5" t="s">
        <v>27</v>
      </c>
      <c r="F695" s="5" t="s">
        <v>28</v>
      </c>
      <c r="G695" s="62">
        <v>233</v>
      </c>
    </row>
    <row r="696" spans="1:7" x14ac:dyDescent="0.3">
      <c r="A696" s="11">
        <v>2010</v>
      </c>
      <c r="B696" s="1" t="s">
        <v>115</v>
      </c>
      <c r="C696" s="1" t="s">
        <v>103</v>
      </c>
      <c r="D696" s="8" t="s">
        <v>104</v>
      </c>
      <c r="E696" s="5" t="s">
        <v>27</v>
      </c>
      <c r="F696" s="5" t="s">
        <v>28</v>
      </c>
      <c r="G696" s="62">
        <v>148</v>
      </c>
    </row>
    <row r="697" spans="1:7" x14ac:dyDescent="0.3">
      <c r="A697" s="11">
        <v>2011</v>
      </c>
      <c r="B697" s="1" t="s">
        <v>115</v>
      </c>
      <c r="C697" s="1" t="s">
        <v>103</v>
      </c>
      <c r="D697" s="8" t="s">
        <v>104</v>
      </c>
      <c r="E697" s="5" t="s">
        <v>27</v>
      </c>
      <c r="F697" s="5" t="s">
        <v>28</v>
      </c>
      <c r="G697" s="62">
        <v>489</v>
      </c>
    </row>
    <row r="698" spans="1:7" x14ac:dyDescent="0.3">
      <c r="A698" s="11">
        <v>2012</v>
      </c>
      <c r="B698" s="1" t="s">
        <v>115</v>
      </c>
      <c r="C698" s="1" t="s">
        <v>103</v>
      </c>
      <c r="D698" s="8" t="s">
        <v>104</v>
      </c>
      <c r="E698" s="5" t="s">
        <v>27</v>
      </c>
      <c r="F698" s="5" t="s">
        <v>28</v>
      </c>
      <c r="G698" s="62">
        <v>629</v>
      </c>
    </row>
    <row r="699" spans="1:7" x14ac:dyDescent="0.3">
      <c r="A699" s="11">
        <v>2013</v>
      </c>
      <c r="B699" s="1" t="s">
        <v>115</v>
      </c>
      <c r="C699" s="1" t="s">
        <v>103</v>
      </c>
      <c r="D699" s="8" t="s">
        <v>104</v>
      </c>
      <c r="E699" s="5" t="s">
        <v>27</v>
      </c>
      <c r="F699" s="5" t="s">
        <v>28</v>
      </c>
      <c r="G699" s="62">
        <v>568</v>
      </c>
    </row>
    <row r="700" spans="1:7" x14ac:dyDescent="0.3">
      <c r="A700" s="11">
        <v>2014</v>
      </c>
      <c r="B700" s="1" t="s">
        <v>115</v>
      </c>
      <c r="C700" s="61" t="s">
        <v>103</v>
      </c>
      <c r="D700" s="8" t="s">
        <v>104</v>
      </c>
      <c r="E700" s="5" t="s">
        <v>27</v>
      </c>
      <c r="F700" s="5" t="s">
        <v>28</v>
      </c>
      <c r="G700" s="62">
        <v>961</v>
      </c>
    </row>
    <row r="701" spans="1:7" x14ac:dyDescent="0.3">
      <c r="A701" s="11">
        <v>2015</v>
      </c>
      <c r="B701" s="1" t="s">
        <v>115</v>
      </c>
      <c r="C701" s="33" t="s">
        <v>103</v>
      </c>
      <c r="D701" s="8" t="s">
        <v>104</v>
      </c>
      <c r="E701" s="5" t="s">
        <v>27</v>
      </c>
      <c r="F701" s="5" t="s">
        <v>28</v>
      </c>
      <c r="G701" s="62">
        <v>418</v>
      </c>
    </row>
    <row r="702" spans="1:7" x14ac:dyDescent="0.3">
      <c r="A702" s="11">
        <v>2016</v>
      </c>
      <c r="B702" s="1" t="s">
        <v>115</v>
      </c>
      <c r="C702" s="33" t="s">
        <v>103</v>
      </c>
      <c r="D702" s="8" t="s">
        <v>104</v>
      </c>
      <c r="E702" s="5" t="s">
        <v>27</v>
      </c>
      <c r="F702" s="5" t="s">
        <v>28</v>
      </c>
      <c r="G702" s="62">
        <v>667</v>
      </c>
    </row>
    <row r="703" spans="1:7" x14ac:dyDescent="0.3">
      <c r="A703" s="11">
        <v>2000</v>
      </c>
      <c r="B703" s="1" t="s">
        <v>114</v>
      </c>
      <c r="C703" s="33" t="s">
        <v>112</v>
      </c>
      <c r="D703" s="8" t="s">
        <v>51</v>
      </c>
      <c r="E703" s="5" t="s">
        <v>27</v>
      </c>
      <c r="F703" s="5" t="s">
        <v>28</v>
      </c>
      <c r="G703" s="62">
        <v>1670</v>
      </c>
    </row>
    <row r="704" spans="1:7" x14ac:dyDescent="0.3">
      <c r="A704" s="11">
        <v>2001</v>
      </c>
      <c r="B704" s="1" t="s">
        <v>114</v>
      </c>
      <c r="C704" s="33" t="s">
        <v>112</v>
      </c>
      <c r="D704" s="8" t="s">
        <v>51</v>
      </c>
      <c r="E704" s="5" t="s">
        <v>27</v>
      </c>
      <c r="F704" s="5" t="s">
        <v>28</v>
      </c>
      <c r="G704" s="62">
        <v>1764</v>
      </c>
    </row>
    <row r="705" spans="1:7" x14ac:dyDescent="0.3">
      <c r="A705" s="11">
        <v>2002</v>
      </c>
      <c r="B705" s="1" t="s">
        <v>114</v>
      </c>
      <c r="C705" s="1" t="s">
        <v>112</v>
      </c>
      <c r="D705" s="8" t="s">
        <v>51</v>
      </c>
      <c r="E705" s="5" t="s">
        <v>27</v>
      </c>
      <c r="F705" s="5" t="s">
        <v>28</v>
      </c>
      <c r="G705" s="62">
        <v>1768</v>
      </c>
    </row>
    <row r="706" spans="1:7" x14ac:dyDescent="0.3">
      <c r="A706" s="11">
        <v>2003</v>
      </c>
      <c r="B706" s="1" t="s">
        <v>114</v>
      </c>
      <c r="C706" s="1" t="s">
        <v>112</v>
      </c>
      <c r="D706" s="8" t="s">
        <v>51</v>
      </c>
      <c r="E706" s="5" t="s">
        <v>27</v>
      </c>
      <c r="F706" s="5" t="s">
        <v>28</v>
      </c>
      <c r="G706" s="62">
        <v>51</v>
      </c>
    </row>
    <row r="707" spans="1:7" x14ac:dyDescent="0.3">
      <c r="A707" s="11">
        <v>2004</v>
      </c>
      <c r="B707" s="1" t="s">
        <v>114</v>
      </c>
      <c r="C707" s="1" t="s">
        <v>112</v>
      </c>
      <c r="D707" s="8" t="s">
        <v>51</v>
      </c>
      <c r="E707" s="5" t="s">
        <v>27</v>
      </c>
      <c r="F707" s="5" t="s">
        <v>28</v>
      </c>
      <c r="G707" s="62">
        <v>1022</v>
      </c>
    </row>
    <row r="708" spans="1:7" x14ac:dyDescent="0.3">
      <c r="A708" s="11">
        <v>2005</v>
      </c>
      <c r="B708" s="1" t="s">
        <v>114</v>
      </c>
      <c r="C708" s="1" t="s">
        <v>112</v>
      </c>
      <c r="D708" s="8" t="s">
        <v>51</v>
      </c>
      <c r="E708" s="5" t="s">
        <v>27</v>
      </c>
      <c r="F708" s="5" t="s">
        <v>28</v>
      </c>
      <c r="G708" s="62">
        <v>1144</v>
      </c>
    </row>
    <row r="709" spans="1:7" x14ac:dyDescent="0.3">
      <c r="A709" s="11">
        <v>2006</v>
      </c>
      <c r="B709" s="1" t="s">
        <v>114</v>
      </c>
      <c r="C709" s="1" t="s">
        <v>112</v>
      </c>
      <c r="D709" s="8" t="s">
        <v>51</v>
      </c>
      <c r="E709" s="5" t="s">
        <v>27</v>
      </c>
      <c r="F709" s="5" t="s">
        <v>28</v>
      </c>
      <c r="G709" s="62">
        <v>1025</v>
      </c>
    </row>
    <row r="710" spans="1:7" x14ac:dyDescent="0.3">
      <c r="A710" s="11">
        <v>2007</v>
      </c>
      <c r="B710" s="1" t="s">
        <v>114</v>
      </c>
      <c r="C710" s="1" t="s">
        <v>112</v>
      </c>
      <c r="D710" s="8" t="s">
        <v>51</v>
      </c>
      <c r="E710" s="5" t="s">
        <v>27</v>
      </c>
      <c r="F710" s="5" t="s">
        <v>28</v>
      </c>
      <c r="G710" s="62">
        <v>1344</v>
      </c>
    </row>
    <row r="711" spans="1:7" x14ac:dyDescent="0.3">
      <c r="A711" s="11">
        <v>2008</v>
      </c>
      <c r="B711" s="1" t="s">
        <v>114</v>
      </c>
      <c r="C711" s="1" t="s">
        <v>112</v>
      </c>
      <c r="D711" s="8" t="s">
        <v>51</v>
      </c>
      <c r="E711" s="5" t="s">
        <v>27</v>
      </c>
      <c r="F711" s="5" t="s">
        <v>28</v>
      </c>
      <c r="G711" s="62">
        <v>761</v>
      </c>
    </row>
    <row r="712" spans="1:7" x14ac:dyDescent="0.3">
      <c r="A712" s="11">
        <v>2009</v>
      </c>
      <c r="B712" s="1" t="s">
        <v>114</v>
      </c>
      <c r="C712" s="1" t="s">
        <v>112</v>
      </c>
      <c r="D712" s="8" t="s">
        <v>51</v>
      </c>
      <c r="E712" s="5" t="s">
        <v>27</v>
      </c>
      <c r="F712" s="5" t="s">
        <v>28</v>
      </c>
      <c r="G712" s="62">
        <v>1033</v>
      </c>
    </row>
    <row r="713" spans="1:7" x14ac:dyDescent="0.3">
      <c r="A713" s="11">
        <v>2010</v>
      </c>
      <c r="B713" s="1" t="s">
        <v>114</v>
      </c>
      <c r="C713" s="1" t="s">
        <v>112</v>
      </c>
      <c r="D713" s="8" t="s">
        <v>51</v>
      </c>
      <c r="E713" s="5" t="s">
        <v>27</v>
      </c>
      <c r="F713" s="5" t="s">
        <v>28</v>
      </c>
      <c r="G713" s="62">
        <v>892</v>
      </c>
    </row>
    <row r="714" spans="1:7" x14ac:dyDescent="0.3">
      <c r="A714" s="11">
        <v>2011</v>
      </c>
      <c r="B714" s="1" t="s">
        <v>114</v>
      </c>
      <c r="C714" s="1" t="s">
        <v>112</v>
      </c>
      <c r="D714" s="8" t="s">
        <v>51</v>
      </c>
      <c r="E714" s="5" t="s">
        <v>27</v>
      </c>
      <c r="F714" s="5" t="s">
        <v>28</v>
      </c>
      <c r="G714" s="62">
        <v>748</v>
      </c>
    </row>
    <row r="715" spans="1:7" x14ac:dyDescent="0.3">
      <c r="A715" s="11">
        <v>2012</v>
      </c>
      <c r="B715" s="8" t="s">
        <v>114</v>
      </c>
      <c r="C715" s="1" t="s">
        <v>112</v>
      </c>
      <c r="D715" s="8" t="s">
        <v>51</v>
      </c>
      <c r="E715" s="5" t="s">
        <v>27</v>
      </c>
      <c r="F715" s="5" t="s">
        <v>28</v>
      </c>
      <c r="G715" s="62">
        <v>1279</v>
      </c>
    </row>
    <row r="716" spans="1:7" x14ac:dyDescent="0.3">
      <c r="A716" s="11">
        <v>2013</v>
      </c>
      <c r="B716" s="8" t="s">
        <v>114</v>
      </c>
      <c r="C716" s="1" t="s">
        <v>112</v>
      </c>
      <c r="D716" s="8" t="s">
        <v>51</v>
      </c>
      <c r="E716" s="5" t="s">
        <v>27</v>
      </c>
      <c r="F716" s="5" t="s">
        <v>28</v>
      </c>
      <c r="G716" s="62">
        <v>505</v>
      </c>
    </row>
    <row r="717" spans="1:7" x14ac:dyDescent="0.3">
      <c r="A717" s="11">
        <v>2014</v>
      </c>
      <c r="B717" s="1" t="s">
        <v>114</v>
      </c>
      <c r="C717" s="1" t="s">
        <v>112</v>
      </c>
      <c r="D717" s="8" t="s">
        <v>51</v>
      </c>
      <c r="E717" s="5" t="s">
        <v>27</v>
      </c>
      <c r="F717" s="5" t="s">
        <v>28</v>
      </c>
      <c r="G717" s="62">
        <v>1511</v>
      </c>
    </row>
    <row r="718" spans="1:7" x14ac:dyDescent="0.3">
      <c r="A718" s="11">
        <v>2015</v>
      </c>
      <c r="B718" s="8" t="s">
        <v>114</v>
      </c>
      <c r="C718" s="8" t="s">
        <v>112</v>
      </c>
      <c r="D718" s="8" t="s">
        <v>51</v>
      </c>
      <c r="E718" s="5" t="s">
        <v>27</v>
      </c>
      <c r="F718" s="5" t="s">
        <v>28</v>
      </c>
      <c r="G718" s="62">
        <v>390</v>
      </c>
    </row>
    <row r="719" spans="1:7" x14ac:dyDescent="0.3">
      <c r="A719" s="11">
        <v>2016</v>
      </c>
      <c r="B719" s="1" t="s">
        <v>114</v>
      </c>
      <c r="C719" s="1" t="s">
        <v>112</v>
      </c>
      <c r="D719" s="8" t="s">
        <v>51</v>
      </c>
      <c r="E719" s="5" t="s">
        <v>27</v>
      </c>
      <c r="F719" s="5" t="s">
        <v>28</v>
      </c>
      <c r="G719" s="62">
        <v>623</v>
      </c>
    </row>
    <row r="720" spans="1:7" x14ac:dyDescent="0.3">
      <c r="A720" s="61">
        <v>2000</v>
      </c>
      <c r="B720" s="1" t="s">
        <v>6</v>
      </c>
      <c r="C720" s="1" t="s">
        <v>7</v>
      </c>
      <c r="D720" s="216" t="s">
        <v>249</v>
      </c>
      <c r="E720" s="1" t="s">
        <v>124</v>
      </c>
      <c r="F720" s="1" t="s">
        <v>123</v>
      </c>
      <c r="G720" s="62">
        <v>476540</v>
      </c>
    </row>
    <row r="721" spans="1:7" x14ac:dyDescent="0.3">
      <c r="A721" s="61">
        <v>2001</v>
      </c>
      <c r="B721" s="1" t="s">
        <v>6</v>
      </c>
      <c r="C721" s="1" t="s">
        <v>7</v>
      </c>
      <c r="D721" s="216" t="s">
        <v>249</v>
      </c>
      <c r="E721" s="1" t="s">
        <v>124</v>
      </c>
      <c r="F721" s="1" t="s">
        <v>123</v>
      </c>
      <c r="G721" s="62">
        <v>646080</v>
      </c>
    </row>
    <row r="722" spans="1:7" x14ac:dyDescent="0.3">
      <c r="A722" s="61">
        <v>2002</v>
      </c>
      <c r="B722" s="1" t="s">
        <v>6</v>
      </c>
      <c r="C722" s="1" t="s">
        <v>7</v>
      </c>
      <c r="D722" s="216" t="s">
        <v>249</v>
      </c>
      <c r="E722" s="1" t="s">
        <v>124</v>
      </c>
      <c r="F722" s="1" t="s">
        <v>123</v>
      </c>
      <c r="G722" s="62">
        <v>490435</v>
      </c>
    </row>
    <row r="723" spans="1:7" x14ac:dyDescent="0.3">
      <c r="A723" s="61">
        <v>2003</v>
      </c>
      <c r="B723" s="1" t="s">
        <v>6</v>
      </c>
      <c r="C723" s="1" t="s">
        <v>7</v>
      </c>
      <c r="D723" s="216" t="s">
        <v>249</v>
      </c>
      <c r="E723" s="33" t="s">
        <v>124</v>
      </c>
      <c r="F723" s="33" t="s">
        <v>123</v>
      </c>
      <c r="G723" s="62">
        <v>298595</v>
      </c>
    </row>
    <row r="724" spans="1:7" x14ac:dyDescent="0.3">
      <c r="A724" s="61">
        <v>2004</v>
      </c>
      <c r="B724" s="1" t="s">
        <v>6</v>
      </c>
      <c r="C724" s="1" t="s">
        <v>7</v>
      </c>
      <c r="D724" s="216" t="s">
        <v>249</v>
      </c>
      <c r="E724" s="1" t="s">
        <v>124</v>
      </c>
      <c r="F724" s="1" t="s">
        <v>123</v>
      </c>
      <c r="G724" s="62">
        <v>357140</v>
      </c>
    </row>
    <row r="725" spans="1:7" x14ac:dyDescent="0.3">
      <c r="A725" s="61">
        <v>2005</v>
      </c>
      <c r="B725" s="1" t="s">
        <v>6</v>
      </c>
      <c r="C725" s="1" t="s">
        <v>7</v>
      </c>
      <c r="D725" s="216" t="s">
        <v>249</v>
      </c>
      <c r="E725" s="1" t="s">
        <v>124</v>
      </c>
      <c r="F725" s="1" t="s">
        <v>123</v>
      </c>
      <c r="G725" s="62">
        <v>288730</v>
      </c>
    </row>
    <row r="726" spans="1:7" x14ac:dyDescent="0.3">
      <c r="A726" s="61">
        <v>2006</v>
      </c>
      <c r="B726" s="1" t="s">
        <v>6</v>
      </c>
      <c r="C726" s="1" t="s">
        <v>7</v>
      </c>
      <c r="D726" s="216" t="s">
        <v>249</v>
      </c>
      <c r="E726" s="1" t="s">
        <v>124</v>
      </c>
      <c r="F726" s="1" t="s">
        <v>123</v>
      </c>
      <c r="G726" s="62">
        <v>342150</v>
      </c>
    </row>
    <row r="727" spans="1:7" x14ac:dyDescent="0.3">
      <c r="A727" s="61">
        <v>2007</v>
      </c>
      <c r="B727" s="1" t="s">
        <v>6</v>
      </c>
      <c r="C727" s="1" t="s">
        <v>7</v>
      </c>
      <c r="D727" s="216" t="s">
        <v>249</v>
      </c>
      <c r="E727" s="1" t="s">
        <v>124</v>
      </c>
      <c r="F727" s="1" t="s">
        <v>123</v>
      </c>
      <c r="G727" s="62">
        <v>390635</v>
      </c>
    </row>
    <row r="728" spans="1:7" x14ac:dyDescent="0.3">
      <c r="A728" s="61">
        <v>2008</v>
      </c>
      <c r="B728" s="1" t="s">
        <v>6</v>
      </c>
      <c r="C728" s="1" t="s">
        <v>7</v>
      </c>
      <c r="D728" s="216" t="s">
        <v>249</v>
      </c>
      <c r="E728" s="33" t="s">
        <v>124</v>
      </c>
      <c r="F728" s="33" t="s">
        <v>123</v>
      </c>
      <c r="G728" s="62">
        <v>391040</v>
      </c>
    </row>
    <row r="729" spans="1:7" x14ac:dyDescent="0.3">
      <c r="A729" s="61">
        <v>2009</v>
      </c>
      <c r="B729" s="1" t="s">
        <v>6</v>
      </c>
      <c r="C729" s="1" t="s">
        <v>7</v>
      </c>
      <c r="D729" s="216" t="s">
        <v>249</v>
      </c>
      <c r="E729" s="1" t="s">
        <v>124</v>
      </c>
      <c r="F729" s="1" t="s">
        <v>123</v>
      </c>
      <c r="G729" s="62">
        <v>411185</v>
      </c>
    </row>
    <row r="730" spans="1:7" x14ac:dyDescent="0.3">
      <c r="A730" s="61">
        <v>2010</v>
      </c>
      <c r="B730" s="1" t="s">
        <v>6</v>
      </c>
      <c r="C730" s="1" t="s">
        <v>7</v>
      </c>
      <c r="D730" s="216" t="s">
        <v>249</v>
      </c>
      <c r="E730" s="1" t="s">
        <v>124</v>
      </c>
      <c r="F730" s="1" t="s">
        <v>123</v>
      </c>
      <c r="G730" s="62">
        <v>264090</v>
      </c>
    </row>
    <row r="731" spans="1:7" x14ac:dyDescent="0.3">
      <c r="A731" s="61">
        <v>2011</v>
      </c>
      <c r="B731" s="1" t="s">
        <v>6</v>
      </c>
      <c r="C731" s="59" t="s">
        <v>7</v>
      </c>
      <c r="D731" s="216" t="s">
        <v>249</v>
      </c>
      <c r="E731" s="1" t="s">
        <v>124</v>
      </c>
      <c r="F731" s="1" t="s">
        <v>123</v>
      </c>
      <c r="G731" s="62">
        <v>414692</v>
      </c>
    </row>
    <row r="732" spans="1:7" x14ac:dyDescent="0.3">
      <c r="A732" s="61">
        <v>2012</v>
      </c>
      <c r="B732" s="1" t="s">
        <v>6</v>
      </c>
      <c r="C732" s="59" t="s">
        <v>7</v>
      </c>
      <c r="D732" s="216" t="s">
        <v>249</v>
      </c>
      <c r="E732" s="38" t="s">
        <v>124</v>
      </c>
      <c r="F732" s="38" t="s">
        <v>123</v>
      </c>
      <c r="G732" s="62">
        <v>441955</v>
      </c>
    </row>
    <row r="733" spans="1:7" x14ac:dyDescent="0.3">
      <c r="A733" s="61">
        <v>2013</v>
      </c>
      <c r="B733" s="1" t="s">
        <v>6</v>
      </c>
      <c r="C733" s="9" t="s">
        <v>7</v>
      </c>
      <c r="D733" s="216" t="s">
        <v>249</v>
      </c>
      <c r="E733" s="33" t="s">
        <v>124</v>
      </c>
      <c r="F733" s="33" t="s">
        <v>123</v>
      </c>
      <c r="G733" s="62">
        <v>405925</v>
      </c>
    </row>
    <row r="734" spans="1:7" x14ac:dyDescent="0.3">
      <c r="A734" s="61">
        <v>2014</v>
      </c>
      <c r="B734" s="1" t="s">
        <v>6</v>
      </c>
      <c r="C734" s="9" t="s">
        <v>7</v>
      </c>
      <c r="D734" s="216" t="s">
        <v>249</v>
      </c>
      <c r="E734" s="38" t="s">
        <v>124</v>
      </c>
      <c r="F734" s="38" t="s">
        <v>123</v>
      </c>
      <c r="G734" s="62">
        <v>429115</v>
      </c>
    </row>
    <row r="735" spans="1:7" x14ac:dyDescent="0.3">
      <c r="A735" s="1">
        <v>2015</v>
      </c>
      <c r="B735" s="8" t="s">
        <v>6</v>
      </c>
      <c r="C735" s="9" t="s">
        <v>7</v>
      </c>
      <c r="D735" s="216" t="s">
        <v>249</v>
      </c>
      <c r="E735" s="1" t="s">
        <v>124</v>
      </c>
      <c r="F735" s="1" t="s">
        <v>123</v>
      </c>
      <c r="G735" s="62">
        <v>466795</v>
      </c>
    </row>
    <row r="736" spans="1:7" x14ac:dyDescent="0.3">
      <c r="A736" s="11">
        <v>2016</v>
      </c>
      <c r="B736" s="8" t="s">
        <v>115</v>
      </c>
      <c r="C736" s="145" t="s">
        <v>69</v>
      </c>
      <c r="D736" s="8" t="s">
        <v>70</v>
      </c>
      <c r="E736" s="1" t="s">
        <v>124</v>
      </c>
      <c r="F736" s="1" t="s">
        <v>125</v>
      </c>
      <c r="G736" s="62">
        <v>80870</v>
      </c>
    </row>
    <row r="737" spans="1:7" x14ac:dyDescent="0.3">
      <c r="A737" s="1">
        <v>2000</v>
      </c>
      <c r="B737" s="1" t="s">
        <v>10</v>
      </c>
      <c r="C737" s="216" t="s">
        <v>11</v>
      </c>
      <c r="D737" s="216" t="s">
        <v>246</v>
      </c>
      <c r="E737" s="1" t="s">
        <v>124</v>
      </c>
      <c r="F737" s="1" t="s">
        <v>123</v>
      </c>
      <c r="G737" s="62">
        <v>87300</v>
      </c>
    </row>
    <row r="738" spans="1:7" x14ac:dyDescent="0.3">
      <c r="A738" s="1">
        <v>2001</v>
      </c>
      <c r="B738" s="8" t="s">
        <v>10</v>
      </c>
      <c r="C738" s="216" t="s">
        <v>11</v>
      </c>
      <c r="D738" s="216" t="s">
        <v>246</v>
      </c>
      <c r="E738" s="33" t="s">
        <v>124</v>
      </c>
      <c r="F738" s="33" t="s">
        <v>123</v>
      </c>
      <c r="G738" s="62">
        <v>85200</v>
      </c>
    </row>
    <row r="739" spans="1:7" x14ac:dyDescent="0.3">
      <c r="A739" s="1">
        <v>2002</v>
      </c>
      <c r="B739" s="1" t="s">
        <v>10</v>
      </c>
      <c r="C739" s="216" t="s">
        <v>11</v>
      </c>
      <c r="D739" s="216" t="s">
        <v>246</v>
      </c>
      <c r="E739" s="38" t="s">
        <v>124</v>
      </c>
      <c r="F739" s="38" t="s">
        <v>123</v>
      </c>
      <c r="G739" s="62">
        <v>79970</v>
      </c>
    </row>
    <row r="740" spans="1:7" x14ac:dyDescent="0.3">
      <c r="A740" s="1">
        <v>2003</v>
      </c>
      <c r="B740" s="1" t="s">
        <v>10</v>
      </c>
      <c r="C740" s="216" t="s">
        <v>11</v>
      </c>
      <c r="D740" s="216" t="s">
        <v>246</v>
      </c>
      <c r="E740" s="1" t="s">
        <v>124</v>
      </c>
      <c r="F740" s="1" t="s">
        <v>123</v>
      </c>
      <c r="G740" s="62">
        <v>31220</v>
      </c>
    </row>
    <row r="741" spans="1:7" x14ac:dyDescent="0.3">
      <c r="A741" s="1">
        <v>2004</v>
      </c>
      <c r="B741" s="1" t="s">
        <v>10</v>
      </c>
      <c r="C741" s="216" t="s">
        <v>11</v>
      </c>
      <c r="D741" s="216" t="s">
        <v>246</v>
      </c>
      <c r="E741" s="1" t="s">
        <v>124</v>
      </c>
      <c r="F741" s="1" t="s">
        <v>123</v>
      </c>
      <c r="G741" s="62">
        <v>74400</v>
      </c>
    </row>
    <row r="742" spans="1:7" x14ac:dyDescent="0.3">
      <c r="A742" s="1">
        <v>2005</v>
      </c>
      <c r="B742" s="1" t="s">
        <v>10</v>
      </c>
      <c r="C742" s="216" t="s">
        <v>11</v>
      </c>
      <c r="D742" s="216" t="s">
        <v>246</v>
      </c>
      <c r="E742" s="1" t="s">
        <v>124</v>
      </c>
      <c r="F742" s="1" t="s">
        <v>123</v>
      </c>
      <c r="G742" s="62">
        <v>24500</v>
      </c>
    </row>
    <row r="743" spans="1:7" x14ac:dyDescent="0.3">
      <c r="A743" s="1">
        <v>2006</v>
      </c>
      <c r="B743" s="1" t="s">
        <v>10</v>
      </c>
      <c r="C743" s="216" t="s">
        <v>11</v>
      </c>
      <c r="D743" s="216" t="s">
        <v>246</v>
      </c>
      <c r="E743" s="33" t="s">
        <v>124</v>
      </c>
      <c r="F743" s="33" t="s">
        <v>123</v>
      </c>
      <c r="G743" s="62">
        <v>47525</v>
      </c>
    </row>
    <row r="744" spans="1:7" x14ac:dyDescent="0.3">
      <c r="A744" s="1">
        <v>2007</v>
      </c>
      <c r="B744" s="1" t="s">
        <v>10</v>
      </c>
      <c r="C744" s="216" t="s">
        <v>11</v>
      </c>
      <c r="D744" s="216" t="s">
        <v>246</v>
      </c>
      <c r="E744" s="38" t="s">
        <v>124</v>
      </c>
      <c r="F744" s="38" t="s">
        <v>123</v>
      </c>
      <c r="G744" s="62">
        <v>60600</v>
      </c>
    </row>
    <row r="745" spans="1:7" x14ac:dyDescent="0.3">
      <c r="A745" s="1">
        <v>2008</v>
      </c>
      <c r="B745" s="1" t="s">
        <v>10</v>
      </c>
      <c r="C745" s="216" t="s">
        <v>11</v>
      </c>
      <c r="D745" s="216" t="s">
        <v>246</v>
      </c>
      <c r="E745" s="1" t="s">
        <v>124</v>
      </c>
      <c r="F745" s="1" t="s">
        <v>123</v>
      </c>
      <c r="G745" s="62">
        <v>98510</v>
      </c>
    </row>
    <row r="746" spans="1:7" x14ac:dyDescent="0.3">
      <c r="A746" s="1">
        <v>2009</v>
      </c>
      <c r="B746" s="1" t="s">
        <v>10</v>
      </c>
      <c r="C746" s="216" t="s">
        <v>11</v>
      </c>
      <c r="D746" s="216" t="s">
        <v>246</v>
      </c>
      <c r="E746" s="1" t="s">
        <v>124</v>
      </c>
      <c r="F746" s="1" t="s">
        <v>123</v>
      </c>
      <c r="G746" s="62">
        <v>57700</v>
      </c>
    </row>
    <row r="747" spans="1:7" x14ac:dyDescent="0.3">
      <c r="A747" s="1">
        <v>2010</v>
      </c>
      <c r="B747" s="1" t="s">
        <v>10</v>
      </c>
      <c r="C747" s="216" t="s">
        <v>11</v>
      </c>
      <c r="D747" s="216" t="s">
        <v>246</v>
      </c>
      <c r="E747" s="1" t="s">
        <v>124</v>
      </c>
      <c r="F747" s="1" t="s">
        <v>123</v>
      </c>
      <c r="G747" s="62">
        <v>81550</v>
      </c>
    </row>
    <row r="748" spans="1:7" x14ac:dyDescent="0.3">
      <c r="A748" s="1">
        <v>2011</v>
      </c>
      <c r="B748" s="1" t="s">
        <v>10</v>
      </c>
      <c r="C748" s="216" t="s">
        <v>11</v>
      </c>
      <c r="D748" s="216" t="s">
        <v>246</v>
      </c>
      <c r="E748" s="59" t="s">
        <v>124</v>
      </c>
      <c r="F748" s="59" t="s">
        <v>123</v>
      </c>
      <c r="G748" s="62">
        <v>126650</v>
      </c>
    </row>
    <row r="749" spans="1:7" x14ac:dyDescent="0.3">
      <c r="A749" s="1">
        <v>2012</v>
      </c>
      <c r="B749" s="1" t="s">
        <v>10</v>
      </c>
      <c r="C749" s="216" t="s">
        <v>11</v>
      </c>
      <c r="D749" s="216" t="s">
        <v>246</v>
      </c>
      <c r="E749" s="59" t="s">
        <v>124</v>
      </c>
      <c r="F749" s="59" t="s">
        <v>123</v>
      </c>
      <c r="G749" s="62">
        <v>48930</v>
      </c>
    </row>
    <row r="750" spans="1:7" x14ac:dyDescent="0.3">
      <c r="A750" s="1">
        <v>2013</v>
      </c>
      <c r="B750" s="1" t="s">
        <v>10</v>
      </c>
      <c r="C750" s="216" t="s">
        <v>11</v>
      </c>
      <c r="D750" s="216" t="s">
        <v>246</v>
      </c>
      <c r="E750" s="59" t="s">
        <v>124</v>
      </c>
      <c r="F750" s="59" t="s">
        <v>123</v>
      </c>
      <c r="G750" s="62">
        <v>115775</v>
      </c>
    </row>
    <row r="751" spans="1:7" x14ac:dyDescent="0.3">
      <c r="A751" s="1">
        <v>2014</v>
      </c>
      <c r="B751" s="1" t="s">
        <v>10</v>
      </c>
      <c r="C751" s="216" t="s">
        <v>11</v>
      </c>
      <c r="D751" s="216" t="s">
        <v>246</v>
      </c>
      <c r="E751" s="59" t="s">
        <v>124</v>
      </c>
      <c r="F751" s="59" t="s">
        <v>123</v>
      </c>
      <c r="G751" s="62">
        <v>88550</v>
      </c>
    </row>
    <row r="752" spans="1:7" x14ac:dyDescent="0.3">
      <c r="A752" s="1">
        <v>2015</v>
      </c>
      <c r="B752" s="1" t="s">
        <v>10</v>
      </c>
      <c r="C752" s="216" t="s">
        <v>11</v>
      </c>
      <c r="D752" s="216" t="s">
        <v>246</v>
      </c>
      <c r="E752" s="1" t="s">
        <v>124</v>
      </c>
      <c r="F752" s="1" t="s">
        <v>123</v>
      </c>
      <c r="G752" s="62">
        <v>89650</v>
      </c>
    </row>
    <row r="753" spans="1:7" x14ac:dyDescent="0.3">
      <c r="A753" s="1">
        <v>2016</v>
      </c>
      <c r="B753" s="1" t="s">
        <v>6</v>
      </c>
      <c r="C753" s="9" t="s">
        <v>7</v>
      </c>
      <c r="D753" s="216" t="s">
        <v>249</v>
      </c>
      <c r="E753" s="33" t="s">
        <v>124</v>
      </c>
      <c r="F753" s="33" t="s">
        <v>123</v>
      </c>
      <c r="G753" s="62">
        <v>349750</v>
      </c>
    </row>
    <row r="754" spans="1:7" x14ac:dyDescent="0.3">
      <c r="A754" s="1">
        <v>2000</v>
      </c>
      <c r="B754" s="1" t="s">
        <v>115</v>
      </c>
      <c r="C754" s="1" t="s">
        <v>12</v>
      </c>
      <c r="D754" s="8" t="s">
        <v>47</v>
      </c>
      <c r="E754" s="1" t="s">
        <v>124</v>
      </c>
      <c r="F754" s="1" t="s">
        <v>123</v>
      </c>
      <c r="G754" s="62">
        <v>160325</v>
      </c>
    </row>
    <row r="755" spans="1:7" x14ac:dyDescent="0.3">
      <c r="A755" s="1">
        <v>2001</v>
      </c>
      <c r="B755" s="1" t="s">
        <v>115</v>
      </c>
      <c r="C755" s="1" t="s">
        <v>12</v>
      </c>
      <c r="D755" s="8" t="s">
        <v>47</v>
      </c>
      <c r="E755" s="1" t="s">
        <v>124</v>
      </c>
      <c r="F755" s="1" t="s">
        <v>123</v>
      </c>
      <c r="G755" s="62">
        <v>159150</v>
      </c>
    </row>
    <row r="756" spans="1:7" x14ac:dyDescent="0.3">
      <c r="A756" s="1">
        <v>2002</v>
      </c>
      <c r="B756" s="1" t="s">
        <v>115</v>
      </c>
      <c r="C756" s="1" t="s">
        <v>12</v>
      </c>
      <c r="D756" s="8" t="s">
        <v>47</v>
      </c>
      <c r="E756" s="1" t="s">
        <v>124</v>
      </c>
      <c r="F756" s="1" t="s">
        <v>123</v>
      </c>
      <c r="G756" s="62">
        <v>140670</v>
      </c>
    </row>
    <row r="757" spans="1:7" x14ac:dyDescent="0.3">
      <c r="A757" s="1">
        <v>2003</v>
      </c>
      <c r="B757" s="1" t="s">
        <v>115</v>
      </c>
      <c r="C757" s="1" t="s">
        <v>12</v>
      </c>
      <c r="D757" s="8" t="s">
        <v>47</v>
      </c>
      <c r="E757" s="1" t="s">
        <v>124</v>
      </c>
      <c r="F757" s="1" t="s">
        <v>123</v>
      </c>
      <c r="G757" s="62">
        <v>31650</v>
      </c>
    </row>
    <row r="758" spans="1:7" x14ac:dyDescent="0.3">
      <c r="A758" s="1">
        <v>2004</v>
      </c>
      <c r="B758" s="8" t="s">
        <v>115</v>
      </c>
      <c r="C758" s="1" t="s">
        <v>12</v>
      </c>
      <c r="D758" s="8" t="s">
        <v>47</v>
      </c>
      <c r="E758" s="33" t="s">
        <v>124</v>
      </c>
      <c r="F758" s="33" t="s">
        <v>123</v>
      </c>
      <c r="G758" s="62">
        <v>20600</v>
      </c>
    </row>
    <row r="759" spans="1:7" x14ac:dyDescent="0.3">
      <c r="A759" s="1">
        <v>2005</v>
      </c>
      <c r="B759" s="8" t="s">
        <v>115</v>
      </c>
      <c r="C759" s="1" t="s">
        <v>12</v>
      </c>
      <c r="D759" s="8" t="s">
        <v>47</v>
      </c>
      <c r="E759" s="1" t="s">
        <v>124</v>
      </c>
      <c r="F759" s="1" t="s">
        <v>123</v>
      </c>
      <c r="G759" s="62">
        <v>18500</v>
      </c>
    </row>
    <row r="760" spans="1:7" x14ac:dyDescent="0.3">
      <c r="A760" s="1">
        <v>2006</v>
      </c>
      <c r="B760" s="1" t="s">
        <v>115</v>
      </c>
      <c r="C760" s="1" t="s">
        <v>12</v>
      </c>
      <c r="D760" s="8" t="s">
        <v>47</v>
      </c>
      <c r="E760" s="1" t="s">
        <v>124</v>
      </c>
      <c r="F760" s="1" t="s">
        <v>123</v>
      </c>
      <c r="G760" s="62">
        <v>15650</v>
      </c>
    </row>
    <row r="761" spans="1:7" x14ac:dyDescent="0.3">
      <c r="A761" s="1">
        <v>2007</v>
      </c>
      <c r="B761" s="8" t="s">
        <v>115</v>
      </c>
      <c r="C761" s="8" t="s">
        <v>12</v>
      </c>
      <c r="D761" s="8" t="s">
        <v>47</v>
      </c>
      <c r="E761" s="1" t="s">
        <v>124</v>
      </c>
      <c r="F761" s="1" t="s">
        <v>123</v>
      </c>
      <c r="G761" s="62">
        <v>118200</v>
      </c>
    </row>
    <row r="762" spans="1:7" x14ac:dyDescent="0.3">
      <c r="A762" s="1">
        <v>2008</v>
      </c>
      <c r="B762" s="1" t="s">
        <v>115</v>
      </c>
      <c r="C762" s="1" t="s">
        <v>12</v>
      </c>
      <c r="D762" s="8" t="s">
        <v>47</v>
      </c>
      <c r="E762" s="1" t="s">
        <v>124</v>
      </c>
      <c r="F762" s="1" t="s">
        <v>123</v>
      </c>
      <c r="G762" s="62">
        <v>80750</v>
      </c>
    </row>
    <row r="763" spans="1:7" x14ac:dyDescent="0.3">
      <c r="A763" s="1">
        <v>2009</v>
      </c>
      <c r="B763" s="1" t="s">
        <v>115</v>
      </c>
      <c r="C763" s="1" t="s">
        <v>12</v>
      </c>
      <c r="D763" s="8" t="s">
        <v>47</v>
      </c>
      <c r="E763" s="33" t="s">
        <v>124</v>
      </c>
      <c r="F763" s="33" t="s">
        <v>123</v>
      </c>
      <c r="G763" s="62">
        <v>31400</v>
      </c>
    </row>
    <row r="764" spans="1:7" x14ac:dyDescent="0.3">
      <c r="A764" s="1">
        <v>2010</v>
      </c>
      <c r="B764" s="1" t="s">
        <v>115</v>
      </c>
      <c r="C764" s="1" t="s">
        <v>12</v>
      </c>
      <c r="D764" s="8" t="s">
        <v>47</v>
      </c>
      <c r="E764" s="1" t="s">
        <v>124</v>
      </c>
      <c r="F764" s="1" t="s">
        <v>123</v>
      </c>
      <c r="G764" s="62">
        <v>62275</v>
      </c>
    </row>
    <row r="765" spans="1:7" x14ac:dyDescent="0.3">
      <c r="A765" s="1">
        <v>2011</v>
      </c>
      <c r="B765" s="1" t="s">
        <v>115</v>
      </c>
      <c r="C765" s="59" t="s">
        <v>12</v>
      </c>
      <c r="D765" s="8" t="s">
        <v>47</v>
      </c>
      <c r="E765" s="59" t="s">
        <v>124</v>
      </c>
      <c r="F765" s="59" t="s">
        <v>123</v>
      </c>
      <c r="G765" s="62">
        <v>76600</v>
      </c>
    </row>
    <row r="766" spans="1:7" x14ac:dyDescent="0.3">
      <c r="A766" s="1">
        <v>2012</v>
      </c>
      <c r="B766" s="1" t="s">
        <v>115</v>
      </c>
      <c r="C766" s="1" t="s">
        <v>12</v>
      </c>
      <c r="D766" s="8" t="s">
        <v>47</v>
      </c>
      <c r="E766" s="1" t="s">
        <v>124</v>
      </c>
      <c r="F766" s="1" t="s">
        <v>123</v>
      </c>
      <c r="G766" s="62">
        <v>69625</v>
      </c>
    </row>
    <row r="767" spans="1:7" x14ac:dyDescent="0.3">
      <c r="A767" s="1">
        <v>2013</v>
      </c>
      <c r="B767" s="1" t="s">
        <v>115</v>
      </c>
      <c r="C767" s="9" t="s">
        <v>12</v>
      </c>
      <c r="D767" s="8" t="s">
        <v>47</v>
      </c>
      <c r="E767" s="1" t="s">
        <v>124</v>
      </c>
      <c r="F767" s="1" t="s">
        <v>123</v>
      </c>
      <c r="G767" s="62">
        <v>47994</v>
      </c>
    </row>
    <row r="768" spans="1:7" x14ac:dyDescent="0.3">
      <c r="A768" s="1">
        <v>2014</v>
      </c>
      <c r="B768" s="1" t="s">
        <v>115</v>
      </c>
      <c r="C768" s="9" t="s">
        <v>12</v>
      </c>
      <c r="D768" s="8" t="s">
        <v>47</v>
      </c>
      <c r="E768" s="33" t="s">
        <v>124</v>
      </c>
      <c r="F768" s="33" t="s">
        <v>123</v>
      </c>
      <c r="G768" s="62">
        <v>56640</v>
      </c>
    </row>
    <row r="769" spans="1:7" x14ac:dyDescent="0.3">
      <c r="A769" s="1">
        <v>2015</v>
      </c>
      <c r="B769" s="1" t="s">
        <v>115</v>
      </c>
      <c r="C769" s="9" t="s">
        <v>12</v>
      </c>
      <c r="D769" s="8" t="s">
        <v>47</v>
      </c>
      <c r="E769" s="1" t="s">
        <v>124</v>
      </c>
      <c r="F769" s="1" t="s">
        <v>123</v>
      </c>
      <c r="G769" s="62">
        <v>80204</v>
      </c>
    </row>
    <row r="770" spans="1:7" x14ac:dyDescent="0.3">
      <c r="A770" s="1">
        <v>2016</v>
      </c>
      <c r="B770" s="1" t="s">
        <v>10</v>
      </c>
      <c r="C770" s="216" t="s">
        <v>11</v>
      </c>
      <c r="D770" s="216" t="s">
        <v>246</v>
      </c>
      <c r="E770" s="1" t="s">
        <v>124</v>
      </c>
      <c r="F770" s="1" t="s">
        <v>123</v>
      </c>
      <c r="G770" s="62">
        <v>92075</v>
      </c>
    </row>
    <row r="771" spans="1:7" x14ac:dyDescent="0.3">
      <c r="A771" s="1">
        <v>2000</v>
      </c>
      <c r="B771" s="1" t="s">
        <v>115</v>
      </c>
      <c r="C771" s="1" t="s">
        <v>13</v>
      </c>
      <c r="D771" s="8" t="s">
        <v>48</v>
      </c>
      <c r="E771" s="1" t="s">
        <v>124</v>
      </c>
      <c r="F771" s="1" t="s">
        <v>123</v>
      </c>
      <c r="G771" s="62">
        <v>427795</v>
      </c>
    </row>
    <row r="772" spans="1:7" x14ac:dyDescent="0.3">
      <c r="A772" s="1">
        <v>2001</v>
      </c>
      <c r="B772" s="1" t="s">
        <v>115</v>
      </c>
      <c r="C772" s="1" t="s">
        <v>13</v>
      </c>
      <c r="D772" s="8" t="s">
        <v>48</v>
      </c>
      <c r="E772" s="1" t="s">
        <v>124</v>
      </c>
      <c r="F772" s="1" t="s">
        <v>123</v>
      </c>
      <c r="G772" s="62">
        <v>408545</v>
      </c>
    </row>
    <row r="773" spans="1:7" x14ac:dyDescent="0.3">
      <c r="A773" s="1">
        <v>2002</v>
      </c>
      <c r="B773" s="1" t="s">
        <v>115</v>
      </c>
      <c r="C773" s="1" t="s">
        <v>13</v>
      </c>
      <c r="D773" s="8" t="s">
        <v>48</v>
      </c>
      <c r="E773" s="33" t="s">
        <v>124</v>
      </c>
      <c r="F773" s="33" t="s">
        <v>123</v>
      </c>
      <c r="G773" s="62">
        <v>425235</v>
      </c>
    </row>
    <row r="774" spans="1:7" x14ac:dyDescent="0.3">
      <c r="A774" s="1">
        <v>2003</v>
      </c>
      <c r="B774" s="1" t="s">
        <v>115</v>
      </c>
      <c r="C774" s="1" t="s">
        <v>13</v>
      </c>
      <c r="D774" s="8" t="s">
        <v>48</v>
      </c>
      <c r="E774" s="1" t="s">
        <v>124</v>
      </c>
      <c r="F774" s="1" t="s">
        <v>123</v>
      </c>
      <c r="G774" s="62">
        <v>281095</v>
      </c>
    </row>
    <row r="775" spans="1:7" x14ac:dyDescent="0.3">
      <c r="A775" s="1">
        <v>2004</v>
      </c>
      <c r="B775" s="1" t="s">
        <v>115</v>
      </c>
      <c r="C775" s="1" t="s">
        <v>13</v>
      </c>
      <c r="D775" s="8" t="s">
        <v>48</v>
      </c>
      <c r="E775" s="1" t="s">
        <v>124</v>
      </c>
      <c r="F775" s="1" t="s">
        <v>123</v>
      </c>
      <c r="G775" s="62">
        <v>189495</v>
      </c>
    </row>
    <row r="776" spans="1:7" x14ac:dyDescent="0.3">
      <c r="A776" s="1">
        <v>2005</v>
      </c>
      <c r="B776" s="1" t="s">
        <v>115</v>
      </c>
      <c r="C776" s="1" t="s">
        <v>13</v>
      </c>
      <c r="D776" s="8" t="s">
        <v>48</v>
      </c>
      <c r="E776" s="1" t="s">
        <v>124</v>
      </c>
      <c r="F776" s="1" t="s">
        <v>123</v>
      </c>
      <c r="G776" s="62">
        <v>148950</v>
      </c>
    </row>
    <row r="777" spans="1:7" x14ac:dyDescent="0.3">
      <c r="A777" s="1">
        <v>2006</v>
      </c>
      <c r="B777" s="1" t="s">
        <v>115</v>
      </c>
      <c r="C777" s="1" t="s">
        <v>13</v>
      </c>
      <c r="D777" s="8" t="s">
        <v>48</v>
      </c>
      <c r="E777" s="1" t="s">
        <v>124</v>
      </c>
      <c r="F777" s="1" t="s">
        <v>123</v>
      </c>
      <c r="G777" s="62">
        <v>209300</v>
      </c>
    </row>
    <row r="778" spans="1:7" x14ac:dyDescent="0.3">
      <c r="A778" s="1">
        <v>2007</v>
      </c>
      <c r="B778" s="1" t="s">
        <v>115</v>
      </c>
      <c r="C778" s="1" t="s">
        <v>13</v>
      </c>
      <c r="D778" s="8" t="s">
        <v>48</v>
      </c>
      <c r="E778" s="33" t="s">
        <v>124</v>
      </c>
      <c r="F778" s="33" t="s">
        <v>123</v>
      </c>
      <c r="G778" s="62">
        <v>185050</v>
      </c>
    </row>
    <row r="779" spans="1:7" x14ac:dyDescent="0.3">
      <c r="A779" s="1">
        <v>2008</v>
      </c>
      <c r="B779" s="1" t="s">
        <v>115</v>
      </c>
      <c r="C779" s="1" t="s">
        <v>13</v>
      </c>
      <c r="D779" s="8" t="s">
        <v>48</v>
      </c>
      <c r="E779" s="1" t="s">
        <v>124</v>
      </c>
      <c r="F779" s="1" t="s">
        <v>123</v>
      </c>
      <c r="G779" s="62">
        <v>237745</v>
      </c>
    </row>
    <row r="780" spans="1:7" x14ac:dyDescent="0.3">
      <c r="A780" s="1">
        <v>2009</v>
      </c>
      <c r="B780" s="1" t="s">
        <v>115</v>
      </c>
      <c r="C780" s="1" t="s">
        <v>13</v>
      </c>
      <c r="D780" s="8" t="s">
        <v>48</v>
      </c>
      <c r="E780" s="1" t="s">
        <v>124</v>
      </c>
      <c r="F780" s="1" t="s">
        <v>123</v>
      </c>
      <c r="G780" s="62">
        <v>193185</v>
      </c>
    </row>
    <row r="781" spans="1:7" x14ac:dyDescent="0.3">
      <c r="A781" s="1">
        <v>2010</v>
      </c>
      <c r="B781" s="8" t="s">
        <v>115</v>
      </c>
      <c r="C781" s="1" t="s">
        <v>13</v>
      </c>
      <c r="D781" s="8" t="s">
        <v>48</v>
      </c>
      <c r="E781" s="1" t="s">
        <v>124</v>
      </c>
      <c r="F781" s="1" t="s">
        <v>123</v>
      </c>
      <c r="G781" s="62">
        <v>126970</v>
      </c>
    </row>
    <row r="782" spans="1:7" x14ac:dyDescent="0.3">
      <c r="A782" s="1">
        <v>2011</v>
      </c>
      <c r="B782" s="8" t="s">
        <v>115</v>
      </c>
      <c r="C782" s="1" t="s">
        <v>13</v>
      </c>
      <c r="D782" s="8" t="s">
        <v>48</v>
      </c>
      <c r="E782" s="1" t="s">
        <v>124</v>
      </c>
      <c r="F782" s="1" t="s">
        <v>123</v>
      </c>
      <c r="G782" s="62">
        <v>244885</v>
      </c>
    </row>
    <row r="783" spans="1:7" x14ac:dyDescent="0.3">
      <c r="A783" s="1">
        <v>2012</v>
      </c>
      <c r="B783" s="1" t="s">
        <v>115</v>
      </c>
      <c r="C783" s="1" t="s">
        <v>13</v>
      </c>
      <c r="D783" s="8" t="s">
        <v>48</v>
      </c>
      <c r="E783" s="33" t="s">
        <v>124</v>
      </c>
      <c r="F783" s="33" t="s">
        <v>123</v>
      </c>
      <c r="G783" s="62">
        <v>214275</v>
      </c>
    </row>
    <row r="784" spans="1:7" x14ac:dyDescent="0.3">
      <c r="A784" s="1">
        <v>2013</v>
      </c>
      <c r="B784" s="8" t="s">
        <v>115</v>
      </c>
      <c r="C784" s="9" t="s">
        <v>13</v>
      </c>
      <c r="D784" s="8" t="s">
        <v>48</v>
      </c>
      <c r="E784" s="1" t="s">
        <v>124</v>
      </c>
      <c r="F784" s="1" t="s">
        <v>123</v>
      </c>
      <c r="G784" s="62">
        <v>206075</v>
      </c>
    </row>
    <row r="785" spans="1:7" x14ac:dyDescent="0.3">
      <c r="A785" s="1">
        <v>2014</v>
      </c>
      <c r="B785" s="1" t="s">
        <v>115</v>
      </c>
      <c r="C785" s="9" t="s">
        <v>13</v>
      </c>
      <c r="D785" s="8" t="s">
        <v>48</v>
      </c>
      <c r="E785" s="1" t="s">
        <v>124</v>
      </c>
      <c r="F785" s="1" t="s">
        <v>123</v>
      </c>
      <c r="G785" s="62">
        <v>223310</v>
      </c>
    </row>
    <row r="786" spans="1:7" x14ac:dyDescent="0.3">
      <c r="A786" s="1">
        <v>2015</v>
      </c>
      <c r="B786" s="1" t="s">
        <v>115</v>
      </c>
      <c r="C786" s="9" t="s">
        <v>13</v>
      </c>
      <c r="D786" s="8" t="s">
        <v>48</v>
      </c>
      <c r="E786" s="1" t="s">
        <v>124</v>
      </c>
      <c r="F786" s="1" t="s">
        <v>123</v>
      </c>
      <c r="G786" s="62">
        <v>280265</v>
      </c>
    </row>
    <row r="787" spans="1:7" x14ac:dyDescent="0.3">
      <c r="A787" s="11">
        <v>2016</v>
      </c>
      <c r="B787" s="216" t="s">
        <v>250</v>
      </c>
      <c r="C787" s="216" t="s">
        <v>251</v>
      </c>
      <c r="D787" s="216" t="s">
        <v>252</v>
      </c>
      <c r="E787" s="1" t="s">
        <v>124</v>
      </c>
      <c r="F787" s="1" t="s">
        <v>125</v>
      </c>
      <c r="G787" s="62">
        <v>12850</v>
      </c>
    </row>
    <row r="788" spans="1:7" x14ac:dyDescent="0.3">
      <c r="A788" s="1">
        <v>2000</v>
      </c>
      <c r="B788" s="1" t="s">
        <v>6</v>
      </c>
      <c r="C788" s="1" t="s">
        <v>14</v>
      </c>
      <c r="D788" s="8" t="s">
        <v>50</v>
      </c>
      <c r="E788" s="33" t="s">
        <v>124</v>
      </c>
      <c r="F788" s="33" t="s">
        <v>123</v>
      </c>
      <c r="G788" s="62">
        <v>20850</v>
      </c>
    </row>
    <row r="789" spans="1:7" x14ac:dyDescent="0.3">
      <c r="A789" s="1">
        <v>2001</v>
      </c>
      <c r="B789" s="1" t="s">
        <v>6</v>
      </c>
      <c r="C789" s="1" t="s">
        <v>14</v>
      </c>
      <c r="D789" s="8" t="s">
        <v>50</v>
      </c>
      <c r="E789" s="1" t="s">
        <v>124</v>
      </c>
      <c r="F789" s="1" t="s">
        <v>123</v>
      </c>
      <c r="G789" s="62">
        <v>41070</v>
      </c>
    </row>
    <row r="790" spans="1:7" x14ac:dyDescent="0.3">
      <c r="A790" s="1">
        <v>2002</v>
      </c>
      <c r="B790" s="1" t="s">
        <v>6</v>
      </c>
      <c r="C790" s="1" t="s">
        <v>14</v>
      </c>
      <c r="D790" s="8" t="s">
        <v>50</v>
      </c>
      <c r="E790" s="1" t="s">
        <v>124</v>
      </c>
      <c r="F790" s="1" t="s">
        <v>123</v>
      </c>
      <c r="G790" s="62">
        <v>35475</v>
      </c>
    </row>
    <row r="791" spans="1:7" x14ac:dyDescent="0.3">
      <c r="A791" s="1">
        <v>2003</v>
      </c>
      <c r="B791" s="1" t="s">
        <v>6</v>
      </c>
      <c r="C791" s="1" t="s">
        <v>14</v>
      </c>
      <c r="D791" s="8" t="s">
        <v>50</v>
      </c>
      <c r="E791" s="1" t="s">
        <v>124</v>
      </c>
      <c r="F791" s="1" t="s">
        <v>123</v>
      </c>
      <c r="G791" s="62">
        <v>20775</v>
      </c>
    </row>
    <row r="792" spans="1:7" x14ac:dyDescent="0.3">
      <c r="A792" s="1">
        <v>2004</v>
      </c>
      <c r="B792" s="1" t="s">
        <v>6</v>
      </c>
      <c r="C792" s="1" t="s">
        <v>14</v>
      </c>
      <c r="D792" s="8" t="s">
        <v>50</v>
      </c>
      <c r="E792" s="1" t="s">
        <v>124</v>
      </c>
      <c r="F792" s="1" t="s">
        <v>123</v>
      </c>
      <c r="G792" s="62">
        <v>34150</v>
      </c>
    </row>
    <row r="793" spans="1:7" x14ac:dyDescent="0.3">
      <c r="A793" s="1">
        <v>2005</v>
      </c>
      <c r="B793" s="1" t="s">
        <v>6</v>
      </c>
      <c r="C793" s="1" t="s">
        <v>14</v>
      </c>
      <c r="D793" s="8" t="s">
        <v>50</v>
      </c>
      <c r="E793" s="33" t="s">
        <v>124</v>
      </c>
      <c r="F793" s="33" t="s">
        <v>123</v>
      </c>
      <c r="G793" s="62">
        <v>17650</v>
      </c>
    </row>
    <row r="794" spans="1:7" x14ac:dyDescent="0.3">
      <c r="A794" s="1">
        <v>2006</v>
      </c>
      <c r="B794" s="1" t="s">
        <v>6</v>
      </c>
      <c r="C794" s="1" t="s">
        <v>14</v>
      </c>
      <c r="D794" s="8" t="s">
        <v>50</v>
      </c>
      <c r="E794" s="1" t="s">
        <v>124</v>
      </c>
      <c r="F794" s="1" t="s">
        <v>123</v>
      </c>
      <c r="G794" s="62">
        <v>44575</v>
      </c>
    </row>
    <row r="795" spans="1:7" x14ac:dyDescent="0.3">
      <c r="A795" s="1">
        <v>2007</v>
      </c>
      <c r="B795" s="1" t="s">
        <v>6</v>
      </c>
      <c r="C795" s="1" t="s">
        <v>14</v>
      </c>
      <c r="D795" s="8" t="s">
        <v>50</v>
      </c>
      <c r="E795" s="1" t="s">
        <v>124</v>
      </c>
      <c r="F795" s="1" t="s">
        <v>123</v>
      </c>
      <c r="G795" s="62">
        <v>16050</v>
      </c>
    </row>
    <row r="796" spans="1:7" x14ac:dyDescent="0.3">
      <c r="A796" s="1">
        <v>2008</v>
      </c>
      <c r="B796" s="1" t="s">
        <v>6</v>
      </c>
      <c r="C796" s="1" t="s">
        <v>14</v>
      </c>
      <c r="D796" s="8" t="s">
        <v>50</v>
      </c>
      <c r="E796" s="1" t="s">
        <v>124</v>
      </c>
      <c r="F796" s="1" t="s">
        <v>123</v>
      </c>
      <c r="G796" s="62">
        <v>39000</v>
      </c>
    </row>
    <row r="797" spans="1:7" x14ac:dyDescent="0.3">
      <c r="A797" s="1">
        <v>2009</v>
      </c>
      <c r="B797" s="1" t="s">
        <v>6</v>
      </c>
      <c r="C797" s="1" t="s">
        <v>14</v>
      </c>
      <c r="D797" s="8" t="s">
        <v>50</v>
      </c>
      <c r="E797" s="1" t="s">
        <v>124</v>
      </c>
      <c r="F797" s="1" t="s">
        <v>123</v>
      </c>
      <c r="G797" s="62">
        <v>50675</v>
      </c>
    </row>
    <row r="798" spans="1:7" x14ac:dyDescent="0.3">
      <c r="A798" s="1">
        <v>2010</v>
      </c>
      <c r="B798" s="1" t="s">
        <v>6</v>
      </c>
      <c r="C798" s="1" t="s">
        <v>14</v>
      </c>
      <c r="D798" s="8" t="s">
        <v>50</v>
      </c>
      <c r="E798" s="33" t="s">
        <v>124</v>
      </c>
      <c r="F798" s="33" t="s">
        <v>123</v>
      </c>
      <c r="G798" s="62">
        <v>22650</v>
      </c>
    </row>
    <row r="799" spans="1:7" x14ac:dyDescent="0.3">
      <c r="A799" s="1">
        <v>2011</v>
      </c>
      <c r="B799" s="1" t="s">
        <v>6</v>
      </c>
      <c r="C799" s="1" t="s">
        <v>14</v>
      </c>
      <c r="D799" s="8" t="s">
        <v>50</v>
      </c>
      <c r="E799" s="1" t="s">
        <v>124</v>
      </c>
      <c r="F799" s="1" t="s">
        <v>123</v>
      </c>
      <c r="G799" s="62">
        <v>52100</v>
      </c>
    </row>
    <row r="800" spans="1:7" x14ac:dyDescent="0.3">
      <c r="A800" s="1">
        <v>2012</v>
      </c>
      <c r="B800" s="1" t="s">
        <v>6</v>
      </c>
      <c r="C800" s="1" t="s">
        <v>14</v>
      </c>
      <c r="D800" s="8" t="s">
        <v>50</v>
      </c>
      <c r="E800" s="1" t="s">
        <v>124</v>
      </c>
      <c r="F800" s="1" t="s">
        <v>123</v>
      </c>
      <c r="G800" s="62">
        <v>28300</v>
      </c>
    </row>
    <row r="801" spans="1:7" x14ac:dyDescent="0.3">
      <c r="A801" s="1">
        <v>2013</v>
      </c>
      <c r="B801" s="1" t="s">
        <v>6</v>
      </c>
      <c r="C801" s="9" t="s">
        <v>14</v>
      </c>
      <c r="D801" s="8" t="s">
        <v>50</v>
      </c>
      <c r="E801" s="1" t="s">
        <v>124</v>
      </c>
      <c r="F801" s="1" t="s">
        <v>123</v>
      </c>
      <c r="G801" s="62">
        <v>47075</v>
      </c>
    </row>
    <row r="802" spans="1:7" x14ac:dyDescent="0.3">
      <c r="A802" s="1">
        <v>2014</v>
      </c>
      <c r="B802" s="1" t="s">
        <v>6</v>
      </c>
      <c r="C802" s="9" t="s">
        <v>14</v>
      </c>
      <c r="D802" s="8" t="s">
        <v>50</v>
      </c>
      <c r="E802" s="1" t="s">
        <v>124</v>
      </c>
      <c r="F802" s="1" t="s">
        <v>123</v>
      </c>
      <c r="G802" s="62">
        <v>31200</v>
      </c>
    </row>
    <row r="803" spans="1:7" x14ac:dyDescent="0.3">
      <c r="A803" s="1">
        <v>2015</v>
      </c>
      <c r="B803" s="1" t="s">
        <v>6</v>
      </c>
      <c r="C803" s="9" t="s">
        <v>14</v>
      </c>
      <c r="D803" s="8" t="s">
        <v>50</v>
      </c>
      <c r="E803" s="33" t="s">
        <v>124</v>
      </c>
      <c r="F803" s="33" t="s">
        <v>123</v>
      </c>
      <c r="G803" s="62">
        <v>50400</v>
      </c>
    </row>
    <row r="804" spans="1:7" x14ac:dyDescent="0.3">
      <c r="A804" s="1">
        <v>2000</v>
      </c>
      <c r="B804" s="8" t="s">
        <v>6</v>
      </c>
      <c r="C804" s="1" t="s">
        <v>15</v>
      </c>
      <c r="D804" s="8" t="s">
        <v>52</v>
      </c>
      <c r="E804" s="1" t="s">
        <v>124</v>
      </c>
      <c r="F804" s="1" t="s">
        <v>123</v>
      </c>
      <c r="G804" s="62">
        <v>403115</v>
      </c>
    </row>
    <row r="805" spans="1:7" x14ac:dyDescent="0.3">
      <c r="A805" s="1">
        <v>2001</v>
      </c>
      <c r="B805" s="1" t="s">
        <v>6</v>
      </c>
      <c r="C805" s="1" t="s">
        <v>15</v>
      </c>
      <c r="D805" s="8" t="s">
        <v>52</v>
      </c>
      <c r="E805" s="1" t="s">
        <v>124</v>
      </c>
      <c r="F805" s="1" t="s">
        <v>123</v>
      </c>
      <c r="G805" s="62">
        <v>301595</v>
      </c>
    </row>
    <row r="806" spans="1:7" x14ac:dyDescent="0.3">
      <c r="A806" s="1">
        <v>2002</v>
      </c>
      <c r="B806" s="8" t="s">
        <v>6</v>
      </c>
      <c r="C806" s="33" t="s">
        <v>15</v>
      </c>
      <c r="D806" s="8" t="s">
        <v>52</v>
      </c>
      <c r="E806" s="33" t="s">
        <v>124</v>
      </c>
      <c r="F806" s="33" t="s">
        <v>123</v>
      </c>
      <c r="G806" s="62">
        <v>353610</v>
      </c>
    </row>
    <row r="807" spans="1:7" x14ac:dyDescent="0.3">
      <c r="A807" s="1">
        <v>2003</v>
      </c>
      <c r="B807" s="1" t="s">
        <v>6</v>
      </c>
      <c r="C807" s="33" t="s">
        <v>15</v>
      </c>
      <c r="D807" s="8" t="s">
        <v>52</v>
      </c>
      <c r="E807" s="33" t="s">
        <v>124</v>
      </c>
      <c r="F807" s="33" t="s">
        <v>123</v>
      </c>
      <c r="G807" s="62">
        <v>156807</v>
      </c>
    </row>
    <row r="808" spans="1:7" x14ac:dyDescent="0.3">
      <c r="A808" s="1">
        <v>2004</v>
      </c>
      <c r="B808" s="1" t="s">
        <v>6</v>
      </c>
      <c r="C808" s="33" t="s">
        <v>15</v>
      </c>
      <c r="D808" s="8" t="s">
        <v>52</v>
      </c>
      <c r="E808" s="33" t="s">
        <v>124</v>
      </c>
      <c r="F808" s="33" t="s">
        <v>123</v>
      </c>
      <c r="G808" s="62">
        <v>153345</v>
      </c>
    </row>
    <row r="809" spans="1:7" x14ac:dyDescent="0.3">
      <c r="A809" s="1">
        <v>2005</v>
      </c>
      <c r="B809" s="1" t="s">
        <v>6</v>
      </c>
      <c r="C809" s="33" t="s">
        <v>15</v>
      </c>
      <c r="D809" s="8" t="s">
        <v>52</v>
      </c>
      <c r="E809" s="33" t="s">
        <v>124</v>
      </c>
      <c r="F809" s="33" t="s">
        <v>123</v>
      </c>
      <c r="G809" s="62">
        <v>146963</v>
      </c>
    </row>
    <row r="810" spans="1:7" x14ac:dyDescent="0.3">
      <c r="A810" s="1">
        <v>2006</v>
      </c>
      <c r="B810" s="1" t="s">
        <v>6</v>
      </c>
      <c r="C810" s="1" t="s">
        <v>15</v>
      </c>
      <c r="D810" s="8" t="s">
        <v>52</v>
      </c>
      <c r="E810" s="1" t="s">
        <v>124</v>
      </c>
      <c r="F810" s="1" t="s">
        <v>123</v>
      </c>
      <c r="G810" s="62">
        <v>187490</v>
      </c>
    </row>
    <row r="811" spans="1:7" x14ac:dyDescent="0.3">
      <c r="A811" s="1">
        <v>2007</v>
      </c>
      <c r="B811" s="1" t="s">
        <v>6</v>
      </c>
      <c r="C811" s="1" t="s">
        <v>15</v>
      </c>
      <c r="D811" s="8" t="s">
        <v>52</v>
      </c>
      <c r="E811" s="1" t="s">
        <v>124</v>
      </c>
      <c r="F811" s="1" t="s">
        <v>123</v>
      </c>
      <c r="G811" s="62">
        <v>145241</v>
      </c>
    </row>
    <row r="812" spans="1:7" x14ac:dyDescent="0.3">
      <c r="A812" s="1">
        <v>2008</v>
      </c>
      <c r="B812" s="1" t="s">
        <v>6</v>
      </c>
      <c r="C812" s="1" t="s">
        <v>15</v>
      </c>
      <c r="D812" s="8" t="s">
        <v>52</v>
      </c>
      <c r="E812" s="33" t="s">
        <v>124</v>
      </c>
      <c r="F812" s="33" t="s">
        <v>123</v>
      </c>
      <c r="G812" s="62">
        <v>200329</v>
      </c>
    </row>
    <row r="813" spans="1:7" x14ac:dyDescent="0.3">
      <c r="A813" s="1">
        <v>2009</v>
      </c>
      <c r="B813" s="1" t="s">
        <v>6</v>
      </c>
      <c r="C813" s="1" t="s">
        <v>15</v>
      </c>
      <c r="D813" s="8" t="s">
        <v>52</v>
      </c>
      <c r="E813" s="1" t="s">
        <v>124</v>
      </c>
      <c r="F813" s="1" t="s">
        <v>123</v>
      </c>
      <c r="G813" s="62">
        <v>139930</v>
      </c>
    </row>
    <row r="814" spans="1:7" x14ac:dyDescent="0.3">
      <c r="A814" s="1">
        <v>2010</v>
      </c>
      <c r="B814" s="1" t="s">
        <v>6</v>
      </c>
      <c r="C814" s="1" t="s">
        <v>15</v>
      </c>
      <c r="D814" s="8" t="s">
        <v>52</v>
      </c>
      <c r="E814" s="1" t="s">
        <v>124</v>
      </c>
      <c r="F814" s="1" t="s">
        <v>123</v>
      </c>
      <c r="G814" s="62">
        <v>99545</v>
      </c>
    </row>
    <row r="815" spans="1:7" x14ac:dyDescent="0.3">
      <c r="A815" s="1">
        <v>2011</v>
      </c>
      <c r="B815" s="1" t="s">
        <v>6</v>
      </c>
      <c r="C815" s="59" t="s">
        <v>15</v>
      </c>
      <c r="D815" s="8" t="s">
        <v>52</v>
      </c>
      <c r="E815" s="1" t="s">
        <v>124</v>
      </c>
      <c r="F815" s="1" t="s">
        <v>123</v>
      </c>
      <c r="G815" s="62">
        <v>125785</v>
      </c>
    </row>
    <row r="816" spans="1:7" x14ac:dyDescent="0.3">
      <c r="A816" s="1">
        <v>2012</v>
      </c>
      <c r="B816" s="1" t="s">
        <v>6</v>
      </c>
      <c r="C816" s="59" t="s">
        <v>15</v>
      </c>
      <c r="D816" s="8" t="s">
        <v>52</v>
      </c>
      <c r="E816" s="44" t="s">
        <v>124</v>
      </c>
      <c r="F816" s="44" t="s">
        <v>123</v>
      </c>
      <c r="G816" s="62">
        <v>158375</v>
      </c>
    </row>
    <row r="817" spans="1:7" x14ac:dyDescent="0.3">
      <c r="A817" s="1">
        <v>2013</v>
      </c>
      <c r="B817" s="1" t="s">
        <v>6</v>
      </c>
      <c r="C817" s="9" t="s">
        <v>15</v>
      </c>
      <c r="D817" s="8" t="s">
        <v>52</v>
      </c>
      <c r="E817" s="33" t="s">
        <v>124</v>
      </c>
      <c r="F817" s="33" t="s">
        <v>123</v>
      </c>
      <c r="G817" s="62">
        <v>264125</v>
      </c>
    </row>
    <row r="818" spans="1:7" x14ac:dyDescent="0.3">
      <c r="A818" s="1">
        <v>2014</v>
      </c>
      <c r="B818" s="1" t="s">
        <v>6</v>
      </c>
      <c r="C818" s="9" t="s">
        <v>15</v>
      </c>
      <c r="D818" s="8" t="s">
        <v>52</v>
      </c>
      <c r="E818" s="44" t="s">
        <v>124</v>
      </c>
      <c r="F818" s="44" t="s">
        <v>123</v>
      </c>
      <c r="G818" s="62">
        <v>295390</v>
      </c>
    </row>
    <row r="819" spans="1:7" x14ac:dyDescent="0.3">
      <c r="A819" s="1">
        <v>2015</v>
      </c>
      <c r="B819" s="1" t="s">
        <v>6</v>
      </c>
      <c r="C819" s="9" t="s">
        <v>15</v>
      </c>
      <c r="D819" s="8" t="s">
        <v>52</v>
      </c>
      <c r="E819" s="1" t="s">
        <v>124</v>
      </c>
      <c r="F819" s="1" t="s">
        <v>123</v>
      </c>
      <c r="G819" s="62">
        <v>195325</v>
      </c>
    </row>
    <row r="820" spans="1:7" x14ac:dyDescent="0.3">
      <c r="A820" s="11">
        <v>2016</v>
      </c>
      <c r="B820" s="216" t="s">
        <v>250</v>
      </c>
      <c r="C820" s="145" t="s">
        <v>76</v>
      </c>
      <c r="D820" s="8" t="s">
        <v>253</v>
      </c>
      <c r="E820" s="1" t="s">
        <v>124</v>
      </c>
      <c r="F820" s="1" t="s">
        <v>125</v>
      </c>
      <c r="G820" s="62"/>
    </row>
    <row r="821" spans="1:7" x14ac:dyDescent="0.3">
      <c r="A821" s="1">
        <v>2000</v>
      </c>
      <c r="B821" s="1" t="s">
        <v>6</v>
      </c>
      <c r="C821" s="1" t="s">
        <v>16</v>
      </c>
      <c r="D821" s="8" t="s">
        <v>53</v>
      </c>
      <c r="E821" s="1" t="s">
        <v>124</v>
      </c>
      <c r="F821" s="1" t="s">
        <v>123</v>
      </c>
      <c r="G821" s="62">
        <v>279355</v>
      </c>
    </row>
    <row r="822" spans="1:7" x14ac:dyDescent="0.3">
      <c r="A822" s="1">
        <v>2001</v>
      </c>
      <c r="B822" s="1" t="s">
        <v>6</v>
      </c>
      <c r="C822" s="44" t="s">
        <v>16</v>
      </c>
      <c r="D822" s="8" t="s">
        <v>53</v>
      </c>
      <c r="E822" s="33" t="s">
        <v>124</v>
      </c>
      <c r="F822" s="33" t="s">
        <v>123</v>
      </c>
      <c r="G822" s="62">
        <v>388845</v>
      </c>
    </row>
    <row r="823" spans="1:7" x14ac:dyDescent="0.3">
      <c r="A823" s="1">
        <v>2002</v>
      </c>
      <c r="B823" s="1" t="s">
        <v>6</v>
      </c>
      <c r="C823" s="44" t="s">
        <v>16</v>
      </c>
      <c r="D823" s="8" t="s">
        <v>53</v>
      </c>
      <c r="E823" s="44" t="s">
        <v>124</v>
      </c>
      <c r="F823" s="44" t="s">
        <v>123</v>
      </c>
      <c r="G823" s="62">
        <v>239965</v>
      </c>
    </row>
    <row r="824" spans="1:7" x14ac:dyDescent="0.3">
      <c r="A824" s="1">
        <v>2003</v>
      </c>
      <c r="B824" s="1" t="s">
        <v>6</v>
      </c>
      <c r="C824" s="1" t="s">
        <v>16</v>
      </c>
      <c r="D824" s="8" t="s">
        <v>53</v>
      </c>
      <c r="E824" s="1" t="s">
        <v>124</v>
      </c>
      <c r="F824" s="1" t="s">
        <v>123</v>
      </c>
      <c r="G824" s="62">
        <v>174265</v>
      </c>
    </row>
    <row r="825" spans="1:7" x14ac:dyDescent="0.3">
      <c r="A825" s="1">
        <v>2004</v>
      </c>
      <c r="B825" s="1" t="s">
        <v>6</v>
      </c>
      <c r="C825" s="1" t="s">
        <v>16</v>
      </c>
      <c r="D825" s="8" t="s">
        <v>53</v>
      </c>
      <c r="E825" s="1" t="s">
        <v>124</v>
      </c>
      <c r="F825" s="1" t="s">
        <v>123</v>
      </c>
      <c r="G825" s="62">
        <v>193945</v>
      </c>
    </row>
    <row r="826" spans="1:7" x14ac:dyDescent="0.3">
      <c r="A826" s="1">
        <v>2005</v>
      </c>
      <c r="B826" s="8" t="s">
        <v>6</v>
      </c>
      <c r="C826" s="1" t="s">
        <v>16</v>
      </c>
      <c r="D826" s="8" t="s">
        <v>53</v>
      </c>
      <c r="E826" s="1" t="s">
        <v>124</v>
      </c>
      <c r="F826" s="1" t="s">
        <v>123</v>
      </c>
      <c r="G826" s="62">
        <v>44413</v>
      </c>
    </row>
    <row r="827" spans="1:7" x14ac:dyDescent="0.3">
      <c r="A827" s="1">
        <v>2006</v>
      </c>
      <c r="B827" s="8" t="s">
        <v>6</v>
      </c>
      <c r="C827" s="44" t="s">
        <v>16</v>
      </c>
      <c r="D827" s="8" t="s">
        <v>53</v>
      </c>
      <c r="E827" s="33" t="s">
        <v>124</v>
      </c>
      <c r="F827" s="33" t="s">
        <v>123</v>
      </c>
      <c r="G827" s="62">
        <v>131225</v>
      </c>
    </row>
    <row r="828" spans="1:7" x14ac:dyDescent="0.3">
      <c r="A828" s="1">
        <v>2007</v>
      </c>
      <c r="B828" s="1" t="s">
        <v>6</v>
      </c>
      <c r="C828" s="44" t="s">
        <v>16</v>
      </c>
      <c r="D828" s="8" t="s">
        <v>53</v>
      </c>
      <c r="E828" s="44" t="s">
        <v>124</v>
      </c>
      <c r="F828" s="44" t="s">
        <v>123</v>
      </c>
      <c r="G828" s="62">
        <v>105725</v>
      </c>
    </row>
    <row r="829" spans="1:7" x14ac:dyDescent="0.3">
      <c r="A829" s="1">
        <v>2008</v>
      </c>
      <c r="B829" s="8" t="s">
        <v>6</v>
      </c>
      <c r="C829" s="8" t="s">
        <v>16</v>
      </c>
      <c r="D829" s="8" t="s">
        <v>53</v>
      </c>
      <c r="E829" s="1" t="s">
        <v>124</v>
      </c>
      <c r="F829" s="1" t="s">
        <v>123</v>
      </c>
      <c r="G829" s="62">
        <v>170710</v>
      </c>
    </row>
    <row r="830" spans="1:7" x14ac:dyDescent="0.3">
      <c r="A830" s="1">
        <v>2009</v>
      </c>
      <c r="B830" s="1" t="s">
        <v>6</v>
      </c>
      <c r="C830" s="1" t="s">
        <v>16</v>
      </c>
      <c r="D830" s="8" t="s">
        <v>53</v>
      </c>
      <c r="E830" s="1" t="s">
        <v>124</v>
      </c>
      <c r="F830" s="1" t="s">
        <v>123</v>
      </c>
      <c r="G830" s="62">
        <v>179325</v>
      </c>
    </row>
    <row r="831" spans="1:7" x14ac:dyDescent="0.3">
      <c r="A831" s="1">
        <v>2010</v>
      </c>
      <c r="B831" s="1" t="s">
        <v>6</v>
      </c>
      <c r="C831" s="1" t="s">
        <v>16</v>
      </c>
      <c r="D831" s="8" t="s">
        <v>53</v>
      </c>
      <c r="E831" s="1" t="s">
        <v>124</v>
      </c>
      <c r="F831" s="1" t="s">
        <v>123</v>
      </c>
      <c r="G831" s="62">
        <v>168855</v>
      </c>
    </row>
    <row r="832" spans="1:7" x14ac:dyDescent="0.3">
      <c r="A832" s="1">
        <v>2011</v>
      </c>
      <c r="B832" s="1" t="s">
        <v>6</v>
      </c>
      <c r="C832" s="59" t="s">
        <v>16</v>
      </c>
      <c r="D832" s="8" t="s">
        <v>53</v>
      </c>
      <c r="E832" s="59" t="s">
        <v>124</v>
      </c>
      <c r="F832" s="59" t="s">
        <v>123</v>
      </c>
      <c r="G832" s="62">
        <v>143407</v>
      </c>
    </row>
    <row r="833" spans="1:7" x14ac:dyDescent="0.3">
      <c r="A833" s="1">
        <v>2012</v>
      </c>
      <c r="B833" s="1" t="s">
        <v>6</v>
      </c>
      <c r="C833" s="59" t="s">
        <v>16</v>
      </c>
      <c r="D833" s="8" t="s">
        <v>53</v>
      </c>
      <c r="E833" s="59" t="s">
        <v>124</v>
      </c>
      <c r="F833" s="59" t="s">
        <v>123</v>
      </c>
      <c r="G833" s="62">
        <v>132165</v>
      </c>
    </row>
    <row r="834" spans="1:7" x14ac:dyDescent="0.3">
      <c r="A834" s="1">
        <v>2013</v>
      </c>
      <c r="B834" s="1" t="s">
        <v>6</v>
      </c>
      <c r="C834" s="9" t="s">
        <v>16</v>
      </c>
      <c r="D834" s="8" t="s">
        <v>53</v>
      </c>
      <c r="E834" s="59" t="s">
        <v>124</v>
      </c>
      <c r="F834" s="59" t="s">
        <v>123</v>
      </c>
      <c r="G834" s="62">
        <v>84050</v>
      </c>
    </row>
    <row r="835" spans="1:7" x14ac:dyDescent="0.3">
      <c r="A835" s="1">
        <v>2014</v>
      </c>
      <c r="B835" s="1" t="s">
        <v>6</v>
      </c>
      <c r="C835" s="9" t="s">
        <v>16</v>
      </c>
      <c r="D835" s="8" t="s">
        <v>53</v>
      </c>
      <c r="E835" s="59" t="s">
        <v>124</v>
      </c>
      <c r="F835" s="59" t="s">
        <v>123</v>
      </c>
      <c r="G835" s="62">
        <v>249425</v>
      </c>
    </row>
    <row r="836" spans="1:7" x14ac:dyDescent="0.3">
      <c r="A836" s="1">
        <v>2015</v>
      </c>
      <c r="B836" s="1" t="s">
        <v>6</v>
      </c>
      <c r="C836" s="9" t="s">
        <v>16</v>
      </c>
      <c r="D836" s="8" t="s">
        <v>53</v>
      </c>
      <c r="E836" s="1" t="s">
        <v>124</v>
      </c>
      <c r="F836" s="1" t="s">
        <v>123</v>
      </c>
      <c r="G836" s="62">
        <v>96325</v>
      </c>
    </row>
    <row r="837" spans="1:7" x14ac:dyDescent="0.3">
      <c r="A837" s="11">
        <v>2016</v>
      </c>
      <c r="B837" s="216" t="s">
        <v>250</v>
      </c>
      <c r="C837" s="216" t="s">
        <v>243</v>
      </c>
      <c r="D837" s="216" t="s">
        <v>244</v>
      </c>
      <c r="E837" s="33" t="s">
        <v>124</v>
      </c>
      <c r="F837" s="33" t="s">
        <v>125</v>
      </c>
      <c r="G837" s="62">
        <v>4750</v>
      </c>
    </row>
    <row r="838" spans="1:7" x14ac:dyDescent="0.3">
      <c r="A838" s="11">
        <v>2016</v>
      </c>
      <c r="B838" s="1" t="s">
        <v>114</v>
      </c>
      <c r="C838" s="216" t="s">
        <v>105</v>
      </c>
      <c r="D838" s="216" t="s">
        <v>242</v>
      </c>
      <c r="E838" s="1" t="s">
        <v>124</v>
      </c>
      <c r="F838" s="1" t="s">
        <v>125</v>
      </c>
      <c r="G838" s="62">
        <v>11600</v>
      </c>
    </row>
    <row r="839" spans="1:7" x14ac:dyDescent="0.3">
      <c r="A839" s="1">
        <v>2000</v>
      </c>
      <c r="B839" s="1" t="s">
        <v>10</v>
      </c>
      <c r="C839" s="216" t="s">
        <v>11</v>
      </c>
      <c r="D839" s="216" t="s">
        <v>246</v>
      </c>
      <c r="E839" s="1" t="s">
        <v>124</v>
      </c>
      <c r="F839" s="1" t="s">
        <v>123</v>
      </c>
      <c r="G839" s="62">
        <v>111950</v>
      </c>
    </row>
    <row r="840" spans="1:7" x14ac:dyDescent="0.3">
      <c r="A840" s="1">
        <v>2001</v>
      </c>
      <c r="B840" s="1" t="s">
        <v>10</v>
      </c>
      <c r="C840" s="216" t="s">
        <v>11</v>
      </c>
      <c r="D840" s="216" t="s">
        <v>246</v>
      </c>
      <c r="E840" s="1" t="s">
        <v>124</v>
      </c>
      <c r="F840" s="1" t="s">
        <v>123</v>
      </c>
      <c r="G840" s="62">
        <v>85630</v>
      </c>
    </row>
    <row r="841" spans="1:7" x14ac:dyDescent="0.3">
      <c r="A841" s="1">
        <v>2002</v>
      </c>
      <c r="B841" s="1" t="s">
        <v>10</v>
      </c>
      <c r="C841" s="216" t="s">
        <v>11</v>
      </c>
      <c r="D841" s="216" t="s">
        <v>246</v>
      </c>
      <c r="E841" s="33" t="s">
        <v>124</v>
      </c>
      <c r="F841" s="33" t="s">
        <v>123</v>
      </c>
      <c r="G841" s="62">
        <v>136410</v>
      </c>
    </row>
    <row r="842" spans="1:7" x14ac:dyDescent="0.3">
      <c r="A842" s="1">
        <v>2003</v>
      </c>
      <c r="B842" s="1" t="s">
        <v>10</v>
      </c>
      <c r="C842" s="216" t="s">
        <v>11</v>
      </c>
      <c r="D842" s="216" t="s">
        <v>246</v>
      </c>
      <c r="E842" s="1" t="s">
        <v>124</v>
      </c>
      <c r="F842" s="1" t="s">
        <v>123</v>
      </c>
      <c r="G842" s="62">
        <v>56350</v>
      </c>
    </row>
    <row r="843" spans="1:7" x14ac:dyDescent="0.3">
      <c r="A843" s="1">
        <v>2004</v>
      </c>
      <c r="B843" s="1" t="s">
        <v>10</v>
      </c>
      <c r="C843" s="216" t="s">
        <v>11</v>
      </c>
      <c r="D843" s="216" t="s">
        <v>246</v>
      </c>
      <c r="E843" s="1" t="s">
        <v>124</v>
      </c>
      <c r="F843" s="1" t="s">
        <v>123</v>
      </c>
      <c r="G843" s="62">
        <v>43400</v>
      </c>
    </row>
    <row r="844" spans="1:7" x14ac:dyDescent="0.3">
      <c r="A844" s="1">
        <v>2005</v>
      </c>
      <c r="B844" s="1" t="s">
        <v>10</v>
      </c>
      <c r="C844" s="216" t="s">
        <v>11</v>
      </c>
      <c r="D844" s="216" t="s">
        <v>246</v>
      </c>
      <c r="E844" s="1" t="s">
        <v>124</v>
      </c>
      <c r="F844" s="1" t="s">
        <v>123</v>
      </c>
      <c r="G844" s="62">
        <v>47860</v>
      </c>
    </row>
    <row r="845" spans="1:7" x14ac:dyDescent="0.3">
      <c r="A845" s="1">
        <v>2006</v>
      </c>
      <c r="B845" s="1" t="s">
        <v>10</v>
      </c>
      <c r="C845" s="216" t="s">
        <v>11</v>
      </c>
      <c r="D845" s="216" t="s">
        <v>246</v>
      </c>
      <c r="E845" s="1" t="s">
        <v>124</v>
      </c>
      <c r="F845" s="1" t="s">
        <v>123</v>
      </c>
      <c r="G845" s="62">
        <v>82166</v>
      </c>
    </row>
    <row r="846" spans="1:7" x14ac:dyDescent="0.3">
      <c r="A846" s="1">
        <v>2007</v>
      </c>
      <c r="B846" s="1" t="s">
        <v>10</v>
      </c>
      <c r="C846" s="216" t="s">
        <v>11</v>
      </c>
      <c r="D846" s="216" t="s">
        <v>246</v>
      </c>
      <c r="E846" s="33" t="s">
        <v>124</v>
      </c>
      <c r="F846" s="33" t="s">
        <v>123</v>
      </c>
      <c r="G846" s="62">
        <v>59230</v>
      </c>
    </row>
    <row r="847" spans="1:7" x14ac:dyDescent="0.3">
      <c r="A847" s="1">
        <v>2008</v>
      </c>
      <c r="B847" s="1" t="s">
        <v>10</v>
      </c>
      <c r="C847" s="216" t="s">
        <v>11</v>
      </c>
      <c r="D847" s="216" t="s">
        <v>246</v>
      </c>
      <c r="E847" s="1" t="s">
        <v>124</v>
      </c>
      <c r="F847" s="1" t="s">
        <v>123</v>
      </c>
      <c r="G847" s="62">
        <v>104420</v>
      </c>
    </row>
    <row r="848" spans="1:7" x14ac:dyDescent="0.3">
      <c r="A848" s="1">
        <v>2009</v>
      </c>
      <c r="B848" s="1" t="s">
        <v>10</v>
      </c>
      <c r="C848" s="216" t="s">
        <v>11</v>
      </c>
      <c r="D848" s="216" t="s">
        <v>246</v>
      </c>
      <c r="E848" s="1" t="s">
        <v>124</v>
      </c>
      <c r="F848" s="1" t="s">
        <v>123</v>
      </c>
      <c r="G848" s="62">
        <v>63225</v>
      </c>
    </row>
    <row r="849" spans="1:7" x14ac:dyDescent="0.3">
      <c r="A849" s="1">
        <v>2010</v>
      </c>
      <c r="B849" s="1" t="s">
        <v>10</v>
      </c>
      <c r="C849" s="216" t="s">
        <v>11</v>
      </c>
      <c r="D849" s="216" t="s">
        <v>246</v>
      </c>
      <c r="E849" s="1" t="s">
        <v>124</v>
      </c>
      <c r="F849" s="1" t="s">
        <v>123</v>
      </c>
      <c r="G849" s="62">
        <v>71600</v>
      </c>
    </row>
    <row r="850" spans="1:7" x14ac:dyDescent="0.3">
      <c r="A850" s="1">
        <v>2011</v>
      </c>
      <c r="B850" s="1" t="s">
        <v>10</v>
      </c>
      <c r="C850" s="216" t="s">
        <v>11</v>
      </c>
      <c r="D850" s="216" t="s">
        <v>246</v>
      </c>
      <c r="E850" s="1" t="s">
        <v>124</v>
      </c>
      <c r="F850" s="1" t="s">
        <v>123</v>
      </c>
      <c r="G850" s="62">
        <v>55650</v>
      </c>
    </row>
    <row r="851" spans="1:7" x14ac:dyDescent="0.3">
      <c r="A851" s="1">
        <v>2012</v>
      </c>
      <c r="B851" s="1" t="s">
        <v>10</v>
      </c>
      <c r="C851" s="216" t="s">
        <v>11</v>
      </c>
      <c r="D851" s="216" t="s">
        <v>246</v>
      </c>
      <c r="E851" s="33" t="s">
        <v>124</v>
      </c>
      <c r="F851" s="33" t="s">
        <v>123</v>
      </c>
      <c r="G851" s="62">
        <v>173550</v>
      </c>
    </row>
    <row r="852" spans="1:7" x14ac:dyDescent="0.3">
      <c r="A852" s="1">
        <v>2013</v>
      </c>
      <c r="B852" s="1" t="s">
        <v>10</v>
      </c>
      <c r="C852" s="216" t="s">
        <v>11</v>
      </c>
      <c r="D852" s="216" t="s">
        <v>246</v>
      </c>
      <c r="E852" s="1" t="s">
        <v>124</v>
      </c>
      <c r="F852" s="1" t="s">
        <v>123</v>
      </c>
      <c r="G852" s="62">
        <v>184450</v>
      </c>
    </row>
    <row r="853" spans="1:7" x14ac:dyDescent="0.3">
      <c r="A853" s="1">
        <v>2014</v>
      </c>
      <c r="B853" s="1" t="s">
        <v>10</v>
      </c>
      <c r="C853" s="216" t="s">
        <v>11</v>
      </c>
      <c r="D853" s="216" t="s">
        <v>246</v>
      </c>
      <c r="E853" s="1" t="s">
        <v>124</v>
      </c>
      <c r="F853" s="1" t="s">
        <v>123</v>
      </c>
      <c r="G853" s="62">
        <v>49800</v>
      </c>
    </row>
    <row r="854" spans="1:7" x14ac:dyDescent="0.3">
      <c r="A854" s="1">
        <v>2015</v>
      </c>
      <c r="B854" s="1" t="s">
        <v>10</v>
      </c>
      <c r="C854" s="216" t="s">
        <v>11</v>
      </c>
      <c r="D854" s="216" t="s">
        <v>246</v>
      </c>
      <c r="E854" s="1" t="s">
        <v>124</v>
      </c>
      <c r="F854" s="1" t="s">
        <v>123</v>
      </c>
      <c r="G854" s="62">
        <v>47875</v>
      </c>
    </row>
    <row r="855" spans="1:7" x14ac:dyDescent="0.3">
      <c r="A855" s="11">
        <v>2016</v>
      </c>
      <c r="B855" s="1" t="s">
        <v>114</v>
      </c>
      <c r="C855" s="145" t="s">
        <v>107</v>
      </c>
      <c r="D855" s="216" t="s">
        <v>245</v>
      </c>
      <c r="E855" s="1" t="s">
        <v>124</v>
      </c>
      <c r="F855" s="1" t="s">
        <v>125</v>
      </c>
      <c r="G855" s="62">
        <v>59792</v>
      </c>
    </row>
    <row r="856" spans="1:7" x14ac:dyDescent="0.3">
      <c r="A856" s="1">
        <v>2000</v>
      </c>
      <c r="B856" s="216" t="s">
        <v>6</v>
      </c>
      <c r="C856" s="1" t="s">
        <v>18</v>
      </c>
      <c r="D856" s="8" t="s">
        <v>56</v>
      </c>
      <c r="E856" s="33" t="s">
        <v>124</v>
      </c>
      <c r="F856" s="33" t="s">
        <v>123</v>
      </c>
      <c r="G856" s="62">
        <v>285887</v>
      </c>
    </row>
    <row r="857" spans="1:7" x14ac:dyDescent="0.3">
      <c r="A857" s="1">
        <v>2001</v>
      </c>
      <c r="B857" s="216" t="s">
        <v>6</v>
      </c>
      <c r="C857" s="1" t="s">
        <v>18</v>
      </c>
      <c r="D857" s="8" t="s">
        <v>56</v>
      </c>
      <c r="E857" s="1" t="s">
        <v>124</v>
      </c>
      <c r="F857" s="1" t="s">
        <v>123</v>
      </c>
      <c r="G857" s="62">
        <v>224150</v>
      </c>
    </row>
    <row r="858" spans="1:7" x14ac:dyDescent="0.3">
      <c r="A858" s="1">
        <v>2002</v>
      </c>
      <c r="B858" s="216" t="s">
        <v>6</v>
      </c>
      <c r="C858" s="1" t="s">
        <v>18</v>
      </c>
      <c r="D858" s="8" t="s">
        <v>56</v>
      </c>
      <c r="E858" s="1" t="s">
        <v>124</v>
      </c>
      <c r="F858" s="1" t="s">
        <v>123</v>
      </c>
      <c r="G858" s="62">
        <v>214790</v>
      </c>
    </row>
    <row r="859" spans="1:7" x14ac:dyDescent="0.3">
      <c r="A859" s="1">
        <v>2003</v>
      </c>
      <c r="B859" s="216" t="s">
        <v>6</v>
      </c>
      <c r="C859" s="8" t="s">
        <v>18</v>
      </c>
      <c r="D859" s="8" t="s">
        <v>56</v>
      </c>
      <c r="E859" s="1" t="s">
        <v>124</v>
      </c>
      <c r="F859" s="1" t="s">
        <v>123</v>
      </c>
      <c r="G859" s="62">
        <v>154195</v>
      </c>
    </row>
    <row r="860" spans="1:7" x14ac:dyDescent="0.3">
      <c r="A860" s="1">
        <v>2004</v>
      </c>
      <c r="B860" s="216" t="s">
        <v>6</v>
      </c>
      <c r="C860" s="1" t="s">
        <v>18</v>
      </c>
      <c r="D860" s="8" t="s">
        <v>56</v>
      </c>
      <c r="E860" s="1" t="s">
        <v>124</v>
      </c>
      <c r="F860" s="1" t="s">
        <v>123</v>
      </c>
      <c r="G860" s="62">
        <v>283170</v>
      </c>
    </row>
    <row r="861" spans="1:7" x14ac:dyDescent="0.3">
      <c r="A861" s="1">
        <v>2005</v>
      </c>
      <c r="B861" s="216" t="s">
        <v>6</v>
      </c>
      <c r="C861" s="1" t="s">
        <v>18</v>
      </c>
      <c r="D861" s="8" t="s">
        <v>56</v>
      </c>
      <c r="E861" s="33" t="s">
        <v>124</v>
      </c>
      <c r="F861" s="33" t="s">
        <v>123</v>
      </c>
      <c r="G861" s="62">
        <v>157940</v>
      </c>
    </row>
    <row r="862" spans="1:7" x14ac:dyDescent="0.3">
      <c r="A862" s="1">
        <v>2006</v>
      </c>
      <c r="B862" s="216" t="s">
        <v>6</v>
      </c>
      <c r="C862" s="1" t="s">
        <v>18</v>
      </c>
      <c r="D862" s="8" t="s">
        <v>56</v>
      </c>
      <c r="E862" s="1" t="s">
        <v>124</v>
      </c>
      <c r="F862" s="1" t="s">
        <v>123</v>
      </c>
      <c r="G862" s="62">
        <v>246276</v>
      </c>
    </row>
    <row r="863" spans="1:7" x14ac:dyDescent="0.3">
      <c r="A863" s="1">
        <v>2007</v>
      </c>
      <c r="B863" s="216" t="s">
        <v>6</v>
      </c>
      <c r="C863" s="1" t="s">
        <v>18</v>
      </c>
      <c r="D863" s="8" t="s">
        <v>56</v>
      </c>
      <c r="E863" s="1" t="s">
        <v>124</v>
      </c>
      <c r="F863" s="1" t="s">
        <v>123</v>
      </c>
      <c r="G863" s="62">
        <v>248452</v>
      </c>
    </row>
    <row r="864" spans="1:7" x14ac:dyDescent="0.3">
      <c r="A864" s="1">
        <v>2008</v>
      </c>
      <c r="B864" s="216" t="s">
        <v>6</v>
      </c>
      <c r="C864" s="1" t="s">
        <v>18</v>
      </c>
      <c r="D864" s="8" t="s">
        <v>56</v>
      </c>
      <c r="E864" s="1" t="s">
        <v>124</v>
      </c>
      <c r="F864" s="1" t="s">
        <v>123</v>
      </c>
      <c r="G864" s="62">
        <v>423800</v>
      </c>
    </row>
    <row r="865" spans="1:7" x14ac:dyDescent="0.3">
      <c r="A865" s="1">
        <v>2009</v>
      </c>
      <c r="B865" s="216" t="s">
        <v>6</v>
      </c>
      <c r="C865" s="1" t="s">
        <v>18</v>
      </c>
      <c r="D865" s="8" t="s">
        <v>56</v>
      </c>
      <c r="E865" s="1" t="s">
        <v>124</v>
      </c>
      <c r="F865" s="1" t="s">
        <v>123</v>
      </c>
      <c r="G865" s="62">
        <v>315960</v>
      </c>
    </row>
    <row r="866" spans="1:7" x14ac:dyDescent="0.3">
      <c r="A866" s="1">
        <v>2010</v>
      </c>
      <c r="B866" s="216" t="s">
        <v>6</v>
      </c>
      <c r="C866" s="1" t="s">
        <v>18</v>
      </c>
      <c r="D866" s="8" t="s">
        <v>56</v>
      </c>
      <c r="E866" s="33" t="s">
        <v>124</v>
      </c>
      <c r="F866" s="33" t="s">
        <v>123</v>
      </c>
      <c r="G866" s="62">
        <v>222465</v>
      </c>
    </row>
    <row r="867" spans="1:7" x14ac:dyDescent="0.3">
      <c r="A867" s="1">
        <v>2011</v>
      </c>
      <c r="B867" s="216" t="s">
        <v>6</v>
      </c>
      <c r="C867" s="1" t="s">
        <v>18</v>
      </c>
      <c r="D867" s="8" t="s">
        <v>56</v>
      </c>
      <c r="E867" s="1" t="s">
        <v>124</v>
      </c>
      <c r="F867" s="1" t="s">
        <v>123</v>
      </c>
      <c r="G867" s="62">
        <v>198520</v>
      </c>
    </row>
    <row r="868" spans="1:7" x14ac:dyDescent="0.3">
      <c r="A868" s="1">
        <v>2012</v>
      </c>
      <c r="B868" s="216" t="s">
        <v>6</v>
      </c>
      <c r="C868" s="1" t="s">
        <v>18</v>
      </c>
      <c r="D868" s="8" t="s">
        <v>56</v>
      </c>
      <c r="E868" s="1" t="s">
        <v>124</v>
      </c>
      <c r="F868" s="1" t="s">
        <v>123</v>
      </c>
      <c r="G868" s="62">
        <v>221070</v>
      </c>
    </row>
    <row r="869" spans="1:7" x14ac:dyDescent="0.3">
      <c r="A869" s="1">
        <v>2013</v>
      </c>
      <c r="B869" s="216" t="s">
        <v>6</v>
      </c>
      <c r="C869" s="9" t="s">
        <v>18</v>
      </c>
      <c r="D869" s="8" t="s">
        <v>56</v>
      </c>
      <c r="E869" s="1" t="s">
        <v>124</v>
      </c>
      <c r="F869" s="1" t="s">
        <v>123</v>
      </c>
      <c r="G869" s="62">
        <v>245855</v>
      </c>
    </row>
    <row r="870" spans="1:7" x14ac:dyDescent="0.3">
      <c r="A870" s="1">
        <v>2014</v>
      </c>
      <c r="B870" s="216" t="s">
        <v>6</v>
      </c>
      <c r="C870" s="9" t="s">
        <v>18</v>
      </c>
      <c r="D870" s="8" t="s">
        <v>56</v>
      </c>
      <c r="E870" s="1" t="s">
        <v>124</v>
      </c>
      <c r="F870" s="1" t="s">
        <v>123</v>
      </c>
      <c r="G870" s="62">
        <v>195450</v>
      </c>
    </row>
    <row r="871" spans="1:7" x14ac:dyDescent="0.3">
      <c r="A871" s="1">
        <v>2015</v>
      </c>
      <c r="B871" s="216" t="s">
        <v>6</v>
      </c>
      <c r="C871" s="9" t="s">
        <v>18</v>
      </c>
      <c r="D871" s="8" t="s">
        <v>56</v>
      </c>
      <c r="E871" s="33" t="s">
        <v>124</v>
      </c>
      <c r="F871" s="33" t="s">
        <v>123</v>
      </c>
      <c r="G871" s="62">
        <v>205690</v>
      </c>
    </row>
    <row r="872" spans="1:7" x14ac:dyDescent="0.3">
      <c r="A872" s="11">
        <v>2016</v>
      </c>
      <c r="B872" s="1" t="s">
        <v>114</v>
      </c>
      <c r="C872" s="216" t="s">
        <v>107</v>
      </c>
      <c r="D872" s="216" t="s">
        <v>245</v>
      </c>
      <c r="E872" s="1" t="s">
        <v>124</v>
      </c>
      <c r="F872" s="1" t="s">
        <v>125</v>
      </c>
      <c r="G872" s="62"/>
    </row>
    <row r="873" spans="1:7" x14ac:dyDescent="0.3">
      <c r="A873" s="1">
        <v>2000</v>
      </c>
      <c r="B873" s="1" t="s">
        <v>10</v>
      </c>
      <c r="C873" s="1" t="s">
        <v>19</v>
      </c>
      <c r="D873" s="8" t="s">
        <v>57</v>
      </c>
      <c r="E873" s="1" t="s">
        <v>124</v>
      </c>
      <c r="F873" s="1" t="s">
        <v>123</v>
      </c>
      <c r="G873" s="62">
        <v>409800</v>
      </c>
    </row>
    <row r="874" spans="1:7" x14ac:dyDescent="0.3">
      <c r="A874" s="1">
        <v>2001</v>
      </c>
      <c r="B874" s="1" t="s">
        <v>10</v>
      </c>
      <c r="C874" s="1" t="s">
        <v>19</v>
      </c>
      <c r="D874" s="8" t="s">
        <v>57</v>
      </c>
      <c r="E874" s="1" t="s">
        <v>124</v>
      </c>
      <c r="F874" s="1" t="s">
        <v>123</v>
      </c>
      <c r="G874" s="62">
        <v>362344</v>
      </c>
    </row>
    <row r="875" spans="1:7" x14ac:dyDescent="0.3">
      <c r="A875" s="1">
        <v>2002</v>
      </c>
      <c r="B875" s="1" t="s">
        <v>10</v>
      </c>
      <c r="C875" s="1" t="s">
        <v>19</v>
      </c>
      <c r="D875" s="8" t="s">
        <v>57</v>
      </c>
      <c r="E875" s="1" t="s">
        <v>124</v>
      </c>
      <c r="F875" s="1" t="s">
        <v>123</v>
      </c>
      <c r="G875" s="62">
        <v>339700</v>
      </c>
    </row>
    <row r="876" spans="1:7" x14ac:dyDescent="0.3">
      <c r="A876" s="1">
        <v>2003</v>
      </c>
      <c r="B876" s="1" t="s">
        <v>10</v>
      </c>
      <c r="C876" s="1" t="s">
        <v>19</v>
      </c>
      <c r="D876" s="8" t="s">
        <v>57</v>
      </c>
      <c r="E876" s="33" t="s">
        <v>124</v>
      </c>
      <c r="F876" s="33" t="s">
        <v>123</v>
      </c>
      <c r="G876" s="62">
        <v>173850</v>
      </c>
    </row>
    <row r="877" spans="1:7" x14ac:dyDescent="0.3">
      <c r="A877" s="1">
        <v>2004</v>
      </c>
      <c r="B877" s="1" t="s">
        <v>10</v>
      </c>
      <c r="C877" s="1" t="s">
        <v>19</v>
      </c>
      <c r="D877" s="8" t="s">
        <v>57</v>
      </c>
      <c r="E877" s="1" t="s">
        <v>124</v>
      </c>
      <c r="F877" s="1" t="s">
        <v>123</v>
      </c>
      <c r="G877" s="62">
        <v>320624</v>
      </c>
    </row>
    <row r="878" spans="1:7" x14ac:dyDescent="0.3">
      <c r="A878" s="1">
        <v>2005</v>
      </c>
      <c r="B878" s="1" t="s">
        <v>10</v>
      </c>
      <c r="C878" s="1" t="s">
        <v>19</v>
      </c>
      <c r="D878" s="8" t="s">
        <v>57</v>
      </c>
      <c r="E878" s="1" t="s">
        <v>124</v>
      </c>
      <c r="F878" s="1" t="s">
        <v>123</v>
      </c>
      <c r="G878" s="62">
        <v>184575</v>
      </c>
    </row>
    <row r="879" spans="1:7" x14ac:dyDescent="0.3">
      <c r="A879" s="1">
        <v>2006</v>
      </c>
      <c r="B879" s="8" t="s">
        <v>10</v>
      </c>
      <c r="C879" s="1" t="s">
        <v>19</v>
      </c>
      <c r="D879" s="8" t="s">
        <v>57</v>
      </c>
      <c r="E879" s="1" t="s">
        <v>124</v>
      </c>
      <c r="F879" s="1" t="s">
        <v>123</v>
      </c>
      <c r="G879" s="62">
        <v>247300</v>
      </c>
    </row>
    <row r="880" spans="1:7" x14ac:dyDescent="0.3">
      <c r="A880" s="1">
        <v>2007</v>
      </c>
      <c r="B880" s="8" t="s">
        <v>10</v>
      </c>
      <c r="C880" s="1" t="s">
        <v>19</v>
      </c>
      <c r="D880" s="8" t="s">
        <v>57</v>
      </c>
      <c r="E880" s="1" t="s">
        <v>124</v>
      </c>
      <c r="F880" s="1" t="s">
        <v>123</v>
      </c>
      <c r="G880" s="62">
        <v>318184</v>
      </c>
    </row>
    <row r="881" spans="1:7" x14ac:dyDescent="0.3">
      <c r="A881" s="1">
        <v>2008</v>
      </c>
      <c r="B881" s="1" t="s">
        <v>10</v>
      </c>
      <c r="C881" s="1" t="s">
        <v>19</v>
      </c>
      <c r="D881" s="8" t="s">
        <v>57</v>
      </c>
      <c r="E881" s="33" t="s">
        <v>124</v>
      </c>
      <c r="F881" s="33" t="s">
        <v>123</v>
      </c>
      <c r="G881" s="62">
        <v>252725</v>
      </c>
    </row>
    <row r="882" spans="1:7" x14ac:dyDescent="0.3">
      <c r="A882" s="1">
        <v>2009</v>
      </c>
      <c r="B882" s="8" t="s">
        <v>10</v>
      </c>
      <c r="C882" s="8" t="s">
        <v>19</v>
      </c>
      <c r="D882" s="8" t="s">
        <v>57</v>
      </c>
      <c r="E882" s="1" t="s">
        <v>124</v>
      </c>
      <c r="F882" s="1" t="s">
        <v>123</v>
      </c>
      <c r="G882" s="62">
        <v>229615</v>
      </c>
    </row>
    <row r="883" spans="1:7" x14ac:dyDescent="0.3">
      <c r="A883" s="1">
        <v>2010</v>
      </c>
      <c r="B883" s="1" t="s">
        <v>10</v>
      </c>
      <c r="C883" s="1" t="s">
        <v>19</v>
      </c>
      <c r="D883" s="8" t="s">
        <v>57</v>
      </c>
      <c r="E883" s="1" t="s">
        <v>124</v>
      </c>
      <c r="F883" s="1" t="s">
        <v>123</v>
      </c>
      <c r="G883" s="62">
        <v>205455</v>
      </c>
    </row>
    <row r="884" spans="1:7" x14ac:dyDescent="0.3">
      <c r="A884" s="1">
        <v>2011</v>
      </c>
      <c r="B884" s="1" t="s">
        <v>10</v>
      </c>
      <c r="C884" s="1" t="s">
        <v>19</v>
      </c>
      <c r="D884" s="8" t="s">
        <v>57</v>
      </c>
      <c r="E884" s="1" t="s">
        <v>124</v>
      </c>
      <c r="F884" s="1" t="s">
        <v>123</v>
      </c>
      <c r="G884" s="62">
        <v>163911</v>
      </c>
    </row>
    <row r="885" spans="1:7" x14ac:dyDescent="0.3">
      <c r="A885" s="1">
        <v>2012</v>
      </c>
      <c r="B885" s="1" t="s">
        <v>10</v>
      </c>
      <c r="C885" s="56" t="s">
        <v>19</v>
      </c>
      <c r="D885" s="8" t="s">
        <v>57</v>
      </c>
      <c r="E885" s="56" t="s">
        <v>124</v>
      </c>
      <c r="F885" s="56" t="s">
        <v>123</v>
      </c>
      <c r="G885" s="62">
        <v>145000</v>
      </c>
    </row>
    <row r="886" spans="1:7" x14ac:dyDescent="0.3">
      <c r="A886" s="1">
        <v>2013</v>
      </c>
      <c r="B886" s="1" t="s">
        <v>10</v>
      </c>
      <c r="C886" s="9" t="s">
        <v>19</v>
      </c>
      <c r="D886" s="8" t="s">
        <v>57</v>
      </c>
      <c r="E886" s="33" t="s">
        <v>124</v>
      </c>
      <c r="F886" s="33" t="s">
        <v>123</v>
      </c>
      <c r="G886" s="62">
        <v>173950</v>
      </c>
    </row>
    <row r="887" spans="1:7" x14ac:dyDescent="0.3">
      <c r="A887" s="1">
        <v>2014</v>
      </c>
      <c r="B887" s="1" t="s">
        <v>10</v>
      </c>
      <c r="C887" s="9" t="s">
        <v>19</v>
      </c>
      <c r="D887" s="8" t="s">
        <v>57</v>
      </c>
      <c r="E887" s="56" t="s">
        <v>124</v>
      </c>
      <c r="F887" s="56" t="s">
        <v>123</v>
      </c>
      <c r="G887" s="62">
        <v>200925</v>
      </c>
    </row>
    <row r="888" spans="1:7" x14ac:dyDescent="0.3">
      <c r="A888" s="1">
        <v>2015</v>
      </c>
      <c r="B888" s="1" t="s">
        <v>10</v>
      </c>
      <c r="C888" s="9" t="s">
        <v>19</v>
      </c>
      <c r="D888" s="8" t="s">
        <v>57</v>
      </c>
      <c r="E888" s="1" t="s">
        <v>124</v>
      </c>
      <c r="F888" s="1" t="s">
        <v>123</v>
      </c>
      <c r="G888" s="62">
        <v>228850</v>
      </c>
    </row>
    <row r="889" spans="1:7" x14ac:dyDescent="0.3">
      <c r="A889" s="11">
        <v>2016</v>
      </c>
      <c r="B889" s="1" t="s">
        <v>114</v>
      </c>
      <c r="C889" s="145" t="s">
        <v>91</v>
      </c>
      <c r="D889" s="8" t="s">
        <v>92</v>
      </c>
      <c r="E889" s="1" t="s">
        <v>124</v>
      </c>
      <c r="F889" s="1" t="s">
        <v>125</v>
      </c>
      <c r="G889" s="62">
        <v>1000</v>
      </c>
    </row>
    <row r="890" spans="1:7" x14ac:dyDescent="0.3">
      <c r="A890" s="1">
        <v>2000</v>
      </c>
      <c r="B890" s="1" t="s">
        <v>10</v>
      </c>
      <c r="C890" s="1" t="s">
        <v>20</v>
      </c>
      <c r="D890" s="8" t="s">
        <v>58</v>
      </c>
      <c r="E890" s="1" t="s">
        <v>124</v>
      </c>
      <c r="F890" s="1" t="s">
        <v>123</v>
      </c>
      <c r="G890" s="62">
        <v>54100</v>
      </c>
    </row>
    <row r="891" spans="1:7" x14ac:dyDescent="0.3">
      <c r="A891" s="1">
        <v>2001</v>
      </c>
      <c r="B891" s="1" t="s">
        <v>10</v>
      </c>
      <c r="C891" s="56" t="s">
        <v>20</v>
      </c>
      <c r="D891" s="8" t="s">
        <v>58</v>
      </c>
      <c r="E891" s="33" t="s">
        <v>124</v>
      </c>
      <c r="F891" s="33" t="s">
        <v>123</v>
      </c>
      <c r="G891" s="62">
        <v>30040</v>
      </c>
    </row>
    <row r="892" spans="1:7" x14ac:dyDescent="0.3">
      <c r="A892" s="1">
        <v>2002</v>
      </c>
      <c r="B892" s="1" t="s">
        <v>10</v>
      </c>
      <c r="C892" s="56" t="s">
        <v>20</v>
      </c>
      <c r="D892" s="8" t="s">
        <v>58</v>
      </c>
      <c r="E892" s="56" t="s">
        <v>124</v>
      </c>
      <c r="F892" s="56" t="s">
        <v>123</v>
      </c>
      <c r="G892" s="62">
        <v>27200</v>
      </c>
    </row>
    <row r="893" spans="1:7" x14ac:dyDescent="0.3">
      <c r="A893" s="1">
        <v>2003</v>
      </c>
      <c r="B893" s="1" t="s">
        <v>10</v>
      </c>
      <c r="C893" s="1" t="s">
        <v>20</v>
      </c>
      <c r="D893" s="8" t="s">
        <v>58</v>
      </c>
      <c r="E893" s="1" t="s">
        <v>124</v>
      </c>
      <c r="F893" s="1" t="s">
        <v>123</v>
      </c>
      <c r="G893" s="62">
        <v>33340</v>
      </c>
    </row>
    <row r="894" spans="1:7" x14ac:dyDescent="0.3">
      <c r="A894" s="1">
        <v>2004</v>
      </c>
      <c r="B894" s="1" t="s">
        <v>10</v>
      </c>
      <c r="C894" s="1" t="s">
        <v>20</v>
      </c>
      <c r="D894" s="8" t="s">
        <v>58</v>
      </c>
      <c r="E894" s="1" t="s">
        <v>124</v>
      </c>
      <c r="F894" s="1" t="s">
        <v>123</v>
      </c>
      <c r="G894" s="62">
        <v>14500</v>
      </c>
    </row>
    <row r="895" spans="1:7" x14ac:dyDescent="0.3">
      <c r="A895" s="1">
        <v>2005</v>
      </c>
      <c r="B895" s="1" t="s">
        <v>10</v>
      </c>
      <c r="C895" s="1" t="s">
        <v>20</v>
      </c>
      <c r="D895" s="8" t="s">
        <v>58</v>
      </c>
      <c r="E895" s="1" t="s">
        <v>124</v>
      </c>
      <c r="F895" s="1" t="s">
        <v>123</v>
      </c>
      <c r="G895" s="62">
        <v>12325</v>
      </c>
    </row>
    <row r="896" spans="1:7" x14ac:dyDescent="0.3">
      <c r="A896" s="1">
        <v>2006</v>
      </c>
      <c r="B896" s="1" t="s">
        <v>10</v>
      </c>
      <c r="C896" s="56" t="s">
        <v>20</v>
      </c>
      <c r="D896" s="8" t="s">
        <v>58</v>
      </c>
      <c r="E896" s="33" t="s">
        <v>124</v>
      </c>
      <c r="F896" s="33" t="s">
        <v>123</v>
      </c>
      <c r="G896" s="62">
        <v>21250</v>
      </c>
    </row>
    <row r="897" spans="1:7" x14ac:dyDescent="0.3">
      <c r="A897" s="1">
        <v>2007</v>
      </c>
      <c r="B897" s="1" t="s">
        <v>10</v>
      </c>
      <c r="C897" s="56" t="s">
        <v>20</v>
      </c>
      <c r="D897" s="8" t="s">
        <v>58</v>
      </c>
      <c r="E897" s="56" t="s">
        <v>124</v>
      </c>
      <c r="F897" s="56" t="s">
        <v>123</v>
      </c>
      <c r="G897" s="62">
        <v>25500</v>
      </c>
    </row>
    <row r="898" spans="1:7" x14ac:dyDescent="0.3">
      <c r="A898" s="1">
        <v>2008</v>
      </c>
      <c r="B898" s="1" t="s">
        <v>10</v>
      </c>
      <c r="C898" s="1" t="s">
        <v>20</v>
      </c>
      <c r="D898" s="8" t="s">
        <v>58</v>
      </c>
      <c r="E898" s="1" t="s">
        <v>124</v>
      </c>
      <c r="F898" s="1" t="s">
        <v>123</v>
      </c>
      <c r="G898" s="62">
        <v>28000</v>
      </c>
    </row>
    <row r="899" spans="1:7" x14ac:dyDescent="0.3">
      <c r="A899" s="1">
        <v>2009</v>
      </c>
      <c r="B899" s="1" t="s">
        <v>10</v>
      </c>
      <c r="C899" s="1" t="s">
        <v>20</v>
      </c>
      <c r="D899" s="8" t="s">
        <v>58</v>
      </c>
      <c r="E899" s="1" t="s">
        <v>124</v>
      </c>
      <c r="F899" s="1" t="s">
        <v>123</v>
      </c>
      <c r="G899" s="62">
        <v>40550</v>
      </c>
    </row>
    <row r="900" spans="1:7" x14ac:dyDescent="0.3">
      <c r="A900" s="1">
        <v>2010</v>
      </c>
      <c r="B900" s="1" t="s">
        <v>10</v>
      </c>
      <c r="C900" s="33" t="s">
        <v>20</v>
      </c>
      <c r="D900" s="8" t="s">
        <v>58</v>
      </c>
      <c r="E900" s="33" t="s">
        <v>124</v>
      </c>
      <c r="F900" s="33" t="s">
        <v>123</v>
      </c>
      <c r="G900" s="62">
        <v>63500</v>
      </c>
    </row>
    <row r="901" spans="1:7" x14ac:dyDescent="0.3">
      <c r="A901" s="1">
        <v>2011</v>
      </c>
      <c r="B901" s="1" t="s">
        <v>10</v>
      </c>
      <c r="C901" s="59" t="s">
        <v>20</v>
      </c>
      <c r="D901" s="8" t="s">
        <v>58</v>
      </c>
      <c r="E901" s="59" t="s">
        <v>124</v>
      </c>
      <c r="F901" s="59" t="s">
        <v>123</v>
      </c>
      <c r="G901" s="62">
        <v>24300</v>
      </c>
    </row>
    <row r="902" spans="1:7" x14ac:dyDescent="0.3">
      <c r="A902" s="1">
        <v>2012</v>
      </c>
      <c r="B902" s="8" t="s">
        <v>10</v>
      </c>
      <c r="C902" s="56" t="s">
        <v>20</v>
      </c>
      <c r="D902" s="8" t="s">
        <v>58</v>
      </c>
      <c r="E902" s="56" t="s">
        <v>124</v>
      </c>
      <c r="F902" s="56" t="s">
        <v>123</v>
      </c>
      <c r="G902" s="62">
        <v>48875</v>
      </c>
    </row>
    <row r="903" spans="1:7" x14ac:dyDescent="0.3">
      <c r="A903" s="1">
        <v>2013</v>
      </c>
      <c r="B903" s="8" t="s">
        <v>10</v>
      </c>
      <c r="C903" s="9" t="s">
        <v>20</v>
      </c>
      <c r="D903" s="8" t="s">
        <v>58</v>
      </c>
      <c r="E903" s="1" t="s">
        <v>124</v>
      </c>
      <c r="F903" s="1" t="s">
        <v>123</v>
      </c>
      <c r="G903" s="62">
        <v>33000</v>
      </c>
    </row>
    <row r="904" spans="1:7" x14ac:dyDescent="0.3">
      <c r="A904" s="1">
        <v>2014</v>
      </c>
      <c r="B904" s="1" t="s">
        <v>10</v>
      </c>
      <c r="C904" s="9" t="s">
        <v>20</v>
      </c>
      <c r="D904" s="8" t="s">
        <v>58</v>
      </c>
      <c r="E904" s="1" t="s">
        <v>124</v>
      </c>
      <c r="F904" s="1" t="s">
        <v>123</v>
      </c>
      <c r="G904" s="62">
        <v>4500</v>
      </c>
    </row>
    <row r="905" spans="1:7" x14ac:dyDescent="0.3">
      <c r="A905" s="1">
        <v>2015</v>
      </c>
      <c r="B905" s="8" t="s">
        <v>10</v>
      </c>
      <c r="C905" s="9" t="s">
        <v>20</v>
      </c>
      <c r="D905" s="8" t="s">
        <v>58</v>
      </c>
      <c r="E905" s="1" t="s">
        <v>124</v>
      </c>
      <c r="F905" s="1" t="s">
        <v>123</v>
      </c>
      <c r="G905" s="62">
        <v>21000</v>
      </c>
    </row>
    <row r="906" spans="1:7" x14ac:dyDescent="0.3">
      <c r="A906" s="11">
        <v>2016</v>
      </c>
      <c r="B906" s="1" t="s">
        <v>120</v>
      </c>
      <c r="C906" s="145" t="s">
        <v>88</v>
      </c>
      <c r="D906" s="8" t="s">
        <v>89</v>
      </c>
      <c r="E906" s="33" t="s">
        <v>124</v>
      </c>
      <c r="F906" s="33" t="s">
        <v>125</v>
      </c>
      <c r="G906" s="62">
        <v>1800</v>
      </c>
    </row>
    <row r="907" spans="1:7" x14ac:dyDescent="0.3">
      <c r="A907" s="1">
        <v>2000</v>
      </c>
      <c r="B907" s="1" t="s">
        <v>10</v>
      </c>
      <c r="C907" s="1" t="s">
        <v>21</v>
      </c>
      <c r="D907" s="8" t="s">
        <v>59</v>
      </c>
      <c r="E907" s="1" t="s">
        <v>124</v>
      </c>
      <c r="F907" s="1" t="s">
        <v>123</v>
      </c>
      <c r="G907" s="62">
        <v>124650</v>
      </c>
    </row>
    <row r="908" spans="1:7" x14ac:dyDescent="0.3">
      <c r="A908" s="1">
        <v>2001</v>
      </c>
      <c r="B908" s="1" t="s">
        <v>10</v>
      </c>
      <c r="C908" s="1" t="s">
        <v>21</v>
      </c>
      <c r="D908" s="8" t="s">
        <v>59</v>
      </c>
      <c r="E908" s="1" t="s">
        <v>124</v>
      </c>
      <c r="F908" s="1" t="s">
        <v>123</v>
      </c>
      <c r="G908" s="62">
        <v>71625</v>
      </c>
    </row>
    <row r="909" spans="1:7" x14ac:dyDescent="0.3">
      <c r="A909" s="1">
        <v>2002</v>
      </c>
      <c r="B909" s="1" t="s">
        <v>10</v>
      </c>
      <c r="C909" s="1" t="s">
        <v>21</v>
      </c>
      <c r="D909" s="8" t="s">
        <v>59</v>
      </c>
      <c r="E909" s="1" t="s">
        <v>124</v>
      </c>
      <c r="F909" s="1" t="s">
        <v>123</v>
      </c>
      <c r="G909" s="62">
        <v>102100</v>
      </c>
    </row>
    <row r="910" spans="1:7" x14ac:dyDescent="0.3">
      <c r="A910" s="1">
        <v>2003</v>
      </c>
      <c r="B910" s="1" t="s">
        <v>10</v>
      </c>
      <c r="C910" s="1" t="s">
        <v>21</v>
      </c>
      <c r="D910" s="8" t="s">
        <v>59</v>
      </c>
      <c r="E910" s="1" t="s">
        <v>124</v>
      </c>
      <c r="F910" s="1" t="s">
        <v>123</v>
      </c>
      <c r="G910" s="62">
        <v>55650</v>
      </c>
    </row>
    <row r="911" spans="1:7" x14ac:dyDescent="0.3">
      <c r="A911" s="1">
        <v>2004</v>
      </c>
      <c r="B911" s="1" t="s">
        <v>10</v>
      </c>
      <c r="C911" s="1" t="s">
        <v>21</v>
      </c>
      <c r="D911" s="8" t="s">
        <v>59</v>
      </c>
      <c r="E911" s="33" t="s">
        <v>124</v>
      </c>
      <c r="F911" s="33" t="s">
        <v>123</v>
      </c>
      <c r="G911" s="62">
        <v>16950</v>
      </c>
    </row>
    <row r="912" spans="1:7" x14ac:dyDescent="0.3">
      <c r="A912" s="1">
        <v>2005</v>
      </c>
      <c r="B912" s="1" t="s">
        <v>10</v>
      </c>
      <c r="C912" s="1" t="s">
        <v>21</v>
      </c>
      <c r="D912" s="8" t="s">
        <v>59</v>
      </c>
      <c r="E912" s="1" t="s">
        <v>124</v>
      </c>
      <c r="F912" s="1" t="s">
        <v>123</v>
      </c>
      <c r="G912" s="62">
        <v>5500</v>
      </c>
    </row>
    <row r="913" spans="1:7" x14ac:dyDescent="0.3">
      <c r="A913" s="1">
        <v>2006</v>
      </c>
      <c r="B913" s="1" t="s">
        <v>10</v>
      </c>
      <c r="C913" s="1" t="s">
        <v>21</v>
      </c>
      <c r="D913" s="8" t="s">
        <v>59</v>
      </c>
      <c r="E913" s="1" t="s">
        <v>124</v>
      </c>
      <c r="F913" s="1" t="s">
        <v>123</v>
      </c>
      <c r="G913" s="62">
        <v>19415</v>
      </c>
    </row>
    <row r="914" spans="1:7" x14ac:dyDescent="0.3">
      <c r="A914" s="1">
        <v>2007</v>
      </c>
      <c r="B914" s="1" t="s">
        <v>10</v>
      </c>
      <c r="C914" s="1" t="s">
        <v>21</v>
      </c>
      <c r="D914" s="8" t="s">
        <v>59</v>
      </c>
      <c r="E914" s="1" t="s">
        <v>124</v>
      </c>
      <c r="F914" s="1" t="s">
        <v>123</v>
      </c>
      <c r="G914" s="62">
        <v>67450</v>
      </c>
    </row>
    <row r="915" spans="1:7" x14ac:dyDescent="0.3">
      <c r="A915" s="1">
        <v>2008</v>
      </c>
      <c r="B915" s="1" t="s">
        <v>10</v>
      </c>
      <c r="C915" s="1" t="s">
        <v>21</v>
      </c>
      <c r="D915" s="8" t="s">
        <v>59</v>
      </c>
      <c r="E915" s="1" t="s">
        <v>124</v>
      </c>
      <c r="F915" s="1" t="s">
        <v>123</v>
      </c>
      <c r="G915" s="62">
        <v>44045</v>
      </c>
    </row>
    <row r="916" spans="1:7" x14ac:dyDescent="0.3">
      <c r="A916" s="1">
        <v>2009</v>
      </c>
      <c r="B916" s="1" t="s">
        <v>10</v>
      </c>
      <c r="C916" s="33" t="s">
        <v>21</v>
      </c>
      <c r="D916" s="8" t="s">
        <v>59</v>
      </c>
      <c r="E916" s="33" t="s">
        <v>124</v>
      </c>
      <c r="F916" s="33" t="s">
        <v>123</v>
      </c>
      <c r="G916" s="62">
        <v>121950</v>
      </c>
    </row>
    <row r="917" spans="1:7" x14ac:dyDescent="0.3">
      <c r="A917" s="1">
        <v>2010</v>
      </c>
      <c r="B917" s="1" t="s">
        <v>10</v>
      </c>
      <c r="C917" s="33" t="s">
        <v>21</v>
      </c>
      <c r="D917" s="8" t="s">
        <v>59</v>
      </c>
      <c r="E917" s="33" t="s">
        <v>124</v>
      </c>
      <c r="F917" s="33" t="s">
        <v>123</v>
      </c>
      <c r="G917" s="62">
        <v>42850</v>
      </c>
    </row>
    <row r="918" spans="1:7" x14ac:dyDescent="0.3">
      <c r="A918" s="1">
        <v>2011</v>
      </c>
      <c r="B918" s="1" t="s">
        <v>10</v>
      </c>
      <c r="C918" s="59" t="s">
        <v>21</v>
      </c>
      <c r="D918" s="8" t="s">
        <v>59</v>
      </c>
      <c r="E918" s="59" t="s">
        <v>124</v>
      </c>
      <c r="F918" s="59" t="s">
        <v>123</v>
      </c>
      <c r="G918" s="62">
        <v>55040</v>
      </c>
    </row>
    <row r="919" spans="1:7" x14ac:dyDescent="0.3">
      <c r="A919" s="1">
        <v>2012</v>
      </c>
      <c r="B919" s="1" t="s">
        <v>10</v>
      </c>
      <c r="C919" s="33" t="s">
        <v>21</v>
      </c>
      <c r="D919" s="8" t="s">
        <v>59</v>
      </c>
      <c r="E919" s="33" t="s">
        <v>124</v>
      </c>
      <c r="F919" s="33" t="s">
        <v>123</v>
      </c>
      <c r="G919" s="62">
        <v>54100</v>
      </c>
    </row>
    <row r="920" spans="1:7" x14ac:dyDescent="0.3">
      <c r="A920" s="1">
        <v>2013</v>
      </c>
      <c r="B920" s="1" t="s">
        <v>10</v>
      </c>
      <c r="C920" s="9" t="s">
        <v>21</v>
      </c>
      <c r="D920" s="8" t="s">
        <v>59</v>
      </c>
      <c r="E920" s="1" t="s">
        <v>124</v>
      </c>
      <c r="F920" s="1" t="s">
        <v>123</v>
      </c>
      <c r="G920" s="62">
        <v>32700</v>
      </c>
    </row>
    <row r="921" spans="1:7" x14ac:dyDescent="0.3">
      <c r="A921" s="1">
        <v>2014</v>
      </c>
      <c r="B921" s="1" t="s">
        <v>10</v>
      </c>
      <c r="C921" s="9" t="s">
        <v>21</v>
      </c>
      <c r="D921" s="8" t="s">
        <v>59</v>
      </c>
      <c r="E921" s="33" t="s">
        <v>124</v>
      </c>
      <c r="F921" s="33" t="s">
        <v>123</v>
      </c>
      <c r="G921" s="62">
        <v>81850</v>
      </c>
    </row>
    <row r="922" spans="1:7" x14ac:dyDescent="0.3">
      <c r="A922" s="1">
        <v>2015</v>
      </c>
      <c r="B922" s="1" t="s">
        <v>10</v>
      </c>
      <c r="C922" s="9" t="s">
        <v>21</v>
      </c>
      <c r="D922" s="8" t="s">
        <v>59</v>
      </c>
      <c r="E922" s="1" t="s">
        <v>124</v>
      </c>
      <c r="F922" s="1" t="s">
        <v>123</v>
      </c>
      <c r="G922" s="62">
        <v>148970</v>
      </c>
    </row>
    <row r="923" spans="1:7" x14ac:dyDescent="0.3">
      <c r="A923" s="11">
        <v>2016</v>
      </c>
      <c r="B923" s="1" t="s">
        <v>120</v>
      </c>
      <c r="C923" s="145" t="s">
        <v>93</v>
      </c>
      <c r="D923" s="8" t="s">
        <v>94</v>
      </c>
      <c r="E923" s="1" t="s">
        <v>124</v>
      </c>
      <c r="F923" s="1" t="s">
        <v>125</v>
      </c>
      <c r="G923" s="62">
        <v>141125</v>
      </c>
    </row>
    <row r="924" spans="1:7" x14ac:dyDescent="0.3">
      <c r="A924" s="1">
        <v>2000</v>
      </c>
      <c r="B924" s="1" t="s">
        <v>10</v>
      </c>
      <c r="C924" s="1" t="s">
        <v>22</v>
      </c>
      <c r="D924" s="8" t="s">
        <v>60</v>
      </c>
      <c r="E924" s="1" t="s">
        <v>124</v>
      </c>
      <c r="F924" s="1" t="s">
        <v>123</v>
      </c>
      <c r="G924" s="62">
        <v>203225</v>
      </c>
    </row>
    <row r="925" spans="1:7" x14ac:dyDescent="0.3">
      <c r="A925" s="1">
        <v>2001</v>
      </c>
      <c r="B925" s="8" t="s">
        <v>10</v>
      </c>
      <c r="C925" s="1" t="s">
        <v>22</v>
      </c>
      <c r="D925" s="8" t="s">
        <v>60</v>
      </c>
      <c r="E925" s="1" t="s">
        <v>124</v>
      </c>
      <c r="F925" s="1" t="s">
        <v>123</v>
      </c>
      <c r="G925" s="62">
        <v>215700</v>
      </c>
    </row>
    <row r="926" spans="1:7" x14ac:dyDescent="0.3">
      <c r="A926" s="1">
        <v>2002</v>
      </c>
      <c r="B926" s="8" t="s">
        <v>10</v>
      </c>
      <c r="C926" s="1" t="s">
        <v>22</v>
      </c>
      <c r="D926" s="8" t="s">
        <v>60</v>
      </c>
      <c r="E926" s="33" t="s">
        <v>124</v>
      </c>
      <c r="F926" s="33" t="s">
        <v>123</v>
      </c>
      <c r="G926" s="62">
        <v>187273</v>
      </c>
    </row>
    <row r="927" spans="1:7" x14ac:dyDescent="0.3">
      <c r="A927" s="1">
        <v>2003</v>
      </c>
      <c r="B927" s="1" t="s">
        <v>10</v>
      </c>
      <c r="C927" s="1" t="s">
        <v>22</v>
      </c>
      <c r="D927" s="8" t="s">
        <v>60</v>
      </c>
      <c r="E927" s="1" t="s">
        <v>124</v>
      </c>
      <c r="F927" s="1" t="s">
        <v>123</v>
      </c>
      <c r="G927" s="62">
        <v>159325</v>
      </c>
    </row>
    <row r="928" spans="1:7" x14ac:dyDescent="0.3">
      <c r="A928" s="1">
        <v>2004</v>
      </c>
      <c r="B928" s="8" t="s">
        <v>10</v>
      </c>
      <c r="C928" s="8" t="s">
        <v>22</v>
      </c>
      <c r="D928" s="8" t="s">
        <v>60</v>
      </c>
      <c r="E928" s="1" t="s">
        <v>124</v>
      </c>
      <c r="F928" s="1" t="s">
        <v>123</v>
      </c>
      <c r="G928" s="62">
        <v>118050</v>
      </c>
    </row>
    <row r="929" spans="1:7" x14ac:dyDescent="0.3">
      <c r="A929" s="1">
        <v>2005</v>
      </c>
      <c r="B929" s="1" t="s">
        <v>10</v>
      </c>
      <c r="C929" s="1" t="s">
        <v>22</v>
      </c>
      <c r="D929" s="8" t="s">
        <v>60</v>
      </c>
      <c r="E929" s="1" t="s">
        <v>124</v>
      </c>
      <c r="F929" s="1" t="s">
        <v>123</v>
      </c>
      <c r="G929" s="62">
        <v>94665</v>
      </c>
    </row>
    <row r="930" spans="1:7" x14ac:dyDescent="0.3">
      <c r="A930" s="1">
        <v>2006</v>
      </c>
      <c r="B930" s="1" t="s">
        <v>10</v>
      </c>
      <c r="C930" s="1" t="s">
        <v>22</v>
      </c>
      <c r="D930" s="8" t="s">
        <v>60</v>
      </c>
      <c r="E930" s="1" t="s">
        <v>124</v>
      </c>
      <c r="F930" s="1" t="s">
        <v>123</v>
      </c>
      <c r="G930" s="62">
        <v>109534</v>
      </c>
    </row>
    <row r="931" spans="1:7" x14ac:dyDescent="0.3">
      <c r="A931" s="1">
        <v>2007</v>
      </c>
      <c r="B931" s="1" t="s">
        <v>10</v>
      </c>
      <c r="C931" s="1" t="s">
        <v>22</v>
      </c>
      <c r="D931" s="8" t="s">
        <v>60</v>
      </c>
      <c r="E931" s="33" t="s">
        <v>124</v>
      </c>
      <c r="F931" s="33" t="s">
        <v>123</v>
      </c>
      <c r="G931" s="62">
        <v>141925</v>
      </c>
    </row>
    <row r="932" spans="1:7" x14ac:dyDescent="0.3">
      <c r="A932" s="1">
        <v>2008</v>
      </c>
      <c r="B932" s="1" t="s">
        <v>10</v>
      </c>
      <c r="C932" s="1" t="s">
        <v>22</v>
      </c>
      <c r="D932" s="8" t="s">
        <v>60</v>
      </c>
      <c r="E932" s="1" t="s">
        <v>124</v>
      </c>
      <c r="F932" s="1" t="s">
        <v>123</v>
      </c>
      <c r="G932" s="62">
        <v>116835</v>
      </c>
    </row>
    <row r="933" spans="1:7" x14ac:dyDescent="0.3">
      <c r="A933" s="1">
        <v>2009</v>
      </c>
      <c r="B933" s="1" t="s">
        <v>10</v>
      </c>
      <c r="C933" s="1" t="s">
        <v>22</v>
      </c>
      <c r="D933" s="8" t="s">
        <v>60</v>
      </c>
      <c r="E933" s="1" t="s">
        <v>124</v>
      </c>
      <c r="F933" s="1" t="s">
        <v>123</v>
      </c>
      <c r="G933" s="62">
        <v>123175</v>
      </c>
    </row>
    <row r="934" spans="1:7" x14ac:dyDescent="0.3">
      <c r="A934" s="1">
        <v>2010</v>
      </c>
      <c r="B934" s="1" t="s">
        <v>10</v>
      </c>
      <c r="C934" s="1" t="s">
        <v>22</v>
      </c>
      <c r="D934" s="8" t="s">
        <v>60</v>
      </c>
      <c r="E934" s="1" t="s">
        <v>124</v>
      </c>
      <c r="F934" s="1" t="s">
        <v>123</v>
      </c>
      <c r="G934" s="62">
        <v>178025</v>
      </c>
    </row>
    <row r="935" spans="1:7" x14ac:dyDescent="0.3">
      <c r="A935" s="1">
        <v>2011</v>
      </c>
      <c r="B935" s="1" t="s">
        <v>10</v>
      </c>
      <c r="C935" s="1" t="s">
        <v>22</v>
      </c>
      <c r="D935" s="8" t="s">
        <v>60</v>
      </c>
      <c r="E935" s="1" t="s">
        <v>124</v>
      </c>
      <c r="F935" s="1" t="s">
        <v>123</v>
      </c>
      <c r="G935" s="62">
        <v>138605</v>
      </c>
    </row>
    <row r="936" spans="1:7" x14ac:dyDescent="0.3">
      <c r="A936" s="1">
        <v>2012</v>
      </c>
      <c r="B936" s="1" t="s">
        <v>10</v>
      </c>
      <c r="C936" s="1" t="s">
        <v>22</v>
      </c>
      <c r="D936" s="8" t="s">
        <v>60</v>
      </c>
      <c r="E936" s="33" t="s">
        <v>124</v>
      </c>
      <c r="F936" s="33" t="s">
        <v>123</v>
      </c>
      <c r="G936" s="62">
        <v>112850</v>
      </c>
    </row>
    <row r="937" spans="1:7" x14ac:dyDescent="0.3">
      <c r="A937" s="1">
        <v>2013</v>
      </c>
      <c r="B937" s="1" t="s">
        <v>10</v>
      </c>
      <c r="C937" s="9" t="s">
        <v>22</v>
      </c>
      <c r="D937" s="8" t="s">
        <v>60</v>
      </c>
      <c r="E937" s="1" t="s">
        <v>124</v>
      </c>
      <c r="F937" s="1" t="s">
        <v>123</v>
      </c>
      <c r="G937" s="62">
        <v>96700</v>
      </c>
    </row>
    <row r="938" spans="1:7" x14ac:dyDescent="0.3">
      <c r="A938" s="1">
        <v>2014</v>
      </c>
      <c r="B938" s="1" t="s">
        <v>10</v>
      </c>
      <c r="C938" s="9" t="s">
        <v>22</v>
      </c>
      <c r="D938" s="8" t="s">
        <v>60</v>
      </c>
      <c r="E938" s="1" t="s">
        <v>124</v>
      </c>
      <c r="F938" s="1" t="s">
        <v>123</v>
      </c>
      <c r="G938" s="62">
        <v>143640</v>
      </c>
    </row>
    <row r="939" spans="1:7" x14ac:dyDescent="0.3">
      <c r="A939" s="1">
        <v>2015</v>
      </c>
      <c r="B939" s="1" t="s">
        <v>10</v>
      </c>
      <c r="C939" s="9" t="s">
        <v>22</v>
      </c>
      <c r="D939" s="8" t="s">
        <v>60</v>
      </c>
      <c r="E939" s="1" t="s">
        <v>124</v>
      </c>
      <c r="F939" s="1" t="s">
        <v>123</v>
      </c>
      <c r="G939" s="62">
        <v>119250</v>
      </c>
    </row>
    <row r="940" spans="1:7" x14ac:dyDescent="0.3">
      <c r="A940" s="11">
        <v>2016</v>
      </c>
      <c r="B940" s="216" t="s">
        <v>250</v>
      </c>
      <c r="C940" s="216" t="s">
        <v>243</v>
      </c>
      <c r="D940" s="216" t="s">
        <v>244</v>
      </c>
      <c r="E940" s="1" t="s">
        <v>124</v>
      </c>
      <c r="F940" s="1" t="s">
        <v>125</v>
      </c>
      <c r="G940" s="62">
        <v>91095</v>
      </c>
    </row>
    <row r="941" spans="1:7" x14ac:dyDescent="0.3">
      <c r="A941" s="1">
        <v>2000</v>
      </c>
      <c r="B941" s="1" t="s">
        <v>10</v>
      </c>
      <c r="C941" s="1" t="s">
        <v>23</v>
      </c>
      <c r="D941" s="8" t="s">
        <v>61</v>
      </c>
      <c r="E941" s="33" t="s">
        <v>124</v>
      </c>
      <c r="F941" s="33" t="s">
        <v>123</v>
      </c>
      <c r="G941" s="62">
        <v>191335</v>
      </c>
    </row>
    <row r="942" spans="1:7" x14ac:dyDescent="0.3">
      <c r="A942" s="1">
        <v>2001</v>
      </c>
      <c r="B942" s="1" t="s">
        <v>10</v>
      </c>
      <c r="C942" s="1" t="s">
        <v>23</v>
      </c>
      <c r="D942" s="8" t="s">
        <v>61</v>
      </c>
      <c r="E942" s="1" t="s">
        <v>124</v>
      </c>
      <c r="F942" s="1" t="s">
        <v>123</v>
      </c>
      <c r="G942" s="62">
        <v>235715</v>
      </c>
    </row>
    <row r="943" spans="1:7" x14ac:dyDescent="0.3">
      <c r="A943" s="1">
        <v>2002</v>
      </c>
      <c r="B943" s="1" t="s">
        <v>10</v>
      </c>
      <c r="C943" s="1" t="s">
        <v>23</v>
      </c>
      <c r="D943" s="8" t="s">
        <v>61</v>
      </c>
      <c r="E943" s="1" t="s">
        <v>124</v>
      </c>
      <c r="F943" s="1" t="s">
        <v>123</v>
      </c>
      <c r="G943" s="62">
        <v>153200</v>
      </c>
    </row>
    <row r="944" spans="1:7" x14ac:dyDescent="0.3">
      <c r="A944" s="1">
        <v>2003</v>
      </c>
      <c r="B944" s="1" t="s">
        <v>10</v>
      </c>
      <c r="C944" s="1" t="s">
        <v>23</v>
      </c>
      <c r="D944" s="8" t="s">
        <v>61</v>
      </c>
      <c r="E944" s="1" t="s">
        <v>124</v>
      </c>
      <c r="F944" s="1" t="s">
        <v>123</v>
      </c>
      <c r="G944" s="62">
        <v>106400</v>
      </c>
    </row>
    <row r="945" spans="1:7" x14ac:dyDescent="0.3">
      <c r="A945" s="1">
        <v>2004</v>
      </c>
      <c r="B945" s="1" t="s">
        <v>10</v>
      </c>
      <c r="C945" s="1" t="s">
        <v>23</v>
      </c>
      <c r="D945" s="8" t="s">
        <v>61</v>
      </c>
      <c r="E945" s="1" t="s">
        <v>124</v>
      </c>
      <c r="F945" s="1" t="s">
        <v>123</v>
      </c>
      <c r="G945" s="62">
        <v>98250</v>
      </c>
    </row>
    <row r="946" spans="1:7" x14ac:dyDescent="0.3">
      <c r="A946" s="1">
        <v>2005</v>
      </c>
      <c r="B946" s="1" t="s">
        <v>10</v>
      </c>
      <c r="C946" s="1" t="s">
        <v>23</v>
      </c>
      <c r="D946" s="8" t="s">
        <v>61</v>
      </c>
      <c r="E946" s="33" t="s">
        <v>124</v>
      </c>
      <c r="F946" s="33" t="s">
        <v>123</v>
      </c>
      <c r="G946" s="62">
        <v>51120</v>
      </c>
    </row>
    <row r="947" spans="1:7" x14ac:dyDescent="0.3">
      <c r="A947" s="1">
        <v>2006</v>
      </c>
      <c r="B947" s="1" t="s">
        <v>10</v>
      </c>
      <c r="C947" s="1" t="s">
        <v>23</v>
      </c>
      <c r="D947" s="8" t="s">
        <v>61</v>
      </c>
      <c r="E947" s="1" t="s">
        <v>124</v>
      </c>
      <c r="F947" s="1" t="s">
        <v>123</v>
      </c>
      <c r="G947" s="62">
        <v>84250</v>
      </c>
    </row>
    <row r="948" spans="1:7" x14ac:dyDescent="0.3">
      <c r="A948" s="1">
        <v>2007</v>
      </c>
      <c r="B948" s="8" t="s">
        <v>10</v>
      </c>
      <c r="C948" s="1" t="s">
        <v>23</v>
      </c>
      <c r="D948" s="8" t="s">
        <v>61</v>
      </c>
      <c r="E948" s="1" t="s">
        <v>124</v>
      </c>
      <c r="F948" s="1" t="s">
        <v>123</v>
      </c>
      <c r="G948" s="62">
        <v>114800</v>
      </c>
    </row>
    <row r="949" spans="1:7" x14ac:dyDescent="0.3">
      <c r="A949" s="1">
        <v>2008</v>
      </c>
      <c r="B949" s="8" t="s">
        <v>10</v>
      </c>
      <c r="C949" s="1" t="s">
        <v>23</v>
      </c>
      <c r="D949" s="8" t="s">
        <v>61</v>
      </c>
      <c r="E949" s="1" t="s">
        <v>124</v>
      </c>
      <c r="F949" s="1" t="s">
        <v>123</v>
      </c>
      <c r="G949" s="62">
        <v>166150</v>
      </c>
    </row>
    <row r="950" spans="1:7" x14ac:dyDescent="0.3">
      <c r="A950" s="1">
        <v>2009</v>
      </c>
      <c r="B950" s="1" t="s">
        <v>10</v>
      </c>
      <c r="C950" s="1" t="s">
        <v>23</v>
      </c>
      <c r="D950" s="8" t="s">
        <v>61</v>
      </c>
      <c r="E950" s="1" t="s">
        <v>124</v>
      </c>
      <c r="F950" s="1" t="s">
        <v>123</v>
      </c>
      <c r="G950" s="62">
        <v>109555</v>
      </c>
    </row>
    <row r="951" spans="1:7" x14ac:dyDescent="0.3">
      <c r="A951" s="1">
        <v>2010</v>
      </c>
      <c r="B951" s="8" t="s">
        <v>10</v>
      </c>
      <c r="C951" s="8" t="s">
        <v>23</v>
      </c>
      <c r="D951" s="8" t="s">
        <v>61</v>
      </c>
      <c r="E951" s="33" t="s">
        <v>124</v>
      </c>
      <c r="F951" s="33" t="s">
        <v>123</v>
      </c>
      <c r="G951" s="62">
        <v>52050</v>
      </c>
    </row>
    <row r="952" spans="1:7" x14ac:dyDescent="0.3">
      <c r="A952" s="1">
        <v>2011</v>
      </c>
      <c r="B952" s="1" t="s">
        <v>10</v>
      </c>
      <c r="C952" s="1" t="s">
        <v>23</v>
      </c>
      <c r="D952" s="8" t="s">
        <v>61</v>
      </c>
      <c r="E952" s="1" t="s">
        <v>124</v>
      </c>
      <c r="F952" s="1" t="s">
        <v>123</v>
      </c>
      <c r="G952" s="62">
        <v>155640</v>
      </c>
    </row>
    <row r="953" spans="1:7" x14ac:dyDescent="0.3">
      <c r="A953" s="1">
        <v>2012</v>
      </c>
      <c r="B953" s="1" t="s">
        <v>10</v>
      </c>
      <c r="C953" s="1" t="s">
        <v>23</v>
      </c>
      <c r="D953" s="8" t="s">
        <v>61</v>
      </c>
      <c r="E953" s="1" t="s">
        <v>124</v>
      </c>
      <c r="F953" s="1" t="s">
        <v>123</v>
      </c>
      <c r="G953" s="62">
        <v>112750</v>
      </c>
    </row>
    <row r="954" spans="1:7" x14ac:dyDescent="0.3">
      <c r="A954" s="1">
        <v>2013</v>
      </c>
      <c r="B954" s="1" t="s">
        <v>10</v>
      </c>
      <c r="C954" s="9" t="s">
        <v>23</v>
      </c>
      <c r="D954" s="8" t="s">
        <v>61</v>
      </c>
      <c r="E954" s="1" t="s">
        <v>124</v>
      </c>
      <c r="F954" s="1" t="s">
        <v>123</v>
      </c>
      <c r="G954" s="62">
        <v>114775</v>
      </c>
    </row>
    <row r="955" spans="1:7" x14ac:dyDescent="0.3">
      <c r="A955" s="1">
        <v>2014</v>
      </c>
      <c r="B955" s="1" t="s">
        <v>10</v>
      </c>
      <c r="C955" s="9" t="s">
        <v>23</v>
      </c>
      <c r="D955" s="8" t="s">
        <v>61</v>
      </c>
      <c r="E955" s="1" t="s">
        <v>124</v>
      </c>
      <c r="F955" s="1" t="s">
        <v>123</v>
      </c>
      <c r="G955" s="62">
        <v>54700</v>
      </c>
    </row>
    <row r="956" spans="1:7" x14ac:dyDescent="0.3">
      <c r="A956" s="1">
        <v>2015</v>
      </c>
      <c r="B956" s="1" t="s">
        <v>10</v>
      </c>
      <c r="C956" s="9" t="s">
        <v>23</v>
      </c>
      <c r="D956" s="8" t="s">
        <v>61</v>
      </c>
      <c r="E956" s="33" t="s">
        <v>124</v>
      </c>
      <c r="F956" s="33" t="s">
        <v>123</v>
      </c>
      <c r="G956" s="62">
        <v>104430</v>
      </c>
    </row>
    <row r="957" spans="1:7" x14ac:dyDescent="0.3">
      <c r="A957" s="11">
        <v>2016</v>
      </c>
      <c r="B957" s="216" t="s">
        <v>250</v>
      </c>
      <c r="C957" s="216" t="s">
        <v>243</v>
      </c>
      <c r="D957" s="216" t="s">
        <v>244</v>
      </c>
      <c r="E957" s="1" t="s">
        <v>124</v>
      </c>
      <c r="F957" s="1" t="s">
        <v>125</v>
      </c>
      <c r="G957" s="62">
        <v>184900</v>
      </c>
    </row>
    <row r="958" spans="1:7" x14ac:dyDescent="0.3">
      <c r="A958" s="1">
        <v>2000</v>
      </c>
      <c r="B958" s="1" t="s">
        <v>10</v>
      </c>
      <c r="C958" s="1" t="s">
        <v>24</v>
      </c>
      <c r="D958" s="8" t="s">
        <v>62</v>
      </c>
      <c r="E958" s="1" t="s">
        <v>124</v>
      </c>
      <c r="F958" s="1" t="s">
        <v>123</v>
      </c>
      <c r="G958" s="62">
        <v>167045</v>
      </c>
    </row>
    <row r="959" spans="1:7" x14ac:dyDescent="0.3">
      <c r="A959" s="1">
        <v>2001</v>
      </c>
      <c r="B959" s="1" t="s">
        <v>10</v>
      </c>
      <c r="C959" s="1" t="s">
        <v>24</v>
      </c>
      <c r="D959" s="8" t="s">
        <v>62</v>
      </c>
      <c r="E959" s="1" t="s">
        <v>124</v>
      </c>
      <c r="F959" s="1" t="s">
        <v>123</v>
      </c>
      <c r="G959" s="62">
        <v>124275</v>
      </c>
    </row>
    <row r="960" spans="1:7" x14ac:dyDescent="0.3">
      <c r="A960" s="1">
        <v>2002</v>
      </c>
      <c r="B960" s="1" t="s">
        <v>10</v>
      </c>
      <c r="C960" s="1" t="s">
        <v>24</v>
      </c>
      <c r="D960" s="8" t="s">
        <v>62</v>
      </c>
      <c r="E960" s="1" t="s">
        <v>124</v>
      </c>
      <c r="F960" s="1" t="s">
        <v>123</v>
      </c>
      <c r="G960" s="62">
        <v>175405</v>
      </c>
    </row>
    <row r="961" spans="1:7" x14ac:dyDescent="0.3">
      <c r="A961" s="1">
        <v>2003</v>
      </c>
      <c r="B961" s="1" t="s">
        <v>10</v>
      </c>
      <c r="C961" s="1" t="s">
        <v>24</v>
      </c>
      <c r="D961" s="8" t="s">
        <v>62</v>
      </c>
      <c r="E961" s="33" t="s">
        <v>124</v>
      </c>
      <c r="F961" s="33" t="s">
        <v>123</v>
      </c>
      <c r="G961" s="62">
        <v>90950</v>
      </c>
    </row>
    <row r="962" spans="1:7" x14ac:dyDescent="0.3">
      <c r="A962" s="1">
        <v>2004</v>
      </c>
      <c r="B962" s="1" t="s">
        <v>10</v>
      </c>
      <c r="C962" s="1" t="s">
        <v>24</v>
      </c>
      <c r="D962" s="8" t="s">
        <v>62</v>
      </c>
      <c r="E962" s="1" t="s">
        <v>124</v>
      </c>
      <c r="F962" s="1" t="s">
        <v>123</v>
      </c>
      <c r="G962" s="62">
        <v>79175</v>
      </c>
    </row>
    <row r="963" spans="1:7" x14ac:dyDescent="0.3">
      <c r="A963" s="1">
        <v>2005</v>
      </c>
      <c r="B963" s="1" t="s">
        <v>10</v>
      </c>
      <c r="C963" s="1" t="s">
        <v>24</v>
      </c>
      <c r="D963" s="8" t="s">
        <v>62</v>
      </c>
      <c r="E963" s="1" t="s">
        <v>124</v>
      </c>
      <c r="F963" s="1" t="s">
        <v>123</v>
      </c>
      <c r="G963" s="62">
        <v>31700</v>
      </c>
    </row>
    <row r="964" spans="1:7" x14ac:dyDescent="0.3">
      <c r="A964" s="1">
        <v>2006</v>
      </c>
      <c r="B964" s="1" t="s">
        <v>10</v>
      </c>
      <c r="C964" s="1" t="s">
        <v>24</v>
      </c>
      <c r="D964" s="8" t="s">
        <v>62</v>
      </c>
      <c r="E964" s="1" t="s">
        <v>124</v>
      </c>
      <c r="F964" s="1" t="s">
        <v>123</v>
      </c>
      <c r="G964" s="62">
        <v>72400</v>
      </c>
    </row>
    <row r="965" spans="1:7" x14ac:dyDescent="0.3">
      <c r="A965" s="1">
        <v>2007</v>
      </c>
      <c r="B965" s="1" t="s">
        <v>10</v>
      </c>
      <c r="C965" s="1" t="s">
        <v>24</v>
      </c>
      <c r="D965" s="8" t="s">
        <v>62</v>
      </c>
      <c r="E965" s="1" t="s">
        <v>124</v>
      </c>
      <c r="F965" s="1" t="s">
        <v>123</v>
      </c>
      <c r="G965" s="62">
        <v>77650</v>
      </c>
    </row>
    <row r="966" spans="1:7" x14ac:dyDescent="0.3">
      <c r="A966" s="1">
        <v>2008</v>
      </c>
      <c r="B966" s="1" t="s">
        <v>10</v>
      </c>
      <c r="C966" s="1" t="s">
        <v>24</v>
      </c>
      <c r="D966" s="8" t="s">
        <v>62</v>
      </c>
      <c r="E966" s="33" t="s">
        <v>124</v>
      </c>
      <c r="F966" s="33" t="s">
        <v>123</v>
      </c>
      <c r="G966" s="62">
        <v>82725</v>
      </c>
    </row>
    <row r="967" spans="1:7" x14ac:dyDescent="0.3">
      <c r="A967" s="1">
        <v>2009</v>
      </c>
      <c r="B967" s="1" t="s">
        <v>10</v>
      </c>
      <c r="C967" s="1" t="s">
        <v>24</v>
      </c>
      <c r="D967" s="8" t="s">
        <v>62</v>
      </c>
      <c r="E967" s="1" t="s">
        <v>124</v>
      </c>
      <c r="F967" s="1" t="s">
        <v>123</v>
      </c>
      <c r="G967" s="62">
        <v>162400</v>
      </c>
    </row>
    <row r="968" spans="1:7" x14ac:dyDescent="0.3">
      <c r="A968" s="1">
        <v>2010</v>
      </c>
      <c r="B968" s="1" t="s">
        <v>10</v>
      </c>
      <c r="C968" s="1" t="s">
        <v>24</v>
      </c>
      <c r="D968" s="8" t="s">
        <v>62</v>
      </c>
      <c r="E968" s="1" t="s">
        <v>124</v>
      </c>
      <c r="F968" s="1" t="s">
        <v>123</v>
      </c>
      <c r="G968" s="62">
        <v>105700</v>
      </c>
    </row>
    <row r="969" spans="1:7" x14ac:dyDescent="0.3">
      <c r="A969" s="1">
        <v>2011</v>
      </c>
      <c r="B969" s="1" t="s">
        <v>10</v>
      </c>
      <c r="C969" s="59" t="s">
        <v>24</v>
      </c>
      <c r="D969" s="8" t="s">
        <v>62</v>
      </c>
      <c r="E969" s="1" t="s">
        <v>124</v>
      </c>
      <c r="F969" s="1" t="s">
        <v>123</v>
      </c>
      <c r="G969" s="62">
        <v>145575</v>
      </c>
    </row>
    <row r="970" spans="1:7" x14ac:dyDescent="0.3">
      <c r="A970" s="1">
        <v>2012</v>
      </c>
      <c r="B970" s="1" t="s">
        <v>10</v>
      </c>
      <c r="C970" s="59" t="s">
        <v>24</v>
      </c>
      <c r="D970" s="8" t="s">
        <v>62</v>
      </c>
      <c r="E970" s="57" t="s">
        <v>124</v>
      </c>
      <c r="F970" s="57" t="s">
        <v>123</v>
      </c>
      <c r="G970" s="62">
        <v>61000</v>
      </c>
    </row>
    <row r="971" spans="1:7" x14ac:dyDescent="0.3">
      <c r="A971" s="1">
        <v>2013</v>
      </c>
      <c r="B971" s="8" t="s">
        <v>10</v>
      </c>
      <c r="C971" s="9" t="s">
        <v>24</v>
      </c>
      <c r="D971" s="8" t="s">
        <v>62</v>
      </c>
      <c r="E971" s="33" t="s">
        <v>124</v>
      </c>
      <c r="F971" s="33" t="s">
        <v>123</v>
      </c>
      <c r="G971" s="62">
        <v>81750</v>
      </c>
    </row>
    <row r="972" spans="1:7" x14ac:dyDescent="0.3">
      <c r="A972" s="1">
        <v>2014</v>
      </c>
      <c r="B972" s="8" t="s">
        <v>10</v>
      </c>
      <c r="C972" s="9" t="s">
        <v>24</v>
      </c>
      <c r="D972" s="8" t="s">
        <v>62</v>
      </c>
      <c r="E972" s="57" t="s">
        <v>124</v>
      </c>
      <c r="F972" s="57" t="s">
        <v>123</v>
      </c>
      <c r="G972" s="62">
        <v>211200</v>
      </c>
    </row>
    <row r="973" spans="1:7" x14ac:dyDescent="0.3">
      <c r="A973" s="1">
        <v>2015</v>
      </c>
      <c r="B973" s="1" t="s">
        <v>10</v>
      </c>
      <c r="C973" s="9" t="s">
        <v>24</v>
      </c>
      <c r="D973" s="8" t="s">
        <v>62</v>
      </c>
      <c r="E973" s="1" t="s">
        <v>124</v>
      </c>
      <c r="F973" s="1" t="s">
        <v>123</v>
      </c>
      <c r="G973" s="62">
        <v>88050</v>
      </c>
    </row>
    <row r="974" spans="1:7" x14ac:dyDescent="0.3">
      <c r="A974" s="11">
        <v>2016</v>
      </c>
      <c r="B974" s="8" t="s">
        <v>120</v>
      </c>
      <c r="C974" s="145" t="s">
        <v>96</v>
      </c>
      <c r="D974" s="8" t="s">
        <v>97</v>
      </c>
      <c r="E974" s="1" t="s">
        <v>124</v>
      </c>
      <c r="F974" s="1" t="s">
        <v>125</v>
      </c>
      <c r="G974" s="62"/>
    </row>
    <row r="975" spans="1:7" x14ac:dyDescent="0.3">
      <c r="A975" s="1">
        <v>2000</v>
      </c>
      <c r="B975" s="1" t="s">
        <v>10</v>
      </c>
      <c r="C975" s="216" t="s">
        <v>11</v>
      </c>
      <c r="D975" s="216" t="s">
        <v>246</v>
      </c>
      <c r="E975" s="1" t="s">
        <v>124</v>
      </c>
      <c r="F975" s="1" t="s">
        <v>123</v>
      </c>
      <c r="G975" s="62">
        <v>11350</v>
      </c>
    </row>
    <row r="976" spans="1:7" x14ac:dyDescent="0.3">
      <c r="A976" s="1">
        <v>2001</v>
      </c>
      <c r="B976" s="1" t="s">
        <v>10</v>
      </c>
      <c r="C976" s="216" t="s">
        <v>11</v>
      </c>
      <c r="D976" s="216" t="s">
        <v>246</v>
      </c>
      <c r="E976" s="33" t="s">
        <v>124</v>
      </c>
      <c r="F976" s="33" t="s">
        <v>123</v>
      </c>
      <c r="G976" s="62">
        <v>11000</v>
      </c>
    </row>
    <row r="977" spans="1:7" x14ac:dyDescent="0.3">
      <c r="A977" s="1">
        <v>2002</v>
      </c>
      <c r="B977" s="1" t="s">
        <v>10</v>
      </c>
      <c r="C977" s="216" t="s">
        <v>11</v>
      </c>
      <c r="D977" s="216" t="s">
        <v>246</v>
      </c>
      <c r="E977" s="57" t="s">
        <v>124</v>
      </c>
      <c r="F977" s="57" t="s">
        <v>123</v>
      </c>
      <c r="G977" s="62"/>
    </row>
    <row r="978" spans="1:7" x14ac:dyDescent="0.3">
      <c r="A978" s="1">
        <v>2003</v>
      </c>
      <c r="B978" s="1" t="s">
        <v>10</v>
      </c>
      <c r="C978" s="216" t="s">
        <v>11</v>
      </c>
      <c r="D978" s="216" t="s">
        <v>246</v>
      </c>
      <c r="E978" s="1" t="s">
        <v>124</v>
      </c>
      <c r="F978" s="1" t="s">
        <v>123</v>
      </c>
      <c r="G978" s="62"/>
    </row>
    <row r="979" spans="1:7" x14ac:dyDescent="0.3">
      <c r="A979" s="1">
        <v>2004</v>
      </c>
      <c r="B979" s="1" t="s">
        <v>10</v>
      </c>
      <c r="C979" s="216" t="s">
        <v>11</v>
      </c>
      <c r="D979" s="216" t="s">
        <v>246</v>
      </c>
      <c r="E979" s="1" t="s">
        <v>124</v>
      </c>
      <c r="F979" s="1" t="s">
        <v>123</v>
      </c>
      <c r="G979" s="62">
        <v>9350</v>
      </c>
    </row>
    <row r="980" spans="1:7" x14ac:dyDescent="0.3">
      <c r="A980" s="1">
        <v>2005</v>
      </c>
      <c r="B980" s="1" t="s">
        <v>10</v>
      </c>
      <c r="C980" s="216" t="s">
        <v>11</v>
      </c>
      <c r="D980" s="216" t="s">
        <v>246</v>
      </c>
      <c r="E980" s="1" t="s">
        <v>124</v>
      </c>
      <c r="F980" s="1" t="s">
        <v>123</v>
      </c>
      <c r="G980" s="62"/>
    </row>
    <row r="981" spans="1:7" x14ac:dyDescent="0.3">
      <c r="A981" s="1">
        <v>2006</v>
      </c>
      <c r="B981" s="1" t="s">
        <v>10</v>
      </c>
      <c r="C981" s="216" t="s">
        <v>11</v>
      </c>
      <c r="D981" s="216" t="s">
        <v>246</v>
      </c>
      <c r="E981" s="33" t="s">
        <v>124</v>
      </c>
      <c r="F981" s="33" t="s">
        <v>123</v>
      </c>
      <c r="G981" s="62">
        <v>4450</v>
      </c>
    </row>
    <row r="982" spans="1:7" x14ac:dyDescent="0.3">
      <c r="A982" s="1">
        <v>2007</v>
      </c>
      <c r="B982" s="1" t="s">
        <v>10</v>
      </c>
      <c r="C982" s="216" t="s">
        <v>11</v>
      </c>
      <c r="D982" s="216" t="s">
        <v>246</v>
      </c>
      <c r="E982" s="57" t="s">
        <v>124</v>
      </c>
      <c r="F982" s="57" t="s">
        <v>123</v>
      </c>
      <c r="G982" s="62">
        <v>600</v>
      </c>
    </row>
    <row r="983" spans="1:7" x14ac:dyDescent="0.3">
      <c r="A983" s="1">
        <v>2008</v>
      </c>
      <c r="B983" s="1" t="s">
        <v>10</v>
      </c>
      <c r="C983" s="216" t="s">
        <v>11</v>
      </c>
      <c r="D983" s="216" t="s">
        <v>246</v>
      </c>
      <c r="E983" s="1" t="s">
        <v>124</v>
      </c>
      <c r="F983" s="1" t="s">
        <v>123</v>
      </c>
      <c r="G983" s="62">
        <v>25500</v>
      </c>
    </row>
    <row r="984" spans="1:7" x14ac:dyDescent="0.3">
      <c r="A984" s="1">
        <v>2009</v>
      </c>
      <c r="B984" s="1" t="s">
        <v>10</v>
      </c>
      <c r="C984" s="216" t="s">
        <v>11</v>
      </c>
      <c r="D984" s="216" t="s">
        <v>246</v>
      </c>
      <c r="E984" s="1" t="s">
        <v>124</v>
      </c>
      <c r="F984" s="1" t="s">
        <v>123</v>
      </c>
      <c r="G984" s="62">
        <v>500</v>
      </c>
    </row>
    <row r="985" spans="1:7" x14ac:dyDescent="0.3">
      <c r="A985" s="1">
        <v>2010</v>
      </c>
      <c r="B985" s="1" t="s">
        <v>10</v>
      </c>
      <c r="C985" s="216" t="s">
        <v>11</v>
      </c>
      <c r="D985" s="216" t="s">
        <v>246</v>
      </c>
      <c r="E985" s="1" t="s">
        <v>124</v>
      </c>
      <c r="F985" s="1" t="s">
        <v>123</v>
      </c>
      <c r="G985" s="62">
        <v>800</v>
      </c>
    </row>
    <row r="986" spans="1:7" x14ac:dyDescent="0.3">
      <c r="A986" s="1">
        <v>2011</v>
      </c>
      <c r="B986" s="1" t="s">
        <v>10</v>
      </c>
      <c r="C986" s="216" t="s">
        <v>11</v>
      </c>
      <c r="D986" s="216" t="s">
        <v>246</v>
      </c>
      <c r="E986" s="59" t="s">
        <v>124</v>
      </c>
      <c r="F986" s="59" t="s">
        <v>123</v>
      </c>
      <c r="G986" s="62">
        <v>17350</v>
      </c>
    </row>
    <row r="987" spans="1:7" x14ac:dyDescent="0.3">
      <c r="A987" s="1">
        <v>2012</v>
      </c>
      <c r="B987" s="1" t="s">
        <v>10</v>
      </c>
      <c r="C987" s="216" t="s">
        <v>11</v>
      </c>
      <c r="D987" s="216" t="s">
        <v>246</v>
      </c>
      <c r="E987" s="59" t="s">
        <v>124</v>
      </c>
      <c r="F987" s="59" t="s">
        <v>123</v>
      </c>
      <c r="G987" s="62">
        <v>1000</v>
      </c>
    </row>
    <row r="988" spans="1:7" x14ac:dyDescent="0.3">
      <c r="A988" s="1">
        <v>2013</v>
      </c>
      <c r="B988" s="1" t="s">
        <v>10</v>
      </c>
      <c r="C988" s="216" t="s">
        <v>11</v>
      </c>
      <c r="D988" s="216" t="s">
        <v>246</v>
      </c>
      <c r="E988" s="59" t="s">
        <v>124</v>
      </c>
      <c r="F988" s="59" t="s">
        <v>123</v>
      </c>
      <c r="G988" s="62">
        <v>15500</v>
      </c>
    </row>
    <row r="989" spans="1:7" x14ac:dyDescent="0.3">
      <c r="A989" s="1">
        <v>2014</v>
      </c>
      <c r="B989" s="1" t="s">
        <v>10</v>
      </c>
      <c r="C989" s="216" t="s">
        <v>11</v>
      </c>
      <c r="D989" s="216" t="s">
        <v>246</v>
      </c>
      <c r="E989" s="59" t="s">
        <v>124</v>
      </c>
      <c r="F989" s="59" t="s">
        <v>123</v>
      </c>
      <c r="G989" s="62"/>
    </row>
    <row r="990" spans="1:7" x14ac:dyDescent="0.3">
      <c r="A990" s="1">
        <v>2015</v>
      </c>
      <c r="B990" s="1" t="s">
        <v>10</v>
      </c>
      <c r="C990" s="216" t="s">
        <v>11</v>
      </c>
      <c r="D990" s="216" t="s">
        <v>246</v>
      </c>
      <c r="E990" s="1" t="s">
        <v>124</v>
      </c>
      <c r="F990" s="1" t="s">
        <v>123</v>
      </c>
      <c r="G990" s="62"/>
    </row>
    <row r="991" spans="1:7" x14ac:dyDescent="0.3">
      <c r="A991" s="11">
        <v>2016</v>
      </c>
      <c r="B991" s="1" t="s">
        <v>120</v>
      </c>
      <c r="C991" s="145" t="s">
        <v>78</v>
      </c>
      <c r="D991" s="8" t="s">
        <v>79</v>
      </c>
      <c r="E991" s="33" t="s">
        <v>124</v>
      </c>
      <c r="F991" s="33" t="s">
        <v>125</v>
      </c>
      <c r="G991" s="62">
        <v>52500</v>
      </c>
    </row>
    <row r="992" spans="1:7" x14ac:dyDescent="0.3">
      <c r="A992" s="1">
        <v>2000</v>
      </c>
      <c r="B992" s="1" t="s">
        <v>10</v>
      </c>
      <c r="C992" s="1" t="s">
        <v>25</v>
      </c>
      <c r="D992" s="8" t="s">
        <v>64</v>
      </c>
      <c r="E992" s="1" t="s">
        <v>124</v>
      </c>
      <c r="F992" s="1" t="s">
        <v>123</v>
      </c>
      <c r="G992" s="62">
        <v>6425</v>
      </c>
    </row>
    <row r="993" spans="1:7" x14ac:dyDescent="0.3">
      <c r="A993" s="1">
        <v>2001</v>
      </c>
      <c r="B993" s="1" t="s">
        <v>10</v>
      </c>
      <c r="C993" s="1" t="s">
        <v>25</v>
      </c>
      <c r="D993" s="8" t="s">
        <v>64</v>
      </c>
      <c r="E993" s="1" t="s">
        <v>124</v>
      </c>
      <c r="F993" s="1" t="s">
        <v>123</v>
      </c>
      <c r="G993" s="62">
        <v>10100</v>
      </c>
    </row>
    <row r="994" spans="1:7" x14ac:dyDescent="0.3">
      <c r="A994" s="1">
        <v>2002</v>
      </c>
      <c r="B994" s="8" t="s">
        <v>10</v>
      </c>
      <c r="C994" s="1" t="s">
        <v>25</v>
      </c>
      <c r="D994" s="8" t="s">
        <v>64</v>
      </c>
      <c r="E994" s="1" t="s">
        <v>124</v>
      </c>
      <c r="F994" s="1" t="s">
        <v>123</v>
      </c>
      <c r="G994" s="62">
        <v>3900</v>
      </c>
    </row>
    <row r="995" spans="1:7" x14ac:dyDescent="0.3">
      <c r="A995" s="1">
        <v>2003</v>
      </c>
      <c r="B995" s="8" t="s">
        <v>10</v>
      </c>
      <c r="C995" s="1" t="s">
        <v>25</v>
      </c>
      <c r="D995" s="8" t="s">
        <v>64</v>
      </c>
      <c r="E995" s="1" t="s">
        <v>124</v>
      </c>
      <c r="F995" s="1" t="s">
        <v>123</v>
      </c>
      <c r="G995" s="62">
        <v>1800</v>
      </c>
    </row>
    <row r="996" spans="1:7" x14ac:dyDescent="0.3">
      <c r="A996" s="1">
        <v>2004</v>
      </c>
      <c r="B996" s="1" t="s">
        <v>10</v>
      </c>
      <c r="C996" s="1" t="s">
        <v>25</v>
      </c>
      <c r="D996" s="8" t="s">
        <v>64</v>
      </c>
      <c r="E996" s="33" t="s">
        <v>124</v>
      </c>
      <c r="F996" s="33" t="s">
        <v>123</v>
      </c>
      <c r="G996" s="62">
        <v>1300</v>
      </c>
    </row>
    <row r="997" spans="1:7" x14ac:dyDescent="0.3">
      <c r="A997" s="1">
        <v>2005</v>
      </c>
      <c r="B997" s="8" t="s">
        <v>10</v>
      </c>
      <c r="C997" s="8" t="s">
        <v>25</v>
      </c>
      <c r="D997" s="8" t="s">
        <v>64</v>
      </c>
      <c r="E997" s="1" t="s">
        <v>124</v>
      </c>
      <c r="F997" s="1" t="s">
        <v>123</v>
      </c>
      <c r="G997" s="62"/>
    </row>
    <row r="998" spans="1:7" x14ac:dyDescent="0.3">
      <c r="A998" s="1">
        <v>2006</v>
      </c>
      <c r="B998" s="1" t="s">
        <v>10</v>
      </c>
      <c r="C998" s="1" t="s">
        <v>25</v>
      </c>
      <c r="D998" s="8" t="s">
        <v>64</v>
      </c>
      <c r="E998" s="1" t="s">
        <v>124</v>
      </c>
      <c r="F998" s="1" t="s">
        <v>123</v>
      </c>
      <c r="G998" s="62"/>
    </row>
    <row r="999" spans="1:7" x14ac:dyDescent="0.3">
      <c r="A999" s="1">
        <v>2007</v>
      </c>
      <c r="B999" s="1" t="s">
        <v>10</v>
      </c>
      <c r="C999" s="1" t="s">
        <v>25</v>
      </c>
      <c r="D999" s="8" t="s">
        <v>64</v>
      </c>
      <c r="E999" s="1" t="s">
        <v>124</v>
      </c>
      <c r="F999" s="1" t="s">
        <v>123</v>
      </c>
      <c r="G999" s="62">
        <v>3330</v>
      </c>
    </row>
    <row r="1000" spans="1:7" x14ac:dyDescent="0.3">
      <c r="A1000" s="1">
        <v>2008</v>
      </c>
      <c r="B1000" s="1" t="s">
        <v>10</v>
      </c>
      <c r="C1000" s="1" t="s">
        <v>25</v>
      </c>
      <c r="D1000" s="8" t="s">
        <v>64</v>
      </c>
      <c r="E1000" s="1" t="s">
        <v>124</v>
      </c>
      <c r="F1000" s="1" t="s">
        <v>123</v>
      </c>
      <c r="G1000" s="62">
        <v>1550</v>
      </c>
    </row>
    <row r="1001" spans="1:7" x14ac:dyDescent="0.3">
      <c r="A1001" s="1">
        <v>2009</v>
      </c>
      <c r="B1001" s="1" t="s">
        <v>10</v>
      </c>
      <c r="C1001" s="1" t="s">
        <v>25</v>
      </c>
      <c r="D1001" s="8" t="s">
        <v>64</v>
      </c>
      <c r="E1001" s="33" t="s">
        <v>124</v>
      </c>
      <c r="F1001" s="33" t="s">
        <v>123</v>
      </c>
      <c r="G1001" s="62">
        <v>15650</v>
      </c>
    </row>
    <row r="1002" spans="1:7" x14ac:dyDescent="0.3">
      <c r="A1002" s="1">
        <v>2010</v>
      </c>
      <c r="B1002" s="1" t="s">
        <v>10</v>
      </c>
      <c r="C1002" s="1" t="s">
        <v>25</v>
      </c>
      <c r="D1002" s="8" t="s">
        <v>64</v>
      </c>
      <c r="E1002" s="1" t="s">
        <v>124</v>
      </c>
      <c r="F1002" s="1" t="s">
        <v>123</v>
      </c>
      <c r="G1002" s="62">
        <v>2200</v>
      </c>
    </row>
    <row r="1003" spans="1:7" x14ac:dyDescent="0.3">
      <c r="A1003" s="1">
        <v>2011</v>
      </c>
      <c r="B1003" s="1" t="s">
        <v>10</v>
      </c>
      <c r="C1003" s="59" t="s">
        <v>25</v>
      </c>
      <c r="D1003" s="8" t="s">
        <v>64</v>
      </c>
      <c r="E1003" s="59" t="s">
        <v>124</v>
      </c>
      <c r="F1003" s="59" t="s">
        <v>123</v>
      </c>
      <c r="G1003" s="62">
        <v>805</v>
      </c>
    </row>
    <row r="1004" spans="1:7" x14ac:dyDescent="0.3">
      <c r="A1004" s="1">
        <v>2012</v>
      </c>
      <c r="B1004" s="1" t="s">
        <v>10</v>
      </c>
      <c r="C1004" s="1" t="s">
        <v>25</v>
      </c>
      <c r="D1004" s="8" t="s">
        <v>64</v>
      </c>
      <c r="E1004" s="1" t="s">
        <v>124</v>
      </c>
      <c r="F1004" s="1" t="s">
        <v>123</v>
      </c>
      <c r="G1004" s="62">
        <v>3350</v>
      </c>
    </row>
    <row r="1005" spans="1:7" x14ac:dyDescent="0.3">
      <c r="A1005" s="1">
        <v>2013</v>
      </c>
      <c r="B1005" s="1" t="s">
        <v>10</v>
      </c>
      <c r="C1005" s="9" t="s">
        <v>25</v>
      </c>
      <c r="D1005" s="8" t="s">
        <v>64</v>
      </c>
      <c r="E1005" s="1" t="s">
        <v>124</v>
      </c>
      <c r="F1005" s="1" t="s">
        <v>123</v>
      </c>
      <c r="G1005" s="62">
        <v>9300</v>
      </c>
    </row>
    <row r="1006" spans="1:7" x14ac:dyDescent="0.3">
      <c r="A1006" s="1">
        <v>2014</v>
      </c>
      <c r="B1006" s="1" t="s">
        <v>10</v>
      </c>
      <c r="C1006" s="9" t="s">
        <v>25</v>
      </c>
      <c r="D1006" s="8" t="s">
        <v>64</v>
      </c>
      <c r="E1006" s="33" t="s">
        <v>124</v>
      </c>
      <c r="F1006" s="33" t="s">
        <v>123</v>
      </c>
      <c r="G1006" s="62">
        <v>24700</v>
      </c>
    </row>
    <row r="1007" spans="1:7" x14ac:dyDescent="0.3">
      <c r="A1007" s="1">
        <v>2015</v>
      </c>
      <c r="B1007" s="1" t="s">
        <v>10</v>
      </c>
      <c r="C1007" s="9" t="s">
        <v>25</v>
      </c>
      <c r="D1007" s="8" t="s">
        <v>64</v>
      </c>
      <c r="E1007" s="1" t="s">
        <v>124</v>
      </c>
      <c r="F1007" s="1" t="s">
        <v>123</v>
      </c>
      <c r="G1007" s="62">
        <v>5200</v>
      </c>
    </row>
    <row r="1008" spans="1:7" x14ac:dyDescent="0.3">
      <c r="A1008" s="11">
        <v>2016</v>
      </c>
      <c r="B1008" s="1" t="s">
        <v>120</v>
      </c>
      <c r="C1008" s="145" t="s">
        <v>121</v>
      </c>
      <c r="D1008" s="8" t="s">
        <v>122</v>
      </c>
      <c r="E1008" s="1" t="s">
        <v>124</v>
      </c>
      <c r="F1008" s="1" t="s">
        <v>125</v>
      </c>
      <c r="G1008" s="62">
        <v>126810</v>
      </c>
    </row>
    <row r="1009" spans="1:7" x14ac:dyDescent="0.3">
      <c r="A1009" s="1">
        <v>2000</v>
      </c>
      <c r="B1009" s="1" t="s">
        <v>10</v>
      </c>
      <c r="C1009" s="216" t="s">
        <v>247</v>
      </c>
      <c r="D1009" s="216" t="s">
        <v>248</v>
      </c>
      <c r="E1009" s="1" t="s">
        <v>124</v>
      </c>
      <c r="F1009" s="1" t="s">
        <v>123</v>
      </c>
      <c r="G1009" s="62">
        <v>39100</v>
      </c>
    </row>
    <row r="1010" spans="1:7" x14ac:dyDescent="0.3">
      <c r="A1010" s="1">
        <v>2001</v>
      </c>
      <c r="B1010" s="1" t="s">
        <v>10</v>
      </c>
      <c r="C1010" s="216" t="s">
        <v>247</v>
      </c>
      <c r="D1010" s="216" t="s">
        <v>248</v>
      </c>
      <c r="E1010" s="1" t="s">
        <v>124</v>
      </c>
      <c r="F1010" s="1" t="s">
        <v>123</v>
      </c>
      <c r="G1010" s="62">
        <v>7100</v>
      </c>
    </row>
    <row r="1011" spans="1:7" x14ac:dyDescent="0.3">
      <c r="A1011" s="1">
        <v>2002</v>
      </c>
      <c r="B1011" s="1" t="s">
        <v>10</v>
      </c>
      <c r="C1011" s="216" t="s">
        <v>247</v>
      </c>
      <c r="D1011" s="216" t="s">
        <v>248</v>
      </c>
      <c r="E1011" s="33" t="s">
        <v>124</v>
      </c>
      <c r="F1011" s="33" t="s">
        <v>123</v>
      </c>
      <c r="G1011" s="62">
        <v>7800</v>
      </c>
    </row>
    <row r="1012" spans="1:7" x14ac:dyDescent="0.3">
      <c r="A1012" s="1">
        <v>2003</v>
      </c>
      <c r="B1012" s="1" t="s">
        <v>10</v>
      </c>
      <c r="C1012" s="216" t="s">
        <v>247</v>
      </c>
      <c r="D1012" s="216" t="s">
        <v>248</v>
      </c>
      <c r="E1012" s="1" t="s">
        <v>124</v>
      </c>
      <c r="F1012" s="1" t="s">
        <v>123</v>
      </c>
      <c r="G1012" s="62">
        <v>1000</v>
      </c>
    </row>
    <row r="1013" spans="1:7" x14ac:dyDescent="0.3">
      <c r="A1013" s="1">
        <v>2004</v>
      </c>
      <c r="B1013" s="1" t="s">
        <v>10</v>
      </c>
      <c r="C1013" s="216" t="s">
        <v>247</v>
      </c>
      <c r="D1013" s="216" t="s">
        <v>248</v>
      </c>
      <c r="E1013" s="1" t="s">
        <v>124</v>
      </c>
      <c r="F1013" s="1" t="s">
        <v>123</v>
      </c>
      <c r="G1013" s="62"/>
    </row>
    <row r="1014" spans="1:7" x14ac:dyDescent="0.3">
      <c r="A1014" s="1">
        <v>2005</v>
      </c>
      <c r="B1014" s="1" t="s">
        <v>10</v>
      </c>
      <c r="C1014" s="216" t="s">
        <v>247</v>
      </c>
      <c r="D1014" s="216" t="s">
        <v>248</v>
      </c>
      <c r="E1014" s="1" t="s">
        <v>124</v>
      </c>
      <c r="F1014" s="1" t="s">
        <v>123</v>
      </c>
      <c r="G1014" s="62"/>
    </row>
    <row r="1015" spans="1:7" x14ac:dyDescent="0.3">
      <c r="A1015" s="1">
        <v>2006</v>
      </c>
      <c r="B1015" s="1" t="s">
        <v>10</v>
      </c>
      <c r="C1015" s="216" t="s">
        <v>247</v>
      </c>
      <c r="D1015" s="216" t="s">
        <v>248</v>
      </c>
      <c r="E1015" s="1" t="s">
        <v>124</v>
      </c>
      <c r="F1015" s="1" t="s">
        <v>123</v>
      </c>
      <c r="G1015" s="62">
        <v>10600</v>
      </c>
    </row>
    <row r="1016" spans="1:7" x14ac:dyDescent="0.3">
      <c r="A1016" s="1">
        <v>2007</v>
      </c>
      <c r="B1016" s="1" t="s">
        <v>10</v>
      </c>
      <c r="C1016" s="216" t="s">
        <v>247</v>
      </c>
      <c r="D1016" s="216" t="s">
        <v>248</v>
      </c>
      <c r="E1016" s="33" t="s">
        <v>124</v>
      </c>
      <c r="F1016" s="33" t="s">
        <v>123</v>
      </c>
      <c r="G1016" s="62">
        <v>1800</v>
      </c>
    </row>
    <row r="1017" spans="1:7" x14ac:dyDescent="0.3">
      <c r="A1017" s="1">
        <v>2008</v>
      </c>
      <c r="B1017" s="8" t="s">
        <v>10</v>
      </c>
      <c r="C1017" s="216" t="s">
        <v>247</v>
      </c>
      <c r="D1017" s="216" t="s">
        <v>248</v>
      </c>
      <c r="E1017" s="1" t="s">
        <v>124</v>
      </c>
      <c r="F1017" s="1" t="s">
        <v>123</v>
      </c>
      <c r="G1017" s="62">
        <v>700</v>
      </c>
    </row>
    <row r="1018" spans="1:7" x14ac:dyDescent="0.3">
      <c r="A1018" s="1">
        <v>2009</v>
      </c>
      <c r="B1018" s="8" t="s">
        <v>10</v>
      </c>
      <c r="C1018" s="216" t="s">
        <v>247</v>
      </c>
      <c r="D1018" s="216" t="s">
        <v>248</v>
      </c>
      <c r="E1018" s="1" t="s">
        <v>124</v>
      </c>
      <c r="F1018" s="1" t="s">
        <v>123</v>
      </c>
      <c r="G1018" s="62">
        <v>1000</v>
      </c>
    </row>
    <row r="1019" spans="1:7" x14ac:dyDescent="0.3">
      <c r="A1019" s="1">
        <v>2010</v>
      </c>
      <c r="B1019" s="1" t="s">
        <v>10</v>
      </c>
      <c r="C1019" s="216" t="s">
        <v>247</v>
      </c>
      <c r="D1019" s="216" t="s">
        <v>248</v>
      </c>
      <c r="E1019" s="1" t="s">
        <v>124</v>
      </c>
      <c r="F1019" s="1" t="s">
        <v>123</v>
      </c>
      <c r="G1019" s="62">
        <v>1200</v>
      </c>
    </row>
    <row r="1020" spans="1:7" x14ac:dyDescent="0.3">
      <c r="A1020" s="1">
        <v>2011</v>
      </c>
      <c r="B1020" s="8" t="s">
        <v>10</v>
      </c>
      <c r="C1020" s="216" t="s">
        <v>247</v>
      </c>
      <c r="D1020" s="216" t="s">
        <v>248</v>
      </c>
      <c r="E1020" s="1" t="s">
        <v>124</v>
      </c>
      <c r="F1020" s="1" t="s">
        <v>123</v>
      </c>
      <c r="G1020" s="62"/>
    </row>
    <row r="1021" spans="1:7" x14ac:dyDescent="0.3">
      <c r="A1021" s="1">
        <v>2012</v>
      </c>
      <c r="B1021" s="1" t="s">
        <v>10</v>
      </c>
      <c r="C1021" s="216" t="s">
        <v>247</v>
      </c>
      <c r="D1021" s="216" t="s">
        <v>248</v>
      </c>
      <c r="E1021" s="33" t="s">
        <v>124</v>
      </c>
      <c r="F1021" s="33" t="s">
        <v>123</v>
      </c>
      <c r="G1021" s="62">
        <v>900</v>
      </c>
    </row>
    <row r="1022" spans="1:7" x14ac:dyDescent="0.3">
      <c r="A1022" s="1">
        <v>2013</v>
      </c>
      <c r="B1022" s="1" t="s">
        <v>10</v>
      </c>
      <c r="C1022" s="216" t="s">
        <v>247</v>
      </c>
      <c r="D1022" s="216" t="s">
        <v>248</v>
      </c>
      <c r="E1022" s="1" t="s">
        <v>124</v>
      </c>
      <c r="F1022" s="1" t="s">
        <v>123</v>
      </c>
      <c r="G1022" s="62"/>
    </row>
    <row r="1023" spans="1:7" x14ac:dyDescent="0.3">
      <c r="A1023" s="1">
        <v>2014</v>
      </c>
      <c r="B1023" s="1" t="s">
        <v>10</v>
      </c>
      <c r="C1023" s="216" t="s">
        <v>247</v>
      </c>
      <c r="D1023" s="216" t="s">
        <v>248</v>
      </c>
      <c r="E1023" s="1" t="s">
        <v>124</v>
      </c>
      <c r="F1023" s="1" t="s">
        <v>123</v>
      </c>
      <c r="G1023" s="62"/>
    </row>
    <row r="1024" spans="1:7" x14ac:dyDescent="0.3">
      <c r="A1024" s="1">
        <v>2015</v>
      </c>
      <c r="B1024" s="1" t="s">
        <v>10</v>
      </c>
      <c r="C1024" s="216" t="s">
        <v>247</v>
      </c>
      <c r="D1024" s="216" t="s">
        <v>248</v>
      </c>
      <c r="E1024" s="1" t="s">
        <v>124</v>
      </c>
      <c r="F1024" s="1" t="s">
        <v>123</v>
      </c>
      <c r="G1024" s="62">
        <v>2090</v>
      </c>
    </row>
    <row r="1025" spans="1:7" x14ac:dyDescent="0.3">
      <c r="A1025" s="11">
        <v>2016</v>
      </c>
      <c r="B1025" s="1" t="s">
        <v>120</v>
      </c>
      <c r="C1025" s="145" t="s">
        <v>84</v>
      </c>
      <c r="D1025" s="8" t="s">
        <v>85</v>
      </c>
      <c r="E1025" s="33" t="s">
        <v>124</v>
      </c>
      <c r="F1025" s="33" t="s">
        <v>125</v>
      </c>
      <c r="G1025" s="62">
        <v>379605</v>
      </c>
    </row>
    <row r="1026" spans="1:7" x14ac:dyDescent="0.3">
      <c r="A1026" s="11">
        <v>2016</v>
      </c>
      <c r="B1026" s="216" t="s">
        <v>250</v>
      </c>
      <c r="C1026" s="145" t="s">
        <v>100</v>
      </c>
      <c r="D1026" s="8" t="s">
        <v>101</v>
      </c>
      <c r="E1026" s="1" t="s">
        <v>124</v>
      </c>
      <c r="F1026" s="1" t="s">
        <v>125</v>
      </c>
      <c r="G1026" s="62">
        <v>79250</v>
      </c>
    </row>
    <row r="1027" spans="1:7" x14ac:dyDescent="0.3">
      <c r="A1027" s="1">
        <v>2000</v>
      </c>
      <c r="B1027" s="8" t="s">
        <v>10</v>
      </c>
      <c r="C1027" s="8" t="s">
        <v>26</v>
      </c>
      <c r="D1027" s="8" t="s">
        <v>67</v>
      </c>
      <c r="E1027" s="1" t="s">
        <v>124</v>
      </c>
      <c r="F1027" s="1" t="s">
        <v>123</v>
      </c>
      <c r="G1027" s="62">
        <v>3500</v>
      </c>
    </row>
    <row r="1028" spans="1:7" x14ac:dyDescent="0.3">
      <c r="A1028" s="1">
        <v>2001</v>
      </c>
      <c r="B1028" s="1" t="s">
        <v>10</v>
      </c>
      <c r="C1028" s="1" t="s">
        <v>26</v>
      </c>
      <c r="D1028" s="8" t="s">
        <v>67</v>
      </c>
      <c r="E1028" s="1" t="s">
        <v>124</v>
      </c>
      <c r="F1028" s="1" t="s">
        <v>123</v>
      </c>
      <c r="G1028" s="62">
        <v>1550</v>
      </c>
    </row>
    <row r="1029" spans="1:7" x14ac:dyDescent="0.3">
      <c r="A1029" s="1">
        <v>2002</v>
      </c>
      <c r="B1029" s="1" t="s">
        <v>10</v>
      </c>
      <c r="C1029" s="1" t="s">
        <v>26</v>
      </c>
      <c r="D1029" s="8" t="s">
        <v>67</v>
      </c>
      <c r="E1029" s="1" t="s">
        <v>124</v>
      </c>
      <c r="F1029" s="1" t="s">
        <v>123</v>
      </c>
      <c r="G1029" s="62">
        <v>8500</v>
      </c>
    </row>
    <row r="1030" spans="1:7" x14ac:dyDescent="0.3">
      <c r="A1030" s="1">
        <v>2003</v>
      </c>
      <c r="B1030" s="1" t="s">
        <v>10</v>
      </c>
      <c r="C1030" s="1" t="s">
        <v>26</v>
      </c>
      <c r="D1030" s="8" t="s">
        <v>67</v>
      </c>
      <c r="E1030" s="33" t="s">
        <v>124</v>
      </c>
      <c r="F1030" s="33" t="s">
        <v>123</v>
      </c>
      <c r="G1030" s="62"/>
    </row>
    <row r="1031" spans="1:7" x14ac:dyDescent="0.3">
      <c r="A1031" s="1">
        <v>2004</v>
      </c>
      <c r="B1031" s="1" t="s">
        <v>10</v>
      </c>
      <c r="C1031" s="1" t="s">
        <v>26</v>
      </c>
      <c r="D1031" s="8" t="s">
        <v>67</v>
      </c>
      <c r="E1031" s="1" t="s">
        <v>124</v>
      </c>
      <c r="F1031" s="1" t="s">
        <v>123</v>
      </c>
      <c r="G1031" s="62">
        <v>4600</v>
      </c>
    </row>
    <row r="1032" spans="1:7" x14ac:dyDescent="0.3">
      <c r="A1032" s="1">
        <v>2005</v>
      </c>
      <c r="B1032" s="1" t="s">
        <v>10</v>
      </c>
      <c r="C1032" s="1" t="s">
        <v>26</v>
      </c>
      <c r="D1032" s="8" t="s">
        <v>67</v>
      </c>
      <c r="E1032" s="1" t="s">
        <v>124</v>
      </c>
      <c r="F1032" s="1" t="s">
        <v>123</v>
      </c>
      <c r="G1032" s="62"/>
    </row>
    <row r="1033" spans="1:7" x14ac:dyDescent="0.3">
      <c r="A1033" s="1">
        <v>2006</v>
      </c>
      <c r="B1033" s="1" t="s">
        <v>10</v>
      </c>
      <c r="C1033" s="1" t="s">
        <v>26</v>
      </c>
      <c r="D1033" s="8" t="s">
        <v>67</v>
      </c>
      <c r="E1033" s="1" t="s">
        <v>124</v>
      </c>
      <c r="F1033" s="1" t="s">
        <v>123</v>
      </c>
      <c r="G1033" s="62">
        <v>5500</v>
      </c>
    </row>
    <row r="1034" spans="1:7" x14ac:dyDescent="0.3">
      <c r="A1034" s="1">
        <v>2007</v>
      </c>
      <c r="B1034" s="1" t="s">
        <v>10</v>
      </c>
      <c r="C1034" s="1" t="s">
        <v>26</v>
      </c>
      <c r="D1034" s="8" t="s">
        <v>67</v>
      </c>
      <c r="E1034" s="1" t="s">
        <v>124</v>
      </c>
      <c r="F1034" s="1" t="s">
        <v>123</v>
      </c>
      <c r="G1034" s="62">
        <v>4000</v>
      </c>
    </row>
    <row r="1035" spans="1:7" x14ac:dyDescent="0.3">
      <c r="A1035" s="1">
        <v>2008</v>
      </c>
      <c r="B1035" s="1" t="s">
        <v>10</v>
      </c>
      <c r="C1035" s="1" t="s">
        <v>26</v>
      </c>
      <c r="D1035" s="8" t="s">
        <v>67</v>
      </c>
      <c r="E1035" s="33" t="s">
        <v>124</v>
      </c>
      <c r="F1035" s="33" t="s">
        <v>123</v>
      </c>
      <c r="G1035" s="62"/>
    </row>
    <row r="1036" spans="1:7" x14ac:dyDescent="0.3">
      <c r="A1036" s="1">
        <v>2009</v>
      </c>
      <c r="B1036" s="1" t="s">
        <v>10</v>
      </c>
      <c r="C1036" s="1" t="s">
        <v>26</v>
      </c>
      <c r="D1036" s="8" t="s">
        <v>67</v>
      </c>
      <c r="E1036" s="1" t="s">
        <v>124</v>
      </c>
      <c r="F1036" s="1" t="s">
        <v>123</v>
      </c>
      <c r="G1036" s="62"/>
    </row>
    <row r="1037" spans="1:7" x14ac:dyDescent="0.3">
      <c r="A1037" s="1">
        <v>2010</v>
      </c>
      <c r="B1037" s="1" t="s">
        <v>10</v>
      </c>
      <c r="C1037" s="1" t="s">
        <v>26</v>
      </c>
      <c r="D1037" s="8" t="s">
        <v>67</v>
      </c>
      <c r="E1037" s="1" t="s">
        <v>124</v>
      </c>
      <c r="F1037" s="1" t="s">
        <v>123</v>
      </c>
      <c r="G1037" s="62"/>
    </row>
    <row r="1038" spans="1:7" x14ac:dyDescent="0.3">
      <c r="A1038" s="1">
        <v>2011</v>
      </c>
      <c r="B1038" s="1" t="s">
        <v>10</v>
      </c>
      <c r="C1038" s="59" t="s">
        <v>26</v>
      </c>
      <c r="D1038" s="8" t="s">
        <v>67</v>
      </c>
      <c r="E1038" s="1" t="s">
        <v>124</v>
      </c>
      <c r="F1038" s="1" t="s">
        <v>123</v>
      </c>
      <c r="G1038" s="62">
        <v>350</v>
      </c>
    </row>
    <row r="1039" spans="1:7" x14ac:dyDescent="0.3">
      <c r="A1039" s="1">
        <v>2012</v>
      </c>
      <c r="B1039" s="1" t="s">
        <v>10</v>
      </c>
      <c r="C1039" s="59" t="s">
        <v>26</v>
      </c>
      <c r="D1039" s="8" t="s">
        <v>67</v>
      </c>
      <c r="E1039" s="47" t="s">
        <v>124</v>
      </c>
      <c r="F1039" s="47" t="s">
        <v>123</v>
      </c>
      <c r="G1039" s="62"/>
    </row>
    <row r="1040" spans="1:7" x14ac:dyDescent="0.3">
      <c r="A1040" s="1">
        <v>2013</v>
      </c>
      <c r="B1040" s="1" t="s">
        <v>10</v>
      </c>
      <c r="C1040" s="9" t="s">
        <v>26</v>
      </c>
      <c r="D1040" s="8" t="s">
        <v>67</v>
      </c>
      <c r="E1040" s="33" t="s">
        <v>124</v>
      </c>
      <c r="F1040" s="33" t="s">
        <v>123</v>
      </c>
      <c r="G1040" s="62"/>
    </row>
    <row r="1041" spans="1:7" x14ac:dyDescent="0.3">
      <c r="A1041" s="1">
        <v>2014</v>
      </c>
      <c r="B1041" s="1" t="s">
        <v>10</v>
      </c>
      <c r="C1041" s="9" t="s">
        <v>26</v>
      </c>
      <c r="D1041" s="8" t="s">
        <v>67</v>
      </c>
      <c r="E1041" s="47" t="s">
        <v>124</v>
      </c>
      <c r="F1041" s="47" t="s">
        <v>123</v>
      </c>
      <c r="G1041" s="62"/>
    </row>
    <row r="1042" spans="1:7" x14ac:dyDescent="0.3">
      <c r="A1042" s="1">
        <v>2015</v>
      </c>
      <c r="B1042" s="1" t="s">
        <v>10</v>
      </c>
      <c r="C1042" s="9" t="s">
        <v>26</v>
      </c>
      <c r="D1042" s="8" t="s">
        <v>67</v>
      </c>
      <c r="E1042" s="1" t="s">
        <v>124</v>
      </c>
      <c r="F1042" s="1" t="s">
        <v>123</v>
      </c>
      <c r="G1042" s="62"/>
    </row>
    <row r="1043" spans="1:7" x14ac:dyDescent="0.3">
      <c r="A1043" s="11">
        <v>2016</v>
      </c>
      <c r="B1043" s="1" t="s">
        <v>115</v>
      </c>
      <c r="C1043" s="216" t="s">
        <v>69</v>
      </c>
      <c r="D1043" s="216" t="s">
        <v>70</v>
      </c>
      <c r="E1043" s="1" t="s">
        <v>124</v>
      </c>
      <c r="F1043" s="1" t="s">
        <v>125</v>
      </c>
      <c r="G1043" s="62">
        <v>63600</v>
      </c>
    </row>
    <row r="1044" spans="1:7" x14ac:dyDescent="0.3">
      <c r="A1044" s="1">
        <v>2000</v>
      </c>
      <c r="B1044" s="1" t="s">
        <v>6</v>
      </c>
      <c r="C1044" s="1" t="s">
        <v>17</v>
      </c>
      <c r="D1044" s="8" t="s">
        <v>68</v>
      </c>
      <c r="E1044" s="1" t="s">
        <v>124</v>
      </c>
      <c r="F1044" s="1" t="s">
        <v>123</v>
      </c>
      <c r="G1044" s="62">
        <v>298669</v>
      </c>
    </row>
    <row r="1045" spans="1:7" x14ac:dyDescent="0.3">
      <c r="A1045" s="1">
        <v>2001</v>
      </c>
      <c r="B1045" s="1" t="s">
        <v>6</v>
      </c>
      <c r="C1045" s="47" t="s">
        <v>17</v>
      </c>
      <c r="D1045" s="8" t="s">
        <v>68</v>
      </c>
      <c r="E1045" s="33" t="s">
        <v>124</v>
      </c>
      <c r="F1045" s="33" t="s">
        <v>123</v>
      </c>
      <c r="G1045" s="62">
        <v>213875</v>
      </c>
    </row>
    <row r="1046" spans="1:7" x14ac:dyDescent="0.3">
      <c r="A1046" s="1">
        <v>2002</v>
      </c>
      <c r="B1046" s="1" t="s">
        <v>6</v>
      </c>
      <c r="C1046" s="47" t="s">
        <v>17</v>
      </c>
      <c r="D1046" s="8" t="s">
        <v>68</v>
      </c>
      <c r="E1046" s="47" t="s">
        <v>124</v>
      </c>
      <c r="F1046" s="47" t="s">
        <v>123</v>
      </c>
      <c r="G1046" s="62">
        <v>246055</v>
      </c>
    </row>
    <row r="1047" spans="1:7" x14ac:dyDescent="0.3">
      <c r="A1047" s="1">
        <v>2003</v>
      </c>
      <c r="B1047" s="8" t="s">
        <v>6</v>
      </c>
      <c r="C1047" s="1" t="s">
        <v>17</v>
      </c>
      <c r="D1047" s="8" t="s">
        <v>68</v>
      </c>
      <c r="E1047" s="1" t="s">
        <v>124</v>
      </c>
      <c r="F1047" s="1" t="s">
        <v>123</v>
      </c>
      <c r="G1047" s="62">
        <v>176405</v>
      </c>
    </row>
    <row r="1048" spans="1:7" x14ac:dyDescent="0.3">
      <c r="A1048" s="1">
        <v>2004</v>
      </c>
      <c r="B1048" s="8" t="s">
        <v>6</v>
      </c>
      <c r="C1048" s="1" t="s">
        <v>17</v>
      </c>
      <c r="D1048" s="8" t="s">
        <v>68</v>
      </c>
      <c r="E1048" s="1" t="s">
        <v>124</v>
      </c>
      <c r="F1048" s="1" t="s">
        <v>123</v>
      </c>
      <c r="G1048" s="62">
        <v>168000</v>
      </c>
    </row>
    <row r="1049" spans="1:7" x14ac:dyDescent="0.3">
      <c r="A1049" s="1">
        <v>2005</v>
      </c>
      <c r="B1049" s="1" t="s">
        <v>6</v>
      </c>
      <c r="C1049" s="1" t="s">
        <v>17</v>
      </c>
      <c r="D1049" s="8" t="s">
        <v>68</v>
      </c>
      <c r="E1049" s="1" t="s">
        <v>124</v>
      </c>
      <c r="F1049" s="1" t="s">
        <v>123</v>
      </c>
      <c r="G1049" s="62">
        <v>100100</v>
      </c>
    </row>
    <row r="1050" spans="1:7" x14ac:dyDescent="0.3">
      <c r="A1050" s="1">
        <v>2006</v>
      </c>
      <c r="B1050" s="8" t="s">
        <v>6</v>
      </c>
      <c r="C1050" s="47" t="s">
        <v>17</v>
      </c>
      <c r="D1050" s="8" t="s">
        <v>68</v>
      </c>
      <c r="E1050" s="33" t="s">
        <v>124</v>
      </c>
      <c r="F1050" s="33" t="s">
        <v>123</v>
      </c>
      <c r="G1050" s="62">
        <v>117150</v>
      </c>
    </row>
    <row r="1051" spans="1:7" x14ac:dyDescent="0.3">
      <c r="A1051" s="1">
        <v>2007</v>
      </c>
      <c r="B1051" s="1" t="s">
        <v>6</v>
      </c>
      <c r="C1051" s="47" t="s">
        <v>17</v>
      </c>
      <c r="D1051" s="8" t="s">
        <v>68</v>
      </c>
      <c r="E1051" s="47" t="s">
        <v>124</v>
      </c>
      <c r="F1051" s="47" t="s">
        <v>123</v>
      </c>
      <c r="G1051" s="62">
        <v>141350</v>
      </c>
    </row>
    <row r="1052" spans="1:7" x14ac:dyDescent="0.3">
      <c r="A1052" s="1">
        <v>2008</v>
      </c>
      <c r="B1052" s="1" t="s">
        <v>6</v>
      </c>
      <c r="C1052" s="1" t="s">
        <v>17</v>
      </c>
      <c r="D1052" s="8" t="s">
        <v>68</v>
      </c>
      <c r="E1052" s="1" t="s">
        <v>124</v>
      </c>
      <c r="F1052" s="1" t="s">
        <v>123</v>
      </c>
      <c r="G1052" s="62">
        <v>241372</v>
      </c>
    </row>
    <row r="1053" spans="1:7" x14ac:dyDescent="0.3">
      <c r="A1053" s="1">
        <v>2009</v>
      </c>
      <c r="B1053" s="1" t="s">
        <v>6</v>
      </c>
      <c r="C1053" s="1" t="s">
        <v>17</v>
      </c>
      <c r="D1053" s="8" t="s">
        <v>68</v>
      </c>
      <c r="E1053" s="1" t="s">
        <v>124</v>
      </c>
      <c r="F1053" s="1" t="s">
        <v>123</v>
      </c>
      <c r="G1053" s="62">
        <v>183875</v>
      </c>
    </row>
    <row r="1054" spans="1:7" x14ac:dyDescent="0.3">
      <c r="A1054" s="1">
        <v>2010</v>
      </c>
      <c r="B1054" s="1" t="s">
        <v>6</v>
      </c>
      <c r="C1054" s="1" t="s">
        <v>17</v>
      </c>
      <c r="D1054" s="8" t="s">
        <v>68</v>
      </c>
      <c r="E1054" s="1" t="s">
        <v>124</v>
      </c>
      <c r="F1054" s="1" t="s">
        <v>123</v>
      </c>
      <c r="G1054" s="62">
        <v>89050</v>
      </c>
    </row>
    <row r="1055" spans="1:7" x14ac:dyDescent="0.3">
      <c r="A1055" s="1">
        <v>2011</v>
      </c>
      <c r="B1055" s="1" t="s">
        <v>6</v>
      </c>
      <c r="C1055" s="59" t="s">
        <v>17</v>
      </c>
      <c r="D1055" s="8" t="s">
        <v>68</v>
      </c>
      <c r="E1055" s="59" t="s">
        <v>124</v>
      </c>
      <c r="F1055" s="59" t="s">
        <v>123</v>
      </c>
      <c r="G1055" s="62">
        <v>122660</v>
      </c>
    </row>
    <row r="1056" spans="1:7" x14ac:dyDescent="0.3">
      <c r="A1056" s="1">
        <v>2012</v>
      </c>
      <c r="B1056" s="1" t="s">
        <v>6</v>
      </c>
      <c r="C1056" s="59" t="s">
        <v>17</v>
      </c>
      <c r="D1056" s="8" t="s">
        <v>68</v>
      </c>
      <c r="E1056" s="59" t="s">
        <v>124</v>
      </c>
      <c r="F1056" s="59" t="s">
        <v>123</v>
      </c>
      <c r="G1056" s="62">
        <v>172950</v>
      </c>
    </row>
    <row r="1057" spans="1:7" x14ac:dyDescent="0.3">
      <c r="A1057" s="1">
        <v>2013</v>
      </c>
      <c r="B1057" s="1" t="s">
        <v>6</v>
      </c>
      <c r="C1057" s="9" t="s">
        <v>17</v>
      </c>
      <c r="D1057" s="8" t="s">
        <v>68</v>
      </c>
      <c r="E1057" s="59" t="s">
        <v>124</v>
      </c>
      <c r="F1057" s="59" t="s">
        <v>123</v>
      </c>
      <c r="G1057" s="62">
        <v>178875</v>
      </c>
    </row>
    <row r="1058" spans="1:7" x14ac:dyDescent="0.3">
      <c r="A1058" s="1">
        <v>2014</v>
      </c>
      <c r="B1058" s="1" t="s">
        <v>6</v>
      </c>
      <c r="C1058" s="9" t="s">
        <v>17</v>
      </c>
      <c r="D1058" s="8" t="s">
        <v>68</v>
      </c>
      <c r="E1058" s="59" t="s">
        <v>124</v>
      </c>
      <c r="F1058" s="59" t="s">
        <v>123</v>
      </c>
      <c r="G1058" s="62">
        <v>122075</v>
      </c>
    </row>
    <row r="1059" spans="1:7" x14ac:dyDescent="0.3">
      <c r="A1059" s="1">
        <v>2015</v>
      </c>
      <c r="B1059" s="1" t="s">
        <v>6</v>
      </c>
      <c r="C1059" s="9" t="s">
        <v>17</v>
      </c>
      <c r="D1059" s="8" t="s">
        <v>68</v>
      </c>
      <c r="E1059" s="1" t="s">
        <v>124</v>
      </c>
      <c r="F1059" s="1" t="s">
        <v>123</v>
      </c>
      <c r="G1059" s="62">
        <v>122225</v>
      </c>
    </row>
    <row r="1060" spans="1:7" x14ac:dyDescent="0.3">
      <c r="A1060" s="11">
        <v>2016</v>
      </c>
      <c r="B1060" s="1" t="s">
        <v>115</v>
      </c>
      <c r="C1060" s="145" t="s">
        <v>81</v>
      </c>
      <c r="D1060" s="8" t="s">
        <v>82</v>
      </c>
      <c r="E1060" s="33" t="s">
        <v>124</v>
      </c>
      <c r="F1060" s="33" t="s">
        <v>125</v>
      </c>
      <c r="G1060" s="62">
        <v>67280</v>
      </c>
    </row>
    <row r="1061" spans="1:7" x14ac:dyDescent="0.3">
      <c r="A1061" s="1">
        <v>2000</v>
      </c>
      <c r="B1061" s="1" t="s">
        <v>114</v>
      </c>
      <c r="C1061" s="1" t="s">
        <v>112</v>
      </c>
      <c r="D1061" s="8" t="s">
        <v>51</v>
      </c>
      <c r="E1061" s="1" t="s">
        <v>124</v>
      </c>
      <c r="F1061" s="1" t="s">
        <v>123</v>
      </c>
      <c r="G1061" s="62">
        <v>154990</v>
      </c>
    </row>
    <row r="1062" spans="1:7" x14ac:dyDescent="0.3">
      <c r="A1062" s="1">
        <v>2001</v>
      </c>
      <c r="B1062" s="1" t="s">
        <v>114</v>
      </c>
      <c r="C1062" s="1" t="s">
        <v>112</v>
      </c>
      <c r="D1062" s="8" t="s">
        <v>51</v>
      </c>
      <c r="E1062" s="1" t="s">
        <v>124</v>
      </c>
      <c r="F1062" s="1" t="s">
        <v>123</v>
      </c>
      <c r="G1062" s="62">
        <v>253798</v>
      </c>
    </row>
    <row r="1063" spans="1:7" x14ac:dyDescent="0.3">
      <c r="A1063" s="1">
        <v>2002</v>
      </c>
      <c r="B1063" s="1" t="s">
        <v>114</v>
      </c>
      <c r="C1063" s="1" t="s">
        <v>112</v>
      </c>
      <c r="D1063" s="8" t="s">
        <v>51</v>
      </c>
      <c r="E1063" s="1" t="s">
        <v>124</v>
      </c>
      <c r="F1063" s="1" t="s">
        <v>123</v>
      </c>
      <c r="G1063" s="62">
        <v>219775</v>
      </c>
    </row>
    <row r="1064" spans="1:7" x14ac:dyDescent="0.3">
      <c r="A1064" s="1">
        <v>2003</v>
      </c>
      <c r="B1064" s="1" t="s">
        <v>114</v>
      </c>
      <c r="C1064" s="1" t="s">
        <v>112</v>
      </c>
      <c r="D1064" s="8" t="s">
        <v>51</v>
      </c>
      <c r="E1064" s="1" t="s">
        <v>124</v>
      </c>
      <c r="F1064" s="1" t="s">
        <v>123</v>
      </c>
      <c r="G1064" s="62">
        <v>155675</v>
      </c>
    </row>
    <row r="1065" spans="1:7" x14ac:dyDescent="0.3">
      <c r="A1065" s="1">
        <v>2004</v>
      </c>
      <c r="B1065" s="1" t="s">
        <v>114</v>
      </c>
      <c r="C1065" s="1" t="s">
        <v>112</v>
      </c>
      <c r="D1065" s="8" t="s">
        <v>51</v>
      </c>
      <c r="E1065" s="33" t="s">
        <v>124</v>
      </c>
      <c r="F1065" s="33" t="s">
        <v>123</v>
      </c>
      <c r="G1065" s="62">
        <v>52225</v>
      </c>
    </row>
    <row r="1066" spans="1:7" x14ac:dyDescent="0.3">
      <c r="A1066" s="1">
        <v>2005</v>
      </c>
      <c r="B1066" s="1" t="s">
        <v>114</v>
      </c>
      <c r="C1066" s="1" t="s">
        <v>112</v>
      </c>
      <c r="D1066" s="8" t="s">
        <v>51</v>
      </c>
      <c r="E1066" s="1" t="s">
        <v>124</v>
      </c>
      <c r="F1066" s="1" t="s">
        <v>123</v>
      </c>
      <c r="G1066" s="62">
        <v>23875</v>
      </c>
    </row>
    <row r="1067" spans="1:7" x14ac:dyDescent="0.3">
      <c r="A1067" s="1">
        <v>2006</v>
      </c>
      <c r="B1067" s="1" t="s">
        <v>114</v>
      </c>
      <c r="C1067" s="1" t="s">
        <v>112</v>
      </c>
      <c r="D1067" s="8" t="s">
        <v>51</v>
      </c>
      <c r="E1067" s="1" t="s">
        <v>124</v>
      </c>
      <c r="F1067" s="1" t="s">
        <v>123</v>
      </c>
      <c r="G1067" s="62">
        <v>74250</v>
      </c>
    </row>
    <row r="1068" spans="1:7" x14ac:dyDescent="0.3">
      <c r="A1068" s="1">
        <v>2007</v>
      </c>
      <c r="B1068" s="1" t="s">
        <v>114</v>
      </c>
      <c r="C1068" s="1" t="s">
        <v>112</v>
      </c>
      <c r="D1068" s="8" t="s">
        <v>51</v>
      </c>
      <c r="E1068" s="1" t="s">
        <v>124</v>
      </c>
      <c r="F1068" s="1" t="s">
        <v>123</v>
      </c>
      <c r="G1068" s="62">
        <v>79125</v>
      </c>
    </row>
    <row r="1069" spans="1:7" x14ac:dyDescent="0.3">
      <c r="A1069" s="1">
        <v>2008</v>
      </c>
      <c r="B1069" s="1" t="s">
        <v>114</v>
      </c>
      <c r="C1069" s="1" t="s">
        <v>112</v>
      </c>
      <c r="D1069" s="8" t="s">
        <v>51</v>
      </c>
      <c r="E1069" s="1" t="s">
        <v>124</v>
      </c>
      <c r="F1069" s="1" t="s">
        <v>123</v>
      </c>
      <c r="G1069" s="62">
        <v>129575</v>
      </c>
    </row>
    <row r="1070" spans="1:7" x14ac:dyDescent="0.3">
      <c r="A1070" s="1">
        <v>2009</v>
      </c>
      <c r="B1070" s="8" t="s">
        <v>114</v>
      </c>
      <c r="C1070" s="1" t="s">
        <v>112</v>
      </c>
      <c r="D1070" s="8" t="s">
        <v>51</v>
      </c>
      <c r="E1070" s="33" t="s">
        <v>124</v>
      </c>
      <c r="F1070" s="33" t="s">
        <v>123</v>
      </c>
      <c r="G1070" s="62">
        <v>87382</v>
      </c>
    </row>
    <row r="1071" spans="1:7" x14ac:dyDescent="0.3">
      <c r="A1071" s="1">
        <v>2010</v>
      </c>
      <c r="B1071" s="8" t="s">
        <v>114</v>
      </c>
      <c r="C1071" s="1" t="s">
        <v>112</v>
      </c>
      <c r="D1071" s="8" t="s">
        <v>51</v>
      </c>
      <c r="E1071" s="1" t="s">
        <v>124</v>
      </c>
      <c r="F1071" s="1" t="s">
        <v>123</v>
      </c>
      <c r="G1071" s="62">
        <v>106322</v>
      </c>
    </row>
    <row r="1072" spans="1:7" x14ac:dyDescent="0.3">
      <c r="A1072" s="1">
        <v>2011</v>
      </c>
      <c r="B1072" s="1" t="s">
        <v>114</v>
      </c>
      <c r="C1072" s="59" t="s">
        <v>112</v>
      </c>
      <c r="D1072" s="8" t="s">
        <v>51</v>
      </c>
      <c r="E1072" s="59" t="s">
        <v>124</v>
      </c>
      <c r="F1072" s="59" t="s">
        <v>123</v>
      </c>
      <c r="G1072" s="62">
        <v>79350</v>
      </c>
    </row>
    <row r="1073" spans="1:7" x14ac:dyDescent="0.3">
      <c r="A1073" s="1">
        <v>2012</v>
      </c>
      <c r="B1073" s="8" t="s">
        <v>114</v>
      </c>
      <c r="C1073" s="59" t="s">
        <v>112</v>
      </c>
      <c r="D1073" s="8" t="s">
        <v>51</v>
      </c>
      <c r="E1073" s="59" t="s">
        <v>124</v>
      </c>
      <c r="F1073" s="59" t="s">
        <v>123</v>
      </c>
      <c r="G1073" s="62">
        <v>68475</v>
      </c>
    </row>
    <row r="1074" spans="1:7" x14ac:dyDescent="0.3">
      <c r="A1074" s="1">
        <v>2013</v>
      </c>
      <c r="B1074" s="1" t="s">
        <v>114</v>
      </c>
      <c r="C1074" s="59" t="s">
        <v>112</v>
      </c>
      <c r="D1074" s="8" t="s">
        <v>51</v>
      </c>
      <c r="E1074" s="59" t="s">
        <v>124</v>
      </c>
      <c r="F1074" s="59" t="s">
        <v>123</v>
      </c>
      <c r="G1074" s="62">
        <v>43000</v>
      </c>
    </row>
    <row r="1075" spans="1:7" x14ac:dyDescent="0.3">
      <c r="A1075" s="1">
        <v>2014</v>
      </c>
      <c r="B1075" s="1" t="s">
        <v>114</v>
      </c>
      <c r="C1075" s="59" t="s">
        <v>112</v>
      </c>
      <c r="D1075" s="8" t="s">
        <v>51</v>
      </c>
      <c r="E1075" s="59" t="s">
        <v>124</v>
      </c>
      <c r="F1075" s="59" t="s">
        <v>123</v>
      </c>
      <c r="G1075" s="62">
        <v>57620</v>
      </c>
    </row>
    <row r="1076" spans="1:7" x14ac:dyDescent="0.3">
      <c r="A1076" s="1">
        <v>2015</v>
      </c>
      <c r="B1076" s="1" t="s">
        <v>114</v>
      </c>
      <c r="C1076" s="1" t="s">
        <v>112</v>
      </c>
      <c r="D1076" s="8" t="s">
        <v>51</v>
      </c>
      <c r="E1076" s="1" t="s">
        <v>124</v>
      </c>
      <c r="F1076" s="1" t="s">
        <v>123</v>
      </c>
      <c r="G1076" s="62">
        <v>136575</v>
      </c>
    </row>
    <row r="1077" spans="1:7" x14ac:dyDescent="0.3">
      <c r="A1077" s="11">
        <v>2016</v>
      </c>
      <c r="B1077" s="1" t="s">
        <v>115</v>
      </c>
      <c r="C1077" s="1" t="s">
        <v>98</v>
      </c>
      <c r="D1077" s="8" t="s">
        <v>99</v>
      </c>
      <c r="E1077" s="1" t="s">
        <v>124</v>
      </c>
      <c r="F1077" s="1" t="s">
        <v>125</v>
      </c>
      <c r="G1077" s="62">
        <v>222615</v>
      </c>
    </row>
    <row r="1078" spans="1:7" x14ac:dyDescent="0.3">
      <c r="A1078" s="11">
        <v>2000</v>
      </c>
      <c r="B1078" s="1" t="s">
        <v>115</v>
      </c>
      <c r="C1078" s="1" t="s">
        <v>69</v>
      </c>
      <c r="D1078" s="8" t="s">
        <v>70</v>
      </c>
      <c r="E1078" s="1" t="s">
        <v>124</v>
      </c>
      <c r="F1078" s="1" t="s">
        <v>125</v>
      </c>
      <c r="G1078" s="62">
        <v>139445</v>
      </c>
    </row>
    <row r="1079" spans="1:7" x14ac:dyDescent="0.3">
      <c r="A1079" s="11">
        <v>2001</v>
      </c>
      <c r="B1079" s="1" t="s">
        <v>115</v>
      </c>
      <c r="C1079" s="1" t="s">
        <v>69</v>
      </c>
      <c r="D1079" s="8" t="s">
        <v>70</v>
      </c>
      <c r="E1079" s="1" t="s">
        <v>124</v>
      </c>
      <c r="F1079" s="1" t="s">
        <v>125</v>
      </c>
      <c r="G1079" s="62">
        <v>190705</v>
      </c>
    </row>
    <row r="1080" spans="1:7" x14ac:dyDescent="0.3">
      <c r="A1080" s="11">
        <v>2002</v>
      </c>
      <c r="B1080" s="1" t="s">
        <v>115</v>
      </c>
      <c r="C1080" s="1" t="s">
        <v>69</v>
      </c>
      <c r="D1080" s="8" t="s">
        <v>70</v>
      </c>
      <c r="E1080" s="33" t="s">
        <v>124</v>
      </c>
      <c r="F1080" s="33" t="s">
        <v>125</v>
      </c>
      <c r="G1080" s="62">
        <v>90910</v>
      </c>
    </row>
    <row r="1081" spans="1:7" x14ac:dyDescent="0.3">
      <c r="A1081" s="11">
        <v>2003</v>
      </c>
      <c r="B1081" s="1" t="s">
        <v>115</v>
      </c>
      <c r="C1081" s="1" t="s">
        <v>69</v>
      </c>
      <c r="D1081" s="8" t="s">
        <v>70</v>
      </c>
      <c r="E1081" s="1" t="s">
        <v>124</v>
      </c>
      <c r="F1081" s="1" t="s">
        <v>125</v>
      </c>
      <c r="G1081" s="62">
        <v>84435</v>
      </c>
    </row>
    <row r="1082" spans="1:7" x14ac:dyDescent="0.3">
      <c r="A1082" s="11">
        <v>2004</v>
      </c>
      <c r="B1082" s="1" t="s">
        <v>115</v>
      </c>
      <c r="C1082" s="1" t="s">
        <v>69</v>
      </c>
      <c r="D1082" s="8" t="s">
        <v>70</v>
      </c>
      <c r="E1082" s="1" t="s">
        <v>124</v>
      </c>
      <c r="F1082" s="1" t="s">
        <v>125</v>
      </c>
      <c r="G1082" s="62">
        <v>78780</v>
      </c>
    </row>
    <row r="1083" spans="1:7" x14ac:dyDescent="0.3">
      <c r="A1083" s="11">
        <v>2005</v>
      </c>
      <c r="B1083" s="1" t="s">
        <v>115</v>
      </c>
      <c r="C1083" s="1" t="s">
        <v>69</v>
      </c>
      <c r="D1083" s="8" t="s">
        <v>70</v>
      </c>
      <c r="E1083" s="1" t="s">
        <v>124</v>
      </c>
      <c r="F1083" s="1" t="s">
        <v>125</v>
      </c>
      <c r="G1083" s="62">
        <v>45820</v>
      </c>
    </row>
    <row r="1084" spans="1:7" x14ac:dyDescent="0.3">
      <c r="A1084" s="11">
        <v>2006</v>
      </c>
      <c r="B1084" s="1" t="s">
        <v>115</v>
      </c>
      <c r="C1084" s="1" t="s">
        <v>69</v>
      </c>
      <c r="D1084" s="8" t="s">
        <v>70</v>
      </c>
      <c r="E1084" s="1" t="s">
        <v>124</v>
      </c>
      <c r="F1084" s="1" t="s">
        <v>125</v>
      </c>
      <c r="G1084" s="62">
        <v>68610</v>
      </c>
    </row>
    <row r="1085" spans="1:7" x14ac:dyDescent="0.3">
      <c r="A1085" s="11">
        <v>2007</v>
      </c>
      <c r="B1085" s="1" t="s">
        <v>115</v>
      </c>
      <c r="C1085" s="1" t="s">
        <v>69</v>
      </c>
      <c r="D1085" s="8" t="s">
        <v>70</v>
      </c>
      <c r="E1085" s="33" t="s">
        <v>124</v>
      </c>
      <c r="F1085" s="33" t="s">
        <v>125</v>
      </c>
      <c r="G1085" s="62">
        <v>50760</v>
      </c>
    </row>
    <row r="1086" spans="1:7" x14ac:dyDescent="0.3">
      <c r="A1086" s="11">
        <v>2008</v>
      </c>
      <c r="B1086" s="1" t="s">
        <v>115</v>
      </c>
      <c r="C1086" s="1" t="s">
        <v>69</v>
      </c>
      <c r="D1086" s="8" t="s">
        <v>70</v>
      </c>
      <c r="E1086" s="1" t="s">
        <v>124</v>
      </c>
      <c r="F1086" s="1" t="s">
        <v>125</v>
      </c>
      <c r="G1086" s="62">
        <v>103285</v>
      </c>
    </row>
    <row r="1087" spans="1:7" x14ac:dyDescent="0.3">
      <c r="A1087" s="11">
        <v>2009</v>
      </c>
      <c r="B1087" s="1" t="s">
        <v>115</v>
      </c>
      <c r="C1087" s="1" t="s">
        <v>69</v>
      </c>
      <c r="D1087" s="8" t="s">
        <v>70</v>
      </c>
      <c r="E1087" s="1" t="s">
        <v>124</v>
      </c>
      <c r="F1087" s="1" t="s">
        <v>125</v>
      </c>
      <c r="G1087" s="62">
        <v>81750</v>
      </c>
    </row>
    <row r="1088" spans="1:7" x14ac:dyDescent="0.3">
      <c r="A1088" s="11">
        <v>2010</v>
      </c>
      <c r="B1088" s="1" t="s">
        <v>115</v>
      </c>
      <c r="C1088" s="1" t="s">
        <v>69</v>
      </c>
      <c r="D1088" s="8" t="s">
        <v>70</v>
      </c>
      <c r="E1088" s="1" t="s">
        <v>124</v>
      </c>
      <c r="F1088" s="1" t="s">
        <v>125</v>
      </c>
      <c r="G1088" s="62">
        <v>70875</v>
      </c>
    </row>
    <row r="1089" spans="1:7" x14ac:dyDescent="0.3">
      <c r="A1089" s="11">
        <v>2011</v>
      </c>
      <c r="B1089" s="1" t="s">
        <v>115</v>
      </c>
      <c r="C1089" s="59" t="s">
        <v>69</v>
      </c>
      <c r="D1089" s="8" t="s">
        <v>70</v>
      </c>
      <c r="E1089" s="1" t="s">
        <v>124</v>
      </c>
      <c r="F1089" s="1" t="s">
        <v>125</v>
      </c>
      <c r="G1089" s="62">
        <v>63570</v>
      </c>
    </row>
    <row r="1090" spans="1:7" x14ac:dyDescent="0.3">
      <c r="A1090" s="11">
        <v>2012</v>
      </c>
      <c r="B1090" s="1" t="s">
        <v>115</v>
      </c>
      <c r="C1090" s="59" t="s">
        <v>69</v>
      </c>
      <c r="D1090" s="8" t="s">
        <v>70</v>
      </c>
      <c r="E1090" s="33" t="s">
        <v>124</v>
      </c>
      <c r="F1090" s="33" t="s">
        <v>125</v>
      </c>
      <c r="G1090" s="62">
        <v>111180</v>
      </c>
    </row>
    <row r="1091" spans="1:7" x14ac:dyDescent="0.3">
      <c r="A1091" s="11">
        <v>2013</v>
      </c>
      <c r="B1091" s="1" t="s">
        <v>115</v>
      </c>
      <c r="C1091" s="59" t="s">
        <v>69</v>
      </c>
      <c r="D1091" s="8" t="s">
        <v>70</v>
      </c>
      <c r="E1091" s="1" t="s">
        <v>124</v>
      </c>
      <c r="F1091" s="1" t="s">
        <v>125</v>
      </c>
      <c r="G1091" s="62">
        <v>128275</v>
      </c>
    </row>
    <row r="1092" spans="1:7" x14ac:dyDescent="0.3">
      <c r="A1092" s="11">
        <v>2014</v>
      </c>
      <c r="B1092" s="1" t="s">
        <v>115</v>
      </c>
      <c r="C1092" s="59" t="s">
        <v>69</v>
      </c>
      <c r="D1092" s="8" t="s">
        <v>70</v>
      </c>
      <c r="E1092" s="1" t="s">
        <v>124</v>
      </c>
      <c r="F1092" s="1" t="s">
        <v>125</v>
      </c>
      <c r="G1092" s="62">
        <v>110285</v>
      </c>
    </row>
    <row r="1093" spans="1:7" x14ac:dyDescent="0.3">
      <c r="A1093" s="11">
        <v>2015</v>
      </c>
      <c r="B1093" s="8" t="s">
        <v>115</v>
      </c>
      <c r="C1093" s="1" t="s">
        <v>69</v>
      </c>
      <c r="D1093" s="8" t="s">
        <v>70</v>
      </c>
      <c r="E1093" s="1" t="s">
        <v>124</v>
      </c>
      <c r="F1093" s="1" t="s">
        <v>125</v>
      </c>
      <c r="G1093" s="62">
        <v>73650</v>
      </c>
    </row>
    <row r="1094" spans="1:7" x14ac:dyDescent="0.3">
      <c r="A1094" s="11">
        <v>2016</v>
      </c>
      <c r="B1094" s="8" t="s">
        <v>115</v>
      </c>
      <c r="C1094" s="1" t="s">
        <v>103</v>
      </c>
      <c r="D1094" s="8" t="s">
        <v>104</v>
      </c>
      <c r="E1094" s="1" t="s">
        <v>124</v>
      </c>
      <c r="F1094" s="1" t="s">
        <v>125</v>
      </c>
      <c r="G1094" s="62">
        <v>63565</v>
      </c>
    </row>
    <row r="1095" spans="1:7" x14ac:dyDescent="0.3">
      <c r="A1095" s="11">
        <v>2000</v>
      </c>
      <c r="B1095" s="216" t="s">
        <v>250</v>
      </c>
      <c r="C1095" s="216" t="s">
        <v>251</v>
      </c>
      <c r="D1095" s="216" t="s">
        <v>252</v>
      </c>
      <c r="E1095" s="33" t="s">
        <v>124</v>
      </c>
      <c r="F1095" s="33" t="s">
        <v>125</v>
      </c>
      <c r="G1095" s="62">
        <v>74510</v>
      </c>
    </row>
    <row r="1096" spans="1:7" x14ac:dyDescent="0.3">
      <c r="A1096" s="11">
        <v>2001</v>
      </c>
      <c r="B1096" s="216" t="s">
        <v>250</v>
      </c>
      <c r="C1096" s="216" t="s">
        <v>251</v>
      </c>
      <c r="D1096" s="216" t="s">
        <v>252</v>
      </c>
      <c r="E1096" s="1" t="s">
        <v>124</v>
      </c>
      <c r="F1096" s="1" t="s">
        <v>125</v>
      </c>
      <c r="G1096" s="62">
        <v>74160</v>
      </c>
    </row>
    <row r="1097" spans="1:7" x14ac:dyDescent="0.3">
      <c r="A1097" s="11">
        <v>2002</v>
      </c>
      <c r="B1097" s="216" t="s">
        <v>250</v>
      </c>
      <c r="C1097" s="216" t="s">
        <v>251</v>
      </c>
      <c r="D1097" s="216" t="s">
        <v>252</v>
      </c>
      <c r="E1097" s="1" t="s">
        <v>124</v>
      </c>
      <c r="F1097" s="1" t="s">
        <v>125</v>
      </c>
      <c r="G1097" s="62">
        <v>70660</v>
      </c>
    </row>
    <row r="1098" spans="1:7" x14ac:dyDescent="0.3">
      <c r="A1098" s="11">
        <v>2003</v>
      </c>
      <c r="B1098" s="216" t="s">
        <v>250</v>
      </c>
      <c r="C1098" s="216" t="s">
        <v>251</v>
      </c>
      <c r="D1098" s="216" t="s">
        <v>252</v>
      </c>
      <c r="E1098" s="1" t="s">
        <v>124</v>
      </c>
      <c r="F1098" s="1" t="s">
        <v>125</v>
      </c>
      <c r="G1098" s="62">
        <v>15350</v>
      </c>
    </row>
    <row r="1099" spans="1:7" x14ac:dyDescent="0.3">
      <c r="A1099" s="11">
        <v>2004</v>
      </c>
      <c r="B1099" s="216" t="s">
        <v>250</v>
      </c>
      <c r="C1099" s="216" t="s">
        <v>251</v>
      </c>
      <c r="D1099" s="216" t="s">
        <v>252</v>
      </c>
      <c r="E1099" s="1" t="s">
        <v>124</v>
      </c>
      <c r="F1099" s="1" t="s">
        <v>125</v>
      </c>
      <c r="G1099" s="62">
        <v>9480</v>
      </c>
    </row>
    <row r="1100" spans="1:7" x14ac:dyDescent="0.3">
      <c r="A1100" s="11">
        <v>2005</v>
      </c>
      <c r="B1100" s="216" t="s">
        <v>250</v>
      </c>
      <c r="C1100" s="216" t="s">
        <v>251</v>
      </c>
      <c r="D1100" s="216" t="s">
        <v>252</v>
      </c>
      <c r="E1100" s="33" t="s">
        <v>124</v>
      </c>
      <c r="F1100" s="33" t="s">
        <v>125</v>
      </c>
      <c r="G1100" s="62">
        <v>4000</v>
      </c>
    </row>
    <row r="1101" spans="1:7" x14ac:dyDescent="0.3">
      <c r="A1101" s="11">
        <v>2006</v>
      </c>
      <c r="B1101" s="216" t="s">
        <v>250</v>
      </c>
      <c r="C1101" s="216" t="s">
        <v>251</v>
      </c>
      <c r="D1101" s="216" t="s">
        <v>252</v>
      </c>
      <c r="E1101" s="1" t="s">
        <v>124</v>
      </c>
      <c r="F1101" s="1" t="s">
        <v>125</v>
      </c>
      <c r="G1101" s="62">
        <v>1000</v>
      </c>
    </row>
    <row r="1102" spans="1:7" x14ac:dyDescent="0.3">
      <c r="A1102" s="11">
        <v>2007</v>
      </c>
      <c r="B1102" s="216" t="s">
        <v>250</v>
      </c>
      <c r="C1102" s="216" t="s">
        <v>251</v>
      </c>
      <c r="D1102" s="216" t="s">
        <v>252</v>
      </c>
      <c r="E1102" s="1" t="s">
        <v>124</v>
      </c>
      <c r="F1102" s="1" t="s">
        <v>125</v>
      </c>
      <c r="G1102" s="62">
        <v>58725</v>
      </c>
    </row>
    <row r="1103" spans="1:7" x14ac:dyDescent="0.3">
      <c r="A1103" s="11">
        <v>2008</v>
      </c>
      <c r="B1103" s="216" t="s">
        <v>250</v>
      </c>
      <c r="C1103" s="216" t="s">
        <v>251</v>
      </c>
      <c r="D1103" s="216" t="s">
        <v>252</v>
      </c>
      <c r="E1103" s="1" t="s">
        <v>124</v>
      </c>
      <c r="F1103" s="1" t="s">
        <v>125</v>
      </c>
      <c r="G1103" s="62">
        <v>16055</v>
      </c>
    </row>
    <row r="1104" spans="1:7" x14ac:dyDescent="0.3">
      <c r="A1104" s="11">
        <v>2009</v>
      </c>
      <c r="B1104" s="216" t="s">
        <v>250</v>
      </c>
      <c r="C1104" s="216" t="s">
        <v>251</v>
      </c>
      <c r="D1104" s="216" t="s">
        <v>252</v>
      </c>
      <c r="E1104" s="1" t="s">
        <v>124</v>
      </c>
      <c r="F1104" s="1" t="s">
        <v>125</v>
      </c>
      <c r="G1104" s="62">
        <v>14560</v>
      </c>
    </row>
    <row r="1105" spans="1:7" x14ac:dyDescent="0.3">
      <c r="A1105" s="11">
        <v>2010</v>
      </c>
      <c r="B1105" s="216" t="s">
        <v>250</v>
      </c>
      <c r="C1105" s="216" t="s">
        <v>251</v>
      </c>
      <c r="D1105" s="216" t="s">
        <v>252</v>
      </c>
      <c r="E1105" s="33" t="s">
        <v>124</v>
      </c>
      <c r="F1105" s="33" t="s">
        <v>125</v>
      </c>
      <c r="G1105" s="62">
        <v>19550</v>
      </c>
    </row>
    <row r="1106" spans="1:7" x14ac:dyDescent="0.3">
      <c r="A1106" s="11">
        <v>2011</v>
      </c>
      <c r="B1106" s="216" t="s">
        <v>250</v>
      </c>
      <c r="C1106" s="216" t="s">
        <v>251</v>
      </c>
      <c r="D1106" s="216" t="s">
        <v>252</v>
      </c>
      <c r="E1106" s="1" t="s">
        <v>124</v>
      </c>
      <c r="F1106" s="1" t="s">
        <v>125</v>
      </c>
      <c r="G1106" s="62">
        <v>26850</v>
      </c>
    </row>
    <row r="1107" spans="1:7" x14ac:dyDescent="0.3">
      <c r="A1107" s="11">
        <v>2012</v>
      </c>
      <c r="B1107" s="216" t="s">
        <v>250</v>
      </c>
      <c r="C1107" s="216" t="s">
        <v>251</v>
      </c>
      <c r="D1107" s="216" t="s">
        <v>252</v>
      </c>
      <c r="E1107" s="1" t="s">
        <v>124</v>
      </c>
      <c r="F1107" s="1" t="s">
        <v>125</v>
      </c>
      <c r="G1107" s="62">
        <v>28150</v>
      </c>
    </row>
    <row r="1108" spans="1:7" x14ac:dyDescent="0.3">
      <c r="A1108" s="11">
        <v>2013</v>
      </c>
      <c r="B1108" s="216" t="s">
        <v>250</v>
      </c>
      <c r="C1108" s="216" t="s">
        <v>251</v>
      </c>
      <c r="D1108" s="216" t="s">
        <v>252</v>
      </c>
      <c r="E1108" s="1" t="s">
        <v>124</v>
      </c>
      <c r="F1108" s="1" t="s">
        <v>125</v>
      </c>
      <c r="G1108" s="62">
        <v>14600</v>
      </c>
    </row>
    <row r="1109" spans="1:7" x14ac:dyDescent="0.3">
      <c r="A1109" s="11">
        <v>2014</v>
      </c>
      <c r="B1109" s="216" t="s">
        <v>250</v>
      </c>
      <c r="C1109" s="216" t="s">
        <v>251</v>
      </c>
      <c r="D1109" s="216" t="s">
        <v>252</v>
      </c>
      <c r="E1109" s="1" t="s">
        <v>124</v>
      </c>
      <c r="F1109" s="1" t="s">
        <v>125</v>
      </c>
      <c r="G1109" s="62">
        <v>28775</v>
      </c>
    </row>
    <row r="1110" spans="1:7" x14ac:dyDescent="0.3">
      <c r="A1110" s="11">
        <v>2015</v>
      </c>
      <c r="B1110" s="216" t="s">
        <v>250</v>
      </c>
      <c r="C1110" s="216" t="s">
        <v>251</v>
      </c>
      <c r="D1110" s="216" t="s">
        <v>252</v>
      </c>
      <c r="E1110" s="33" t="s">
        <v>124</v>
      </c>
      <c r="F1110" s="33" t="s">
        <v>125</v>
      </c>
      <c r="G1110" s="62">
        <v>17660</v>
      </c>
    </row>
    <row r="1111" spans="1:7" x14ac:dyDescent="0.3">
      <c r="A1111" s="145">
        <v>2016</v>
      </c>
      <c r="B1111" s="1" t="s">
        <v>115</v>
      </c>
      <c r="C1111" s="9" t="s">
        <v>12</v>
      </c>
      <c r="D1111" s="8" t="s">
        <v>47</v>
      </c>
      <c r="E1111" s="1" t="s">
        <v>124</v>
      </c>
      <c r="F1111" s="1" t="s">
        <v>123</v>
      </c>
      <c r="G1111" s="62">
        <v>63300</v>
      </c>
    </row>
    <row r="1112" spans="1:7" x14ac:dyDescent="0.3">
      <c r="A1112" s="145">
        <v>2016</v>
      </c>
      <c r="B1112" s="1" t="s">
        <v>115</v>
      </c>
      <c r="C1112" s="9" t="s">
        <v>13</v>
      </c>
      <c r="D1112" s="8" t="s">
        <v>48</v>
      </c>
      <c r="E1112" s="1" t="s">
        <v>124</v>
      </c>
      <c r="F1112" s="1" t="s">
        <v>123</v>
      </c>
      <c r="G1112" s="62">
        <v>239050</v>
      </c>
    </row>
    <row r="1113" spans="1:7" x14ac:dyDescent="0.3">
      <c r="A1113" s="11">
        <v>2000</v>
      </c>
      <c r="B1113" s="216" t="s">
        <v>250</v>
      </c>
      <c r="C1113" s="1" t="s">
        <v>76</v>
      </c>
      <c r="D1113" s="216" t="s">
        <v>253</v>
      </c>
      <c r="E1113" s="1" t="s">
        <v>124</v>
      </c>
      <c r="F1113" s="1" t="s">
        <v>125</v>
      </c>
      <c r="G1113" s="62">
        <v>23280</v>
      </c>
    </row>
    <row r="1114" spans="1:7" x14ac:dyDescent="0.3">
      <c r="A1114" s="11">
        <v>2001</v>
      </c>
      <c r="B1114" s="216" t="s">
        <v>250</v>
      </c>
      <c r="C1114" s="53" t="s">
        <v>76</v>
      </c>
      <c r="D1114" s="216" t="s">
        <v>253</v>
      </c>
      <c r="E1114" s="33" t="s">
        <v>124</v>
      </c>
      <c r="F1114" s="33" t="s">
        <v>125</v>
      </c>
      <c r="G1114" s="62">
        <v>11900</v>
      </c>
    </row>
    <row r="1115" spans="1:7" x14ac:dyDescent="0.3">
      <c r="A1115" s="11">
        <v>2002</v>
      </c>
      <c r="B1115" s="216" t="s">
        <v>250</v>
      </c>
      <c r="C1115" s="53" t="s">
        <v>76</v>
      </c>
      <c r="D1115" s="216" t="s">
        <v>253</v>
      </c>
      <c r="E1115" s="53" t="s">
        <v>124</v>
      </c>
      <c r="F1115" s="53" t="s">
        <v>125</v>
      </c>
      <c r="G1115" s="62">
        <v>1000</v>
      </c>
    </row>
    <row r="1116" spans="1:7" x14ac:dyDescent="0.3">
      <c r="A1116" s="11">
        <v>2003</v>
      </c>
      <c r="B1116" s="216" t="s">
        <v>250</v>
      </c>
      <c r="C1116" s="1" t="s">
        <v>76</v>
      </c>
      <c r="D1116" s="216" t="s">
        <v>253</v>
      </c>
      <c r="E1116" s="1" t="s">
        <v>124</v>
      </c>
      <c r="F1116" s="1" t="s">
        <v>125</v>
      </c>
      <c r="G1116" s="62"/>
    </row>
    <row r="1117" spans="1:7" x14ac:dyDescent="0.3">
      <c r="A1117" s="11">
        <v>2004</v>
      </c>
      <c r="B1117" s="216" t="s">
        <v>250</v>
      </c>
      <c r="C1117" s="1" t="s">
        <v>76</v>
      </c>
      <c r="D1117" s="216" t="s">
        <v>253</v>
      </c>
      <c r="E1117" s="1" t="s">
        <v>124</v>
      </c>
      <c r="F1117" s="1" t="s">
        <v>125</v>
      </c>
      <c r="G1117" s="62"/>
    </row>
    <row r="1118" spans="1:7" x14ac:dyDescent="0.3">
      <c r="A1118" s="11">
        <v>2005</v>
      </c>
      <c r="B1118" s="216" t="s">
        <v>250</v>
      </c>
      <c r="C1118" s="1" t="s">
        <v>76</v>
      </c>
      <c r="D1118" s="216" t="s">
        <v>253</v>
      </c>
      <c r="E1118" s="1" t="s">
        <v>124</v>
      </c>
      <c r="F1118" s="1" t="s">
        <v>125</v>
      </c>
      <c r="G1118" s="62">
        <v>1000</v>
      </c>
    </row>
    <row r="1119" spans="1:7" x14ac:dyDescent="0.3">
      <c r="A1119" s="11">
        <v>2006</v>
      </c>
      <c r="B1119" s="216" t="s">
        <v>250</v>
      </c>
      <c r="C1119" s="53" t="s">
        <v>76</v>
      </c>
      <c r="D1119" s="216" t="s">
        <v>253</v>
      </c>
      <c r="E1119" s="33" t="s">
        <v>124</v>
      </c>
      <c r="F1119" s="33" t="s">
        <v>125</v>
      </c>
      <c r="G1119" s="62"/>
    </row>
    <row r="1120" spans="1:7" x14ac:dyDescent="0.3">
      <c r="A1120" s="11">
        <v>2007</v>
      </c>
      <c r="B1120" s="216" t="s">
        <v>250</v>
      </c>
      <c r="C1120" s="53" t="s">
        <v>76</v>
      </c>
      <c r="D1120" s="216" t="s">
        <v>253</v>
      </c>
      <c r="E1120" s="53" t="s">
        <v>124</v>
      </c>
      <c r="F1120" s="53" t="s">
        <v>125</v>
      </c>
      <c r="G1120" s="62">
        <v>1000</v>
      </c>
    </row>
    <row r="1121" spans="1:7" x14ac:dyDescent="0.3">
      <c r="A1121" s="11">
        <v>2008</v>
      </c>
      <c r="B1121" s="216" t="s">
        <v>250</v>
      </c>
      <c r="C1121" s="1" t="s">
        <v>76</v>
      </c>
      <c r="D1121" s="216" t="s">
        <v>253</v>
      </c>
      <c r="E1121" s="1" t="s">
        <v>124</v>
      </c>
      <c r="F1121" s="1" t="s">
        <v>125</v>
      </c>
      <c r="G1121" s="62">
        <v>2000</v>
      </c>
    </row>
    <row r="1122" spans="1:7" x14ac:dyDescent="0.3">
      <c r="A1122" s="11">
        <v>2009</v>
      </c>
      <c r="B1122" s="216" t="s">
        <v>250</v>
      </c>
      <c r="C1122" s="1" t="s">
        <v>76</v>
      </c>
      <c r="D1122" s="216" t="s">
        <v>253</v>
      </c>
      <c r="E1122" s="1" t="s">
        <v>124</v>
      </c>
      <c r="F1122" s="1" t="s">
        <v>125</v>
      </c>
      <c r="G1122" s="62"/>
    </row>
    <row r="1123" spans="1:7" x14ac:dyDescent="0.3">
      <c r="A1123" s="11">
        <v>2010</v>
      </c>
      <c r="B1123" s="216" t="s">
        <v>250</v>
      </c>
      <c r="C1123" s="1" t="s">
        <v>76</v>
      </c>
      <c r="D1123" s="216" t="s">
        <v>253</v>
      </c>
      <c r="E1123" s="1" t="s">
        <v>124</v>
      </c>
      <c r="F1123" s="1" t="s">
        <v>125</v>
      </c>
      <c r="G1123" s="62">
        <v>1000</v>
      </c>
    </row>
    <row r="1124" spans="1:7" x14ac:dyDescent="0.3">
      <c r="A1124" s="11">
        <v>2011</v>
      </c>
      <c r="B1124" s="216" t="s">
        <v>250</v>
      </c>
      <c r="C1124" s="59" t="s">
        <v>76</v>
      </c>
      <c r="D1124" s="216" t="s">
        <v>253</v>
      </c>
      <c r="E1124" s="59" t="s">
        <v>124</v>
      </c>
      <c r="F1124" s="59" t="s">
        <v>125</v>
      </c>
      <c r="G1124" s="62"/>
    </row>
    <row r="1125" spans="1:7" x14ac:dyDescent="0.3">
      <c r="A1125" s="11">
        <v>2012</v>
      </c>
      <c r="B1125" s="216" t="s">
        <v>250</v>
      </c>
      <c r="C1125" s="53" t="s">
        <v>76</v>
      </c>
      <c r="D1125" s="216" t="s">
        <v>253</v>
      </c>
      <c r="E1125" s="53" t="s">
        <v>124</v>
      </c>
      <c r="F1125" s="53" t="s">
        <v>125</v>
      </c>
      <c r="G1125" s="62"/>
    </row>
    <row r="1126" spans="1:7" x14ac:dyDescent="0.3">
      <c r="A1126" s="11">
        <v>2013</v>
      </c>
      <c r="B1126" s="216" t="s">
        <v>250</v>
      </c>
      <c r="C1126" s="8" t="s">
        <v>76</v>
      </c>
      <c r="D1126" s="216" t="s">
        <v>253</v>
      </c>
      <c r="E1126" s="1" t="s">
        <v>124</v>
      </c>
      <c r="F1126" s="1" t="s">
        <v>125</v>
      </c>
      <c r="G1126" s="62"/>
    </row>
    <row r="1127" spans="1:7" x14ac:dyDescent="0.3">
      <c r="A1127" s="11">
        <v>2014</v>
      </c>
      <c r="B1127" s="216" t="s">
        <v>250</v>
      </c>
      <c r="C1127" s="1" t="s">
        <v>76</v>
      </c>
      <c r="D1127" s="216" t="s">
        <v>253</v>
      </c>
      <c r="E1127" s="1" t="s">
        <v>124</v>
      </c>
      <c r="F1127" s="1" t="s">
        <v>125</v>
      </c>
      <c r="G1127" s="62"/>
    </row>
    <row r="1128" spans="1:7" x14ac:dyDescent="0.3">
      <c r="A1128" s="11">
        <v>2015</v>
      </c>
      <c r="B1128" s="216" t="s">
        <v>250</v>
      </c>
      <c r="C1128" s="1" t="s">
        <v>76</v>
      </c>
      <c r="D1128" s="216" t="s">
        <v>253</v>
      </c>
      <c r="E1128" s="1" t="s">
        <v>124</v>
      </c>
      <c r="F1128" s="1" t="s">
        <v>125</v>
      </c>
      <c r="G1128" s="62"/>
    </row>
    <row r="1129" spans="1:7" x14ac:dyDescent="0.3">
      <c r="A1129" s="145">
        <v>2016</v>
      </c>
      <c r="B1129" s="1" t="s">
        <v>6</v>
      </c>
      <c r="C1129" s="9" t="s">
        <v>14</v>
      </c>
      <c r="D1129" s="8" t="s">
        <v>50</v>
      </c>
      <c r="E1129" s="33" t="s">
        <v>124</v>
      </c>
      <c r="F1129" s="33" t="s">
        <v>123</v>
      </c>
      <c r="G1129" s="62">
        <v>25500</v>
      </c>
    </row>
    <row r="1130" spans="1:7" x14ac:dyDescent="0.3">
      <c r="A1130" s="11">
        <v>2000</v>
      </c>
      <c r="B1130" s="216" t="s">
        <v>250</v>
      </c>
      <c r="C1130" s="216" t="s">
        <v>243</v>
      </c>
      <c r="D1130" s="216" t="s">
        <v>244</v>
      </c>
      <c r="E1130" s="1" t="s">
        <v>124</v>
      </c>
      <c r="F1130" s="1" t="s">
        <v>125</v>
      </c>
      <c r="G1130" s="62">
        <v>53885</v>
      </c>
    </row>
    <row r="1131" spans="1:7" x14ac:dyDescent="0.3">
      <c r="A1131" s="11">
        <v>2001</v>
      </c>
      <c r="B1131" s="216" t="s">
        <v>250</v>
      </c>
      <c r="C1131" s="216" t="s">
        <v>243</v>
      </c>
      <c r="D1131" s="216" t="s">
        <v>244</v>
      </c>
      <c r="E1131" s="1" t="s">
        <v>124</v>
      </c>
      <c r="F1131" s="1" t="s">
        <v>125</v>
      </c>
      <c r="G1131" s="62">
        <v>46880</v>
      </c>
    </row>
    <row r="1132" spans="1:7" x14ac:dyDescent="0.3">
      <c r="A1132" s="11">
        <v>2002</v>
      </c>
      <c r="B1132" s="216" t="s">
        <v>250</v>
      </c>
      <c r="C1132" s="216" t="s">
        <v>243</v>
      </c>
      <c r="D1132" s="216" t="s">
        <v>244</v>
      </c>
      <c r="E1132" s="1" t="s">
        <v>124</v>
      </c>
      <c r="F1132" s="1" t="s">
        <v>125</v>
      </c>
      <c r="G1132" s="62">
        <v>24530</v>
      </c>
    </row>
    <row r="1133" spans="1:7" x14ac:dyDescent="0.3">
      <c r="A1133" s="11">
        <v>2003</v>
      </c>
      <c r="B1133" s="216" t="s">
        <v>250</v>
      </c>
      <c r="C1133" s="216" t="s">
        <v>243</v>
      </c>
      <c r="D1133" s="216" t="s">
        <v>244</v>
      </c>
      <c r="E1133" s="1" t="s">
        <v>124</v>
      </c>
      <c r="F1133" s="1" t="s">
        <v>125</v>
      </c>
      <c r="G1133" s="62">
        <v>5449</v>
      </c>
    </row>
    <row r="1134" spans="1:7" x14ac:dyDescent="0.3">
      <c r="A1134" s="11">
        <v>2004</v>
      </c>
      <c r="B1134" s="216" t="s">
        <v>250</v>
      </c>
      <c r="C1134" s="216" t="s">
        <v>243</v>
      </c>
      <c r="D1134" s="216" t="s">
        <v>244</v>
      </c>
      <c r="E1134" s="33" t="s">
        <v>124</v>
      </c>
      <c r="F1134" s="33" t="s">
        <v>125</v>
      </c>
      <c r="G1134" s="62"/>
    </row>
    <row r="1135" spans="1:7" x14ac:dyDescent="0.3">
      <c r="A1135" s="11">
        <v>2005</v>
      </c>
      <c r="B1135" s="216" t="s">
        <v>250</v>
      </c>
      <c r="C1135" s="216" t="s">
        <v>243</v>
      </c>
      <c r="D1135" s="216" t="s">
        <v>244</v>
      </c>
      <c r="E1135" s="1" t="s">
        <v>124</v>
      </c>
      <c r="F1135" s="1" t="s">
        <v>125</v>
      </c>
      <c r="G1135" s="62">
        <v>6200</v>
      </c>
    </row>
    <row r="1136" spans="1:7" x14ac:dyDescent="0.3">
      <c r="A1136" s="11">
        <v>2006</v>
      </c>
      <c r="B1136" s="216" t="s">
        <v>250</v>
      </c>
      <c r="C1136" s="216" t="s">
        <v>243</v>
      </c>
      <c r="D1136" s="216" t="s">
        <v>244</v>
      </c>
      <c r="E1136" s="1" t="s">
        <v>124</v>
      </c>
      <c r="F1136" s="1" t="s">
        <v>125</v>
      </c>
      <c r="G1136" s="62">
        <v>10725</v>
      </c>
    </row>
    <row r="1137" spans="1:7" x14ac:dyDescent="0.3">
      <c r="A1137" s="11">
        <v>2007</v>
      </c>
      <c r="B1137" s="216" t="s">
        <v>250</v>
      </c>
      <c r="C1137" s="216" t="s">
        <v>243</v>
      </c>
      <c r="D1137" s="216" t="s">
        <v>244</v>
      </c>
      <c r="E1137" s="1" t="s">
        <v>124</v>
      </c>
      <c r="F1137" s="1" t="s">
        <v>125</v>
      </c>
      <c r="G1137" s="62">
        <v>15450</v>
      </c>
    </row>
    <row r="1138" spans="1:7" x14ac:dyDescent="0.3">
      <c r="A1138" s="11">
        <v>2008</v>
      </c>
      <c r="B1138" s="216" t="s">
        <v>250</v>
      </c>
      <c r="C1138" s="216" t="s">
        <v>243</v>
      </c>
      <c r="D1138" s="216" t="s">
        <v>244</v>
      </c>
      <c r="E1138" s="1" t="s">
        <v>124</v>
      </c>
      <c r="F1138" s="1" t="s">
        <v>125</v>
      </c>
      <c r="G1138" s="62">
        <v>8880</v>
      </c>
    </row>
    <row r="1139" spans="1:7" x14ac:dyDescent="0.3">
      <c r="A1139" s="11">
        <v>2009</v>
      </c>
      <c r="B1139" s="216" t="s">
        <v>250</v>
      </c>
      <c r="C1139" s="216" t="s">
        <v>243</v>
      </c>
      <c r="D1139" s="216" t="s">
        <v>244</v>
      </c>
      <c r="E1139" s="33" t="s">
        <v>124</v>
      </c>
      <c r="F1139" s="33" t="s">
        <v>125</v>
      </c>
      <c r="G1139" s="62">
        <v>22800</v>
      </c>
    </row>
    <row r="1140" spans="1:7" x14ac:dyDescent="0.3">
      <c r="A1140" s="11">
        <v>2010</v>
      </c>
      <c r="B1140" s="216" t="s">
        <v>250</v>
      </c>
      <c r="C1140" s="216" t="s">
        <v>243</v>
      </c>
      <c r="D1140" s="216" t="s">
        <v>244</v>
      </c>
      <c r="E1140" s="1" t="s">
        <v>124</v>
      </c>
      <c r="F1140" s="1" t="s">
        <v>125</v>
      </c>
      <c r="G1140" s="62">
        <v>9860</v>
      </c>
    </row>
    <row r="1141" spans="1:7" x14ac:dyDescent="0.3">
      <c r="A1141" s="11">
        <v>2011</v>
      </c>
      <c r="B1141" s="216" t="s">
        <v>250</v>
      </c>
      <c r="C1141" s="216" t="s">
        <v>243</v>
      </c>
      <c r="D1141" s="216" t="s">
        <v>244</v>
      </c>
      <c r="E1141" s="59" t="s">
        <v>124</v>
      </c>
      <c r="F1141" s="59" t="s">
        <v>125</v>
      </c>
      <c r="G1141" s="62">
        <v>11520</v>
      </c>
    </row>
    <row r="1142" spans="1:7" x14ac:dyDescent="0.3">
      <c r="A1142" s="11">
        <v>2012</v>
      </c>
      <c r="B1142" s="216" t="s">
        <v>250</v>
      </c>
      <c r="C1142" s="216" t="s">
        <v>243</v>
      </c>
      <c r="D1142" s="216" t="s">
        <v>244</v>
      </c>
      <c r="E1142" s="1" t="s">
        <v>124</v>
      </c>
      <c r="F1142" s="1" t="s">
        <v>125</v>
      </c>
      <c r="G1142" s="62">
        <v>11050</v>
      </c>
    </row>
    <row r="1143" spans="1:7" x14ac:dyDescent="0.3">
      <c r="A1143" s="11">
        <v>2013</v>
      </c>
      <c r="B1143" s="216" t="s">
        <v>250</v>
      </c>
      <c r="C1143" s="216" t="s">
        <v>243</v>
      </c>
      <c r="D1143" s="216" t="s">
        <v>244</v>
      </c>
      <c r="E1143" s="1" t="s">
        <v>124</v>
      </c>
      <c r="F1143" s="1" t="s">
        <v>125</v>
      </c>
      <c r="G1143" s="62">
        <v>9850</v>
      </c>
    </row>
    <row r="1144" spans="1:7" x14ac:dyDescent="0.3">
      <c r="A1144" s="11">
        <v>2014</v>
      </c>
      <c r="B1144" s="216" t="s">
        <v>250</v>
      </c>
      <c r="C1144" s="216" t="s">
        <v>243</v>
      </c>
      <c r="D1144" s="216" t="s">
        <v>244</v>
      </c>
      <c r="E1144" s="33" t="s">
        <v>124</v>
      </c>
      <c r="F1144" s="33" t="s">
        <v>125</v>
      </c>
      <c r="G1144" s="62">
        <v>22500</v>
      </c>
    </row>
    <row r="1145" spans="1:7" x14ac:dyDescent="0.3">
      <c r="A1145" s="11">
        <v>2015</v>
      </c>
      <c r="B1145" s="216" t="s">
        <v>250</v>
      </c>
      <c r="C1145" s="216" t="s">
        <v>243</v>
      </c>
      <c r="D1145" s="216" t="s">
        <v>244</v>
      </c>
      <c r="E1145" s="1" t="s">
        <v>124</v>
      </c>
      <c r="F1145" s="1" t="s">
        <v>125</v>
      </c>
      <c r="G1145" s="62">
        <v>11400</v>
      </c>
    </row>
    <row r="1146" spans="1:7" x14ac:dyDescent="0.3">
      <c r="A1146" s="145">
        <v>2016</v>
      </c>
      <c r="B1146" s="8" t="s">
        <v>6</v>
      </c>
      <c r="C1146" s="9" t="s">
        <v>15</v>
      </c>
      <c r="D1146" s="8" t="s">
        <v>52</v>
      </c>
      <c r="E1146" s="1" t="s">
        <v>124</v>
      </c>
      <c r="F1146" s="1" t="s">
        <v>123</v>
      </c>
      <c r="G1146" s="62">
        <v>318810</v>
      </c>
    </row>
    <row r="1147" spans="1:7" x14ac:dyDescent="0.3">
      <c r="A1147" s="11">
        <v>2000</v>
      </c>
      <c r="B1147" s="8" t="s">
        <v>114</v>
      </c>
      <c r="C1147" s="216" t="s">
        <v>105</v>
      </c>
      <c r="D1147" s="216" t="s">
        <v>242</v>
      </c>
      <c r="E1147" s="1" t="s">
        <v>124</v>
      </c>
      <c r="F1147" s="1" t="s">
        <v>125</v>
      </c>
      <c r="G1147" s="62">
        <v>33530</v>
      </c>
    </row>
    <row r="1148" spans="1:7" x14ac:dyDescent="0.3">
      <c r="A1148" s="11">
        <v>2001</v>
      </c>
      <c r="B1148" s="1" t="s">
        <v>114</v>
      </c>
      <c r="C1148" s="216" t="s">
        <v>105</v>
      </c>
      <c r="D1148" s="216" t="s">
        <v>242</v>
      </c>
      <c r="E1148" s="1" t="s">
        <v>124</v>
      </c>
      <c r="F1148" s="1" t="s">
        <v>125</v>
      </c>
      <c r="G1148" s="62">
        <v>29555</v>
      </c>
    </row>
    <row r="1149" spans="1:7" x14ac:dyDescent="0.3">
      <c r="A1149" s="11">
        <v>2002</v>
      </c>
      <c r="B1149" s="8" t="s">
        <v>114</v>
      </c>
      <c r="C1149" s="216" t="s">
        <v>105</v>
      </c>
      <c r="D1149" s="216" t="s">
        <v>242</v>
      </c>
      <c r="E1149" s="33" t="s">
        <v>124</v>
      </c>
      <c r="F1149" s="33" t="s">
        <v>125</v>
      </c>
      <c r="G1149" s="62">
        <v>21560</v>
      </c>
    </row>
    <row r="1150" spans="1:7" x14ac:dyDescent="0.3">
      <c r="A1150" s="11">
        <v>2003</v>
      </c>
      <c r="B1150" s="1" t="s">
        <v>114</v>
      </c>
      <c r="C1150" s="216" t="s">
        <v>105</v>
      </c>
      <c r="D1150" s="216" t="s">
        <v>242</v>
      </c>
      <c r="E1150" s="1" t="s">
        <v>124</v>
      </c>
      <c r="F1150" s="1" t="s">
        <v>125</v>
      </c>
      <c r="G1150" s="62">
        <v>1775</v>
      </c>
    </row>
    <row r="1151" spans="1:7" x14ac:dyDescent="0.3">
      <c r="A1151" s="11">
        <v>2004</v>
      </c>
      <c r="B1151" s="1" t="s">
        <v>114</v>
      </c>
      <c r="C1151" s="216" t="s">
        <v>105</v>
      </c>
      <c r="D1151" s="216" t="s">
        <v>242</v>
      </c>
      <c r="E1151" s="1" t="s">
        <v>124</v>
      </c>
      <c r="F1151" s="1" t="s">
        <v>125</v>
      </c>
      <c r="G1151" s="62">
        <v>1920</v>
      </c>
    </row>
    <row r="1152" spans="1:7" x14ac:dyDescent="0.3">
      <c r="A1152" s="11">
        <v>2005</v>
      </c>
      <c r="B1152" s="1" t="s">
        <v>114</v>
      </c>
      <c r="C1152" s="216" t="s">
        <v>105</v>
      </c>
      <c r="D1152" s="216" t="s">
        <v>242</v>
      </c>
      <c r="E1152" s="1" t="s">
        <v>124</v>
      </c>
      <c r="F1152" s="1" t="s">
        <v>125</v>
      </c>
      <c r="G1152" s="62">
        <v>2500</v>
      </c>
    </row>
    <row r="1153" spans="1:7" x14ac:dyDescent="0.3">
      <c r="A1153" s="11">
        <v>2006</v>
      </c>
      <c r="B1153" s="1" t="s">
        <v>114</v>
      </c>
      <c r="C1153" s="216" t="s">
        <v>105</v>
      </c>
      <c r="D1153" s="216" t="s">
        <v>242</v>
      </c>
      <c r="E1153" s="1" t="s">
        <v>124</v>
      </c>
      <c r="F1153" s="1" t="s">
        <v>125</v>
      </c>
      <c r="G1153" s="62">
        <v>10450</v>
      </c>
    </row>
    <row r="1154" spans="1:7" x14ac:dyDescent="0.3">
      <c r="A1154" s="11">
        <v>2007</v>
      </c>
      <c r="B1154" s="1" t="s">
        <v>114</v>
      </c>
      <c r="C1154" s="216" t="s">
        <v>105</v>
      </c>
      <c r="D1154" s="216" t="s">
        <v>242</v>
      </c>
      <c r="E1154" s="33" t="s">
        <v>124</v>
      </c>
      <c r="F1154" s="33" t="s">
        <v>125</v>
      </c>
      <c r="G1154" s="62">
        <v>10050</v>
      </c>
    </row>
    <row r="1155" spans="1:7" x14ac:dyDescent="0.3">
      <c r="A1155" s="11">
        <v>2008</v>
      </c>
      <c r="B1155" s="1" t="s">
        <v>114</v>
      </c>
      <c r="C1155" s="216" t="s">
        <v>105</v>
      </c>
      <c r="D1155" s="216" t="s">
        <v>242</v>
      </c>
      <c r="E1155" s="1" t="s">
        <v>124</v>
      </c>
      <c r="F1155" s="1" t="s">
        <v>125</v>
      </c>
      <c r="G1155" s="62">
        <v>9025</v>
      </c>
    </row>
    <row r="1156" spans="1:7" x14ac:dyDescent="0.3">
      <c r="A1156" s="11">
        <v>2009</v>
      </c>
      <c r="B1156" s="1" t="s">
        <v>114</v>
      </c>
      <c r="C1156" s="216" t="s">
        <v>105</v>
      </c>
      <c r="D1156" s="216" t="s">
        <v>242</v>
      </c>
      <c r="E1156" s="1" t="s">
        <v>124</v>
      </c>
      <c r="F1156" s="1" t="s">
        <v>125</v>
      </c>
      <c r="G1156" s="62">
        <v>7630</v>
      </c>
    </row>
    <row r="1157" spans="1:7" x14ac:dyDescent="0.3">
      <c r="A1157" s="11">
        <v>2010</v>
      </c>
      <c r="B1157" s="1" t="s">
        <v>114</v>
      </c>
      <c r="C1157" s="216" t="s">
        <v>105</v>
      </c>
      <c r="D1157" s="216" t="s">
        <v>242</v>
      </c>
      <c r="E1157" s="1" t="s">
        <v>124</v>
      </c>
      <c r="F1157" s="1" t="s">
        <v>125</v>
      </c>
      <c r="G1157" s="62">
        <v>14140</v>
      </c>
    </row>
    <row r="1158" spans="1:7" x14ac:dyDescent="0.3">
      <c r="A1158" s="11">
        <v>2011</v>
      </c>
      <c r="B1158" s="1" t="s">
        <v>114</v>
      </c>
      <c r="C1158" s="216" t="s">
        <v>105</v>
      </c>
      <c r="D1158" s="216" t="s">
        <v>242</v>
      </c>
      <c r="E1158" s="1" t="s">
        <v>124</v>
      </c>
      <c r="F1158" s="1" t="s">
        <v>125</v>
      </c>
      <c r="G1158" s="62">
        <v>9840</v>
      </c>
    </row>
    <row r="1159" spans="1:7" x14ac:dyDescent="0.3">
      <c r="A1159" s="11">
        <v>2012</v>
      </c>
      <c r="B1159" s="1" t="s">
        <v>114</v>
      </c>
      <c r="C1159" s="216" t="s">
        <v>105</v>
      </c>
      <c r="D1159" s="216" t="s">
        <v>242</v>
      </c>
      <c r="E1159" s="33" t="s">
        <v>124</v>
      </c>
      <c r="F1159" s="33" t="s">
        <v>125</v>
      </c>
      <c r="G1159" s="62">
        <v>5600</v>
      </c>
    </row>
    <row r="1160" spans="1:7" x14ac:dyDescent="0.3">
      <c r="A1160" s="11">
        <v>2013</v>
      </c>
      <c r="B1160" s="1" t="s">
        <v>114</v>
      </c>
      <c r="C1160" s="216" t="s">
        <v>105</v>
      </c>
      <c r="D1160" s="216" t="s">
        <v>242</v>
      </c>
      <c r="E1160" s="1" t="s">
        <v>124</v>
      </c>
      <c r="F1160" s="1" t="s">
        <v>125</v>
      </c>
      <c r="G1160" s="62">
        <v>2150</v>
      </c>
    </row>
    <row r="1161" spans="1:7" x14ac:dyDescent="0.3">
      <c r="A1161" s="11">
        <v>2014</v>
      </c>
      <c r="B1161" s="1" t="s">
        <v>114</v>
      </c>
      <c r="C1161" s="216" t="s">
        <v>105</v>
      </c>
      <c r="D1161" s="216" t="s">
        <v>242</v>
      </c>
      <c r="E1161" s="1" t="s">
        <v>124</v>
      </c>
      <c r="F1161" s="1" t="s">
        <v>125</v>
      </c>
      <c r="G1161" s="62">
        <v>5160</v>
      </c>
    </row>
    <row r="1162" spans="1:7" x14ac:dyDescent="0.3">
      <c r="A1162" s="11">
        <v>2015</v>
      </c>
      <c r="B1162" s="1" t="s">
        <v>114</v>
      </c>
      <c r="C1162" s="216" t="s">
        <v>105</v>
      </c>
      <c r="D1162" s="216" t="s">
        <v>242</v>
      </c>
      <c r="E1162" s="1" t="s">
        <v>124</v>
      </c>
      <c r="F1162" s="1" t="s">
        <v>125</v>
      </c>
      <c r="G1162" s="62">
        <v>6230</v>
      </c>
    </row>
    <row r="1163" spans="1:7" x14ac:dyDescent="0.3">
      <c r="A1163" s="145">
        <v>2016</v>
      </c>
      <c r="B1163" s="1" t="s">
        <v>6</v>
      </c>
      <c r="C1163" s="9" t="s">
        <v>16</v>
      </c>
      <c r="D1163" s="8" t="s">
        <v>53</v>
      </c>
      <c r="E1163" s="1" t="s">
        <v>124</v>
      </c>
      <c r="F1163" s="1" t="s">
        <v>123</v>
      </c>
      <c r="G1163" s="62">
        <v>192175</v>
      </c>
    </row>
    <row r="1164" spans="1:7" x14ac:dyDescent="0.3">
      <c r="A1164" s="11">
        <v>2000</v>
      </c>
      <c r="B1164" s="1" t="s">
        <v>114</v>
      </c>
      <c r="C1164" s="1" t="s">
        <v>107</v>
      </c>
      <c r="D1164" s="216" t="s">
        <v>245</v>
      </c>
      <c r="E1164" s="33" t="s">
        <v>124</v>
      </c>
      <c r="F1164" s="33" t="s">
        <v>125</v>
      </c>
      <c r="G1164" s="62">
        <v>60627</v>
      </c>
    </row>
    <row r="1165" spans="1:7" x14ac:dyDescent="0.3">
      <c r="A1165" s="11">
        <v>2001</v>
      </c>
      <c r="B1165" s="1" t="s">
        <v>114</v>
      </c>
      <c r="C1165" s="1" t="s">
        <v>107</v>
      </c>
      <c r="D1165" s="216" t="s">
        <v>245</v>
      </c>
      <c r="E1165" s="1" t="s">
        <v>124</v>
      </c>
      <c r="F1165" s="1" t="s">
        <v>125</v>
      </c>
      <c r="G1165" s="62">
        <v>66000</v>
      </c>
    </row>
    <row r="1166" spans="1:7" x14ac:dyDescent="0.3">
      <c r="A1166" s="11">
        <v>2002</v>
      </c>
      <c r="B1166" s="1" t="s">
        <v>114</v>
      </c>
      <c r="C1166" s="1" t="s">
        <v>107</v>
      </c>
      <c r="D1166" s="216" t="s">
        <v>245</v>
      </c>
      <c r="E1166" s="1" t="s">
        <v>124</v>
      </c>
      <c r="F1166" s="1" t="s">
        <v>125</v>
      </c>
      <c r="G1166" s="62">
        <v>68873</v>
      </c>
    </row>
    <row r="1167" spans="1:7" x14ac:dyDescent="0.3">
      <c r="A1167" s="11">
        <v>2003</v>
      </c>
      <c r="B1167" s="1" t="s">
        <v>114</v>
      </c>
      <c r="C1167" s="1" t="s">
        <v>107</v>
      </c>
      <c r="D1167" s="216" t="s">
        <v>245</v>
      </c>
      <c r="E1167" s="1" t="s">
        <v>124</v>
      </c>
      <c r="F1167" s="1" t="s">
        <v>125</v>
      </c>
      <c r="G1167" s="62">
        <v>12630</v>
      </c>
    </row>
    <row r="1168" spans="1:7" x14ac:dyDescent="0.3">
      <c r="A1168" s="11">
        <v>2004</v>
      </c>
      <c r="B1168" s="1" t="s">
        <v>114</v>
      </c>
      <c r="C1168" s="1" t="s">
        <v>107</v>
      </c>
      <c r="D1168" s="216" t="s">
        <v>245</v>
      </c>
      <c r="E1168" s="1" t="s">
        <v>124</v>
      </c>
      <c r="F1168" s="1" t="s">
        <v>125</v>
      </c>
      <c r="G1168" s="62">
        <v>63171</v>
      </c>
    </row>
    <row r="1169" spans="1:7" x14ac:dyDescent="0.3">
      <c r="A1169" s="11">
        <v>2005</v>
      </c>
      <c r="B1169" s="8" t="s">
        <v>114</v>
      </c>
      <c r="C1169" s="1" t="s">
        <v>107</v>
      </c>
      <c r="D1169" s="216" t="s">
        <v>245</v>
      </c>
      <c r="E1169" s="33" t="s">
        <v>124</v>
      </c>
      <c r="F1169" s="33" t="s">
        <v>125</v>
      </c>
      <c r="G1169" s="62">
        <v>17345</v>
      </c>
    </row>
    <row r="1170" spans="1:7" x14ac:dyDescent="0.3">
      <c r="A1170" s="11">
        <v>2006</v>
      </c>
      <c r="B1170" s="8" t="s">
        <v>114</v>
      </c>
      <c r="C1170" s="1" t="s">
        <v>107</v>
      </c>
      <c r="D1170" s="216" t="s">
        <v>245</v>
      </c>
      <c r="E1170" s="1" t="s">
        <v>124</v>
      </c>
      <c r="F1170" s="1" t="s">
        <v>125</v>
      </c>
      <c r="G1170" s="62">
        <v>41725</v>
      </c>
    </row>
    <row r="1171" spans="1:7" x14ac:dyDescent="0.3">
      <c r="A1171" s="11">
        <v>2007</v>
      </c>
      <c r="B1171" s="1" t="s">
        <v>114</v>
      </c>
      <c r="C1171" s="1" t="s">
        <v>107</v>
      </c>
      <c r="D1171" s="216" t="s">
        <v>245</v>
      </c>
      <c r="E1171" s="1" t="s">
        <v>124</v>
      </c>
      <c r="F1171" s="1" t="s">
        <v>125</v>
      </c>
      <c r="G1171" s="62">
        <v>28855</v>
      </c>
    </row>
    <row r="1172" spans="1:7" x14ac:dyDescent="0.3">
      <c r="A1172" s="11">
        <v>2008</v>
      </c>
      <c r="B1172" s="8" t="s">
        <v>114</v>
      </c>
      <c r="C1172" s="8" t="s">
        <v>107</v>
      </c>
      <c r="D1172" s="216" t="s">
        <v>245</v>
      </c>
      <c r="E1172" s="1" t="s">
        <v>124</v>
      </c>
      <c r="F1172" s="1" t="s">
        <v>125</v>
      </c>
      <c r="G1172" s="62">
        <v>21675</v>
      </c>
    </row>
    <row r="1173" spans="1:7" x14ac:dyDescent="0.3">
      <c r="A1173" s="11">
        <v>2009</v>
      </c>
      <c r="B1173" s="1" t="s">
        <v>114</v>
      </c>
      <c r="C1173" s="1" t="s">
        <v>107</v>
      </c>
      <c r="D1173" s="216" t="s">
        <v>245</v>
      </c>
      <c r="E1173" s="1" t="s">
        <v>124</v>
      </c>
      <c r="F1173" s="1" t="s">
        <v>125</v>
      </c>
      <c r="G1173" s="62">
        <v>34200</v>
      </c>
    </row>
    <row r="1174" spans="1:7" x14ac:dyDescent="0.3">
      <c r="A1174" s="11">
        <v>2010</v>
      </c>
      <c r="B1174" s="1" t="s">
        <v>114</v>
      </c>
      <c r="C1174" s="1" t="s">
        <v>107</v>
      </c>
      <c r="D1174" s="216" t="s">
        <v>245</v>
      </c>
      <c r="E1174" s="33" t="s">
        <v>124</v>
      </c>
      <c r="F1174" s="33" t="s">
        <v>125</v>
      </c>
      <c r="G1174" s="62">
        <v>36740</v>
      </c>
    </row>
    <row r="1175" spans="1:7" x14ac:dyDescent="0.3">
      <c r="A1175" s="11">
        <v>2011</v>
      </c>
      <c r="B1175" s="1" t="s">
        <v>114</v>
      </c>
      <c r="C1175" s="1" t="s">
        <v>107</v>
      </c>
      <c r="D1175" s="216" t="s">
        <v>245</v>
      </c>
      <c r="E1175" s="1" t="s">
        <v>124</v>
      </c>
      <c r="F1175" s="1" t="s">
        <v>125</v>
      </c>
      <c r="G1175" s="62">
        <v>43960</v>
      </c>
    </row>
    <row r="1176" spans="1:7" x14ac:dyDescent="0.3">
      <c r="A1176" s="11">
        <v>2012</v>
      </c>
      <c r="B1176" s="1" t="s">
        <v>114</v>
      </c>
      <c r="C1176" s="1" t="s">
        <v>107</v>
      </c>
      <c r="D1176" s="216" t="s">
        <v>245</v>
      </c>
      <c r="E1176" s="1" t="s">
        <v>124</v>
      </c>
      <c r="F1176" s="1" t="s">
        <v>125</v>
      </c>
      <c r="G1176" s="62">
        <v>56836</v>
      </c>
    </row>
    <row r="1177" spans="1:7" x14ac:dyDescent="0.3">
      <c r="A1177" s="11">
        <v>2013</v>
      </c>
      <c r="B1177" s="1" t="s">
        <v>114</v>
      </c>
      <c r="C1177" s="1" t="s">
        <v>107</v>
      </c>
      <c r="D1177" s="216" t="s">
        <v>245</v>
      </c>
      <c r="E1177" s="1" t="s">
        <v>124</v>
      </c>
      <c r="F1177" s="1" t="s">
        <v>125</v>
      </c>
      <c r="G1177" s="62">
        <v>33700</v>
      </c>
    </row>
    <row r="1178" spans="1:7" x14ac:dyDescent="0.3">
      <c r="A1178" s="11">
        <v>2014</v>
      </c>
      <c r="B1178" s="1" t="s">
        <v>114</v>
      </c>
      <c r="C1178" s="1" t="s">
        <v>107</v>
      </c>
      <c r="D1178" s="216" t="s">
        <v>245</v>
      </c>
      <c r="E1178" s="1" t="s">
        <v>124</v>
      </c>
      <c r="F1178" s="1" t="s">
        <v>125</v>
      </c>
      <c r="G1178" s="62">
        <v>44859</v>
      </c>
    </row>
    <row r="1179" spans="1:7" x14ac:dyDescent="0.3">
      <c r="A1179" s="11">
        <v>2015</v>
      </c>
      <c r="B1179" s="1" t="s">
        <v>114</v>
      </c>
      <c r="C1179" s="1" t="s">
        <v>107</v>
      </c>
      <c r="D1179" s="216" t="s">
        <v>245</v>
      </c>
      <c r="E1179" s="33" t="s">
        <v>124</v>
      </c>
      <c r="F1179" s="33" t="s">
        <v>125</v>
      </c>
      <c r="G1179" s="62">
        <v>51556</v>
      </c>
    </row>
    <row r="1180" spans="1:7" x14ac:dyDescent="0.3">
      <c r="A1180" s="11">
        <v>2000</v>
      </c>
      <c r="B1180" s="1" t="s">
        <v>114</v>
      </c>
      <c r="C1180" s="216" t="s">
        <v>107</v>
      </c>
      <c r="D1180" s="216" t="s">
        <v>245</v>
      </c>
      <c r="E1180" s="1" t="s">
        <v>124</v>
      </c>
      <c r="F1180" s="1" t="s">
        <v>125</v>
      </c>
      <c r="G1180" s="62">
        <v>10865</v>
      </c>
    </row>
    <row r="1181" spans="1:7" x14ac:dyDescent="0.3">
      <c r="A1181" s="11">
        <v>2001</v>
      </c>
      <c r="B1181" s="1" t="s">
        <v>114</v>
      </c>
      <c r="C1181" s="216" t="s">
        <v>107</v>
      </c>
      <c r="D1181" s="216" t="s">
        <v>245</v>
      </c>
      <c r="E1181" s="1" t="s">
        <v>124</v>
      </c>
      <c r="F1181" s="1" t="s">
        <v>125</v>
      </c>
      <c r="G1181" s="62">
        <v>1800</v>
      </c>
    </row>
    <row r="1182" spans="1:7" x14ac:dyDescent="0.3">
      <c r="A1182" s="11">
        <v>2002</v>
      </c>
      <c r="B1182" s="1" t="s">
        <v>114</v>
      </c>
      <c r="C1182" s="216" t="s">
        <v>107</v>
      </c>
      <c r="D1182" s="216" t="s">
        <v>245</v>
      </c>
      <c r="E1182" s="1" t="s">
        <v>124</v>
      </c>
      <c r="F1182" s="1" t="s">
        <v>125</v>
      </c>
      <c r="G1182" s="62">
        <v>3750</v>
      </c>
    </row>
    <row r="1183" spans="1:7" x14ac:dyDescent="0.3">
      <c r="A1183" s="11">
        <v>2003</v>
      </c>
      <c r="B1183" s="1" t="s">
        <v>114</v>
      </c>
      <c r="C1183" s="216" t="s">
        <v>107</v>
      </c>
      <c r="D1183" s="216" t="s">
        <v>245</v>
      </c>
      <c r="E1183" s="33" t="s">
        <v>124</v>
      </c>
      <c r="F1183" s="33" t="s">
        <v>125</v>
      </c>
      <c r="G1183" s="62">
        <v>2400</v>
      </c>
    </row>
    <row r="1184" spans="1:7" x14ac:dyDescent="0.3">
      <c r="A1184" s="11">
        <v>2004</v>
      </c>
      <c r="B1184" s="1" t="s">
        <v>114</v>
      </c>
      <c r="C1184" s="216" t="s">
        <v>107</v>
      </c>
      <c r="D1184" s="216" t="s">
        <v>245</v>
      </c>
      <c r="E1184" s="1" t="s">
        <v>124</v>
      </c>
      <c r="F1184" s="1" t="s">
        <v>125</v>
      </c>
      <c r="G1184" s="62">
        <v>1800</v>
      </c>
    </row>
    <row r="1185" spans="1:7" x14ac:dyDescent="0.3">
      <c r="A1185" s="11">
        <v>2005</v>
      </c>
      <c r="B1185" s="1" t="s">
        <v>114</v>
      </c>
      <c r="C1185" s="216" t="s">
        <v>107</v>
      </c>
      <c r="D1185" s="216" t="s">
        <v>245</v>
      </c>
      <c r="E1185" s="1" t="s">
        <v>124</v>
      </c>
      <c r="F1185" s="1" t="s">
        <v>125</v>
      </c>
      <c r="G1185" s="62"/>
    </row>
    <row r="1186" spans="1:7" x14ac:dyDescent="0.3">
      <c r="A1186" s="11">
        <v>2006</v>
      </c>
      <c r="B1186" s="1" t="s">
        <v>114</v>
      </c>
      <c r="C1186" s="216" t="s">
        <v>107</v>
      </c>
      <c r="D1186" s="216" t="s">
        <v>245</v>
      </c>
      <c r="E1186" s="1" t="s">
        <v>124</v>
      </c>
      <c r="F1186" s="1" t="s">
        <v>125</v>
      </c>
      <c r="G1186" s="62">
        <v>8100</v>
      </c>
    </row>
    <row r="1187" spans="1:7" x14ac:dyDescent="0.3">
      <c r="A1187" s="11">
        <v>2007</v>
      </c>
      <c r="B1187" s="1" t="s">
        <v>114</v>
      </c>
      <c r="C1187" s="216" t="s">
        <v>107</v>
      </c>
      <c r="D1187" s="216" t="s">
        <v>245</v>
      </c>
      <c r="E1187" s="1" t="s">
        <v>124</v>
      </c>
      <c r="F1187" s="1" t="s">
        <v>125</v>
      </c>
      <c r="G1187" s="62">
        <v>500</v>
      </c>
    </row>
    <row r="1188" spans="1:7" x14ac:dyDescent="0.3">
      <c r="A1188" s="11">
        <v>2008</v>
      </c>
      <c r="B1188" s="1" t="s">
        <v>114</v>
      </c>
      <c r="C1188" s="216" t="s">
        <v>107</v>
      </c>
      <c r="D1188" s="216" t="s">
        <v>245</v>
      </c>
      <c r="E1188" s="33" t="s">
        <v>124</v>
      </c>
      <c r="F1188" s="33" t="s">
        <v>125</v>
      </c>
      <c r="G1188" s="62">
        <v>7600</v>
      </c>
    </row>
    <row r="1189" spans="1:7" x14ac:dyDescent="0.3">
      <c r="A1189" s="11">
        <v>2009</v>
      </c>
      <c r="B1189" s="1" t="s">
        <v>114</v>
      </c>
      <c r="C1189" s="216" t="s">
        <v>107</v>
      </c>
      <c r="D1189" s="216" t="s">
        <v>245</v>
      </c>
      <c r="E1189" s="1" t="s">
        <v>124</v>
      </c>
      <c r="F1189" s="1" t="s">
        <v>125</v>
      </c>
      <c r="G1189" s="62">
        <v>3975</v>
      </c>
    </row>
    <row r="1190" spans="1:7" x14ac:dyDescent="0.3">
      <c r="A1190" s="11">
        <v>2010</v>
      </c>
      <c r="B1190" s="1" t="s">
        <v>114</v>
      </c>
      <c r="C1190" s="216" t="s">
        <v>107</v>
      </c>
      <c r="D1190" s="216" t="s">
        <v>245</v>
      </c>
      <c r="E1190" s="1" t="s">
        <v>124</v>
      </c>
      <c r="F1190" s="1" t="s">
        <v>125</v>
      </c>
      <c r="G1190" s="62"/>
    </row>
    <row r="1191" spans="1:7" x14ac:dyDescent="0.3">
      <c r="A1191" s="11">
        <v>2011</v>
      </c>
      <c r="B1191" s="8" t="s">
        <v>114</v>
      </c>
      <c r="C1191" s="216" t="s">
        <v>107</v>
      </c>
      <c r="D1191" s="216" t="s">
        <v>245</v>
      </c>
      <c r="E1191" s="1" t="s">
        <v>124</v>
      </c>
      <c r="F1191" s="1" t="s">
        <v>125</v>
      </c>
      <c r="G1191" s="62">
        <v>800</v>
      </c>
    </row>
    <row r="1192" spans="1:7" x14ac:dyDescent="0.3">
      <c r="A1192" s="11">
        <v>2012</v>
      </c>
      <c r="B1192" s="8" t="s">
        <v>114</v>
      </c>
      <c r="C1192" s="216" t="s">
        <v>107</v>
      </c>
      <c r="D1192" s="216" t="s">
        <v>245</v>
      </c>
      <c r="E1192" s="45" t="s">
        <v>124</v>
      </c>
      <c r="F1192" s="45" t="s">
        <v>125</v>
      </c>
      <c r="G1192" s="62"/>
    </row>
    <row r="1193" spans="1:7" x14ac:dyDescent="0.3">
      <c r="A1193" s="11">
        <v>2013</v>
      </c>
      <c r="B1193" s="1" t="s">
        <v>114</v>
      </c>
      <c r="C1193" s="216" t="s">
        <v>107</v>
      </c>
      <c r="D1193" s="216" t="s">
        <v>245</v>
      </c>
      <c r="E1193" s="33" t="s">
        <v>124</v>
      </c>
      <c r="F1193" s="33" t="s">
        <v>125</v>
      </c>
      <c r="G1193" s="62"/>
    </row>
    <row r="1194" spans="1:7" x14ac:dyDescent="0.3">
      <c r="A1194" s="11">
        <v>2014</v>
      </c>
      <c r="B1194" s="8" t="s">
        <v>114</v>
      </c>
      <c r="C1194" s="216" t="s">
        <v>107</v>
      </c>
      <c r="D1194" s="216" t="s">
        <v>245</v>
      </c>
      <c r="E1194" s="45" t="s">
        <v>124</v>
      </c>
      <c r="F1194" s="45" t="s">
        <v>125</v>
      </c>
      <c r="G1194" s="62">
        <v>1300</v>
      </c>
    </row>
    <row r="1195" spans="1:7" x14ac:dyDescent="0.3">
      <c r="A1195" s="11">
        <v>2015</v>
      </c>
      <c r="B1195" s="1" t="s">
        <v>114</v>
      </c>
      <c r="C1195" s="216" t="s">
        <v>107</v>
      </c>
      <c r="D1195" s="216" t="s">
        <v>245</v>
      </c>
      <c r="E1195" s="1" t="s">
        <v>124</v>
      </c>
      <c r="F1195" s="1" t="s">
        <v>125</v>
      </c>
      <c r="G1195" s="62">
        <v>1400</v>
      </c>
    </row>
    <row r="1196" spans="1:7" x14ac:dyDescent="0.3">
      <c r="A1196" s="145">
        <v>2016</v>
      </c>
      <c r="B1196" s="1" t="s">
        <v>10</v>
      </c>
      <c r="C1196" s="216" t="s">
        <v>11</v>
      </c>
      <c r="D1196" s="216" t="s">
        <v>246</v>
      </c>
      <c r="E1196" s="1" t="s">
        <v>124</v>
      </c>
      <c r="F1196" s="1" t="s">
        <v>123</v>
      </c>
      <c r="G1196" s="62">
        <v>116050</v>
      </c>
    </row>
    <row r="1197" spans="1:7" x14ac:dyDescent="0.3">
      <c r="A1197" s="11">
        <v>2000</v>
      </c>
      <c r="B1197" s="1" t="s">
        <v>114</v>
      </c>
      <c r="C1197" s="1" t="s">
        <v>91</v>
      </c>
      <c r="D1197" s="8" t="s">
        <v>92</v>
      </c>
      <c r="E1197" s="1" t="s">
        <v>124</v>
      </c>
      <c r="F1197" s="1" t="s">
        <v>125</v>
      </c>
      <c r="G1197" s="62">
        <v>17570</v>
      </c>
    </row>
    <row r="1198" spans="1:7" x14ac:dyDescent="0.3">
      <c r="A1198" s="11">
        <v>2001</v>
      </c>
      <c r="B1198" s="1" t="s">
        <v>114</v>
      </c>
      <c r="C1198" s="45" t="s">
        <v>91</v>
      </c>
      <c r="D1198" s="8" t="s">
        <v>92</v>
      </c>
      <c r="E1198" s="33" t="s">
        <v>124</v>
      </c>
      <c r="F1198" s="33" t="s">
        <v>125</v>
      </c>
      <c r="G1198" s="62">
        <v>15960</v>
      </c>
    </row>
    <row r="1199" spans="1:7" x14ac:dyDescent="0.3">
      <c r="A1199" s="11">
        <v>2002</v>
      </c>
      <c r="B1199" s="1" t="s">
        <v>114</v>
      </c>
      <c r="C1199" s="45" t="s">
        <v>91</v>
      </c>
      <c r="D1199" s="8" t="s">
        <v>92</v>
      </c>
      <c r="E1199" s="45" t="s">
        <v>124</v>
      </c>
      <c r="F1199" s="45" t="s">
        <v>125</v>
      </c>
      <c r="G1199" s="62">
        <v>5050</v>
      </c>
    </row>
    <row r="1200" spans="1:7" x14ac:dyDescent="0.3">
      <c r="A1200" s="11">
        <v>2003</v>
      </c>
      <c r="B1200" s="1" t="s">
        <v>114</v>
      </c>
      <c r="C1200" s="1" t="s">
        <v>91</v>
      </c>
      <c r="D1200" s="8" t="s">
        <v>92</v>
      </c>
      <c r="E1200" s="1" t="s">
        <v>124</v>
      </c>
      <c r="F1200" s="1" t="s">
        <v>125</v>
      </c>
      <c r="G1200" s="62">
        <v>5000</v>
      </c>
    </row>
    <row r="1201" spans="1:7" x14ac:dyDescent="0.3">
      <c r="A1201" s="11">
        <v>2004</v>
      </c>
      <c r="B1201" s="1" t="s">
        <v>114</v>
      </c>
      <c r="C1201" s="1" t="s">
        <v>91</v>
      </c>
      <c r="D1201" s="8" t="s">
        <v>92</v>
      </c>
      <c r="E1201" s="1" t="s">
        <v>124</v>
      </c>
      <c r="F1201" s="1" t="s">
        <v>125</v>
      </c>
      <c r="G1201" s="62">
        <v>8250</v>
      </c>
    </row>
    <row r="1202" spans="1:7" x14ac:dyDescent="0.3">
      <c r="A1202" s="11">
        <v>2005</v>
      </c>
      <c r="B1202" s="1" t="s">
        <v>114</v>
      </c>
      <c r="C1202" s="1" t="s">
        <v>91</v>
      </c>
      <c r="D1202" s="8" t="s">
        <v>92</v>
      </c>
      <c r="E1202" s="1" t="s">
        <v>124</v>
      </c>
      <c r="F1202" s="1" t="s">
        <v>125</v>
      </c>
      <c r="G1202" s="62">
        <v>5250</v>
      </c>
    </row>
    <row r="1203" spans="1:7" x14ac:dyDescent="0.3">
      <c r="A1203" s="11">
        <v>2006</v>
      </c>
      <c r="B1203" s="1" t="s">
        <v>114</v>
      </c>
      <c r="C1203" s="45" t="s">
        <v>91</v>
      </c>
      <c r="D1203" s="8" t="s">
        <v>92</v>
      </c>
      <c r="E1203" s="33" t="s">
        <v>124</v>
      </c>
      <c r="F1203" s="33" t="s">
        <v>125</v>
      </c>
      <c r="G1203" s="62">
        <v>11300</v>
      </c>
    </row>
    <row r="1204" spans="1:7" x14ac:dyDescent="0.3">
      <c r="A1204" s="11">
        <v>2007</v>
      </c>
      <c r="B1204" s="1" t="s">
        <v>114</v>
      </c>
      <c r="C1204" s="45" t="s">
        <v>91</v>
      </c>
      <c r="D1204" s="8" t="s">
        <v>92</v>
      </c>
      <c r="E1204" s="45" t="s">
        <v>124</v>
      </c>
      <c r="F1204" s="45" t="s">
        <v>125</v>
      </c>
      <c r="G1204" s="62">
        <v>16500</v>
      </c>
    </row>
    <row r="1205" spans="1:7" x14ac:dyDescent="0.3">
      <c r="A1205" s="11">
        <v>2008</v>
      </c>
      <c r="B1205" s="1" t="s">
        <v>114</v>
      </c>
      <c r="C1205" s="1" t="s">
        <v>91</v>
      </c>
      <c r="D1205" s="8" t="s">
        <v>92</v>
      </c>
      <c r="E1205" s="1" t="s">
        <v>124</v>
      </c>
      <c r="F1205" s="1" t="s">
        <v>125</v>
      </c>
      <c r="G1205" s="62">
        <v>24400</v>
      </c>
    </row>
    <row r="1206" spans="1:7" x14ac:dyDescent="0.3">
      <c r="A1206" s="11">
        <v>2009</v>
      </c>
      <c r="B1206" s="1" t="s">
        <v>114</v>
      </c>
      <c r="C1206" s="1" t="s">
        <v>91</v>
      </c>
      <c r="D1206" s="8" t="s">
        <v>92</v>
      </c>
      <c r="E1206" s="1" t="s">
        <v>124</v>
      </c>
      <c r="F1206" s="1" t="s">
        <v>125</v>
      </c>
      <c r="G1206" s="62">
        <v>19500</v>
      </c>
    </row>
    <row r="1207" spans="1:7" x14ac:dyDescent="0.3">
      <c r="A1207" s="11">
        <v>2010</v>
      </c>
      <c r="B1207" s="1" t="s">
        <v>114</v>
      </c>
      <c r="C1207" s="1" t="s">
        <v>91</v>
      </c>
      <c r="D1207" s="8" t="s">
        <v>92</v>
      </c>
      <c r="E1207" s="1" t="s">
        <v>124</v>
      </c>
      <c r="F1207" s="1" t="s">
        <v>125</v>
      </c>
      <c r="G1207" s="62">
        <v>4400</v>
      </c>
    </row>
    <row r="1208" spans="1:7" x14ac:dyDescent="0.3">
      <c r="A1208" s="11">
        <v>2011</v>
      </c>
      <c r="B1208" s="1" t="s">
        <v>114</v>
      </c>
      <c r="C1208" s="59" t="s">
        <v>91</v>
      </c>
      <c r="D1208" s="8" t="s">
        <v>92</v>
      </c>
      <c r="E1208" s="59" t="s">
        <v>124</v>
      </c>
      <c r="F1208" s="59" t="s">
        <v>125</v>
      </c>
      <c r="G1208" s="62">
        <v>10600</v>
      </c>
    </row>
    <row r="1209" spans="1:7" x14ac:dyDescent="0.3">
      <c r="A1209" s="11">
        <v>2012</v>
      </c>
      <c r="B1209" s="1" t="s">
        <v>114</v>
      </c>
      <c r="C1209" s="59" t="s">
        <v>91</v>
      </c>
      <c r="D1209" s="8" t="s">
        <v>92</v>
      </c>
      <c r="E1209" s="59" t="s">
        <v>124</v>
      </c>
      <c r="F1209" s="59" t="s">
        <v>125</v>
      </c>
      <c r="G1209" s="62">
        <v>14100</v>
      </c>
    </row>
    <row r="1210" spans="1:7" x14ac:dyDescent="0.3">
      <c r="A1210" s="11">
        <v>2013</v>
      </c>
      <c r="B1210" s="1" t="s">
        <v>114</v>
      </c>
      <c r="C1210" s="59" t="s">
        <v>91</v>
      </c>
      <c r="D1210" s="8" t="s">
        <v>92</v>
      </c>
      <c r="E1210" s="59" t="s">
        <v>124</v>
      </c>
      <c r="F1210" s="59" t="s">
        <v>125</v>
      </c>
      <c r="G1210" s="62">
        <v>15300</v>
      </c>
    </row>
    <row r="1211" spans="1:7" x14ac:dyDescent="0.3">
      <c r="A1211" s="11">
        <v>2014</v>
      </c>
      <c r="B1211" s="1" t="s">
        <v>114</v>
      </c>
      <c r="C1211" s="59" t="s">
        <v>91</v>
      </c>
      <c r="D1211" s="8" t="s">
        <v>92</v>
      </c>
      <c r="E1211" s="59" t="s">
        <v>124</v>
      </c>
      <c r="F1211" s="59" t="s">
        <v>125</v>
      </c>
      <c r="G1211" s="62">
        <v>32450</v>
      </c>
    </row>
    <row r="1212" spans="1:7" x14ac:dyDescent="0.3">
      <c r="A1212" s="11">
        <v>2015</v>
      </c>
      <c r="B1212" s="1" t="s">
        <v>114</v>
      </c>
      <c r="C1212" s="33" t="s">
        <v>91</v>
      </c>
      <c r="D1212" s="8" t="s">
        <v>92</v>
      </c>
      <c r="E1212" s="33" t="s">
        <v>124</v>
      </c>
      <c r="F1212" s="33" t="s">
        <v>125</v>
      </c>
      <c r="G1212" s="62">
        <v>8000</v>
      </c>
    </row>
    <row r="1213" spans="1:7" x14ac:dyDescent="0.3">
      <c r="A1213" s="145">
        <v>2016</v>
      </c>
      <c r="B1213" s="216" t="s">
        <v>6</v>
      </c>
      <c r="C1213" s="9" t="s">
        <v>18</v>
      </c>
      <c r="D1213" s="8" t="s">
        <v>56</v>
      </c>
      <c r="E1213" s="33" t="s">
        <v>124</v>
      </c>
      <c r="F1213" s="33" t="s">
        <v>123</v>
      </c>
      <c r="G1213" s="62">
        <v>147925</v>
      </c>
    </row>
    <row r="1214" spans="1:7" x14ac:dyDescent="0.3">
      <c r="A1214" s="11">
        <v>2000</v>
      </c>
      <c r="B1214" s="8" t="s">
        <v>120</v>
      </c>
      <c r="C1214" s="1" t="s">
        <v>88</v>
      </c>
      <c r="D1214" s="8" t="s">
        <v>89</v>
      </c>
      <c r="E1214" s="1" t="s">
        <v>124</v>
      </c>
      <c r="F1214" s="1" t="s">
        <v>125</v>
      </c>
      <c r="G1214" s="62">
        <v>10700</v>
      </c>
    </row>
    <row r="1215" spans="1:7" x14ac:dyDescent="0.3">
      <c r="A1215" s="11">
        <v>2001</v>
      </c>
      <c r="B1215" s="8" t="s">
        <v>120</v>
      </c>
      <c r="C1215" s="1" t="s">
        <v>88</v>
      </c>
      <c r="D1215" s="8" t="s">
        <v>89</v>
      </c>
      <c r="E1215" s="1" t="s">
        <v>124</v>
      </c>
      <c r="F1215" s="1" t="s">
        <v>125</v>
      </c>
      <c r="G1215" s="62">
        <v>10700</v>
      </c>
    </row>
    <row r="1216" spans="1:7" x14ac:dyDescent="0.3">
      <c r="A1216" s="11">
        <v>2002</v>
      </c>
      <c r="B1216" s="1" t="s">
        <v>120</v>
      </c>
      <c r="C1216" s="1" t="s">
        <v>88</v>
      </c>
      <c r="D1216" s="8" t="s">
        <v>89</v>
      </c>
      <c r="E1216" s="1" t="s">
        <v>124</v>
      </c>
      <c r="F1216" s="1" t="s">
        <v>125</v>
      </c>
      <c r="G1216" s="62">
        <v>16225</v>
      </c>
    </row>
    <row r="1217" spans="1:7" x14ac:dyDescent="0.3">
      <c r="A1217" s="11">
        <v>2003</v>
      </c>
      <c r="B1217" s="8" t="s">
        <v>120</v>
      </c>
      <c r="C1217" s="8" t="s">
        <v>88</v>
      </c>
      <c r="D1217" s="8" t="s">
        <v>89</v>
      </c>
      <c r="E1217" s="1" t="s">
        <v>124</v>
      </c>
      <c r="F1217" s="1" t="s">
        <v>125</v>
      </c>
      <c r="G1217" s="62">
        <v>5000</v>
      </c>
    </row>
    <row r="1218" spans="1:7" x14ac:dyDescent="0.3">
      <c r="A1218" s="11">
        <v>2004</v>
      </c>
      <c r="B1218" s="1" t="s">
        <v>120</v>
      </c>
      <c r="C1218" s="1" t="s">
        <v>88</v>
      </c>
      <c r="D1218" s="8" t="s">
        <v>89</v>
      </c>
      <c r="E1218" s="33" t="s">
        <v>124</v>
      </c>
      <c r="F1218" s="33" t="s">
        <v>125</v>
      </c>
      <c r="G1218" s="62">
        <v>4500</v>
      </c>
    </row>
    <row r="1219" spans="1:7" x14ac:dyDescent="0.3">
      <c r="A1219" s="11">
        <v>2005</v>
      </c>
      <c r="B1219" s="1" t="s">
        <v>120</v>
      </c>
      <c r="C1219" s="1" t="s">
        <v>88</v>
      </c>
      <c r="D1219" s="8" t="s">
        <v>89</v>
      </c>
      <c r="E1219" s="1" t="s">
        <v>124</v>
      </c>
      <c r="F1219" s="1" t="s">
        <v>125</v>
      </c>
      <c r="G1219" s="62">
        <v>800</v>
      </c>
    </row>
    <row r="1220" spans="1:7" x14ac:dyDescent="0.3">
      <c r="A1220" s="11">
        <v>2006</v>
      </c>
      <c r="B1220" s="1" t="s">
        <v>120</v>
      </c>
      <c r="C1220" s="1" t="s">
        <v>88</v>
      </c>
      <c r="D1220" s="8" t="s">
        <v>89</v>
      </c>
      <c r="E1220" s="1" t="s">
        <v>124</v>
      </c>
      <c r="F1220" s="1" t="s">
        <v>125</v>
      </c>
      <c r="G1220" s="62">
        <v>2200</v>
      </c>
    </row>
    <row r="1221" spans="1:7" x14ac:dyDescent="0.3">
      <c r="A1221" s="11">
        <v>2007</v>
      </c>
      <c r="B1221" s="1" t="s">
        <v>120</v>
      </c>
      <c r="C1221" s="1" t="s">
        <v>88</v>
      </c>
      <c r="D1221" s="8" t="s">
        <v>89</v>
      </c>
      <c r="E1221" s="1" t="s">
        <v>124</v>
      </c>
      <c r="F1221" s="1" t="s">
        <v>125</v>
      </c>
      <c r="G1221" s="62">
        <v>10200</v>
      </c>
    </row>
    <row r="1222" spans="1:7" x14ac:dyDescent="0.3">
      <c r="A1222" s="11">
        <v>2008</v>
      </c>
      <c r="B1222" s="1" t="s">
        <v>120</v>
      </c>
      <c r="C1222" s="1" t="s">
        <v>88</v>
      </c>
      <c r="D1222" s="8" t="s">
        <v>89</v>
      </c>
      <c r="E1222" s="1" t="s">
        <v>124</v>
      </c>
      <c r="F1222" s="1" t="s">
        <v>125</v>
      </c>
      <c r="G1222" s="62">
        <v>7085</v>
      </c>
    </row>
    <row r="1223" spans="1:7" x14ac:dyDescent="0.3">
      <c r="A1223" s="11">
        <v>2009</v>
      </c>
      <c r="B1223" s="1" t="s">
        <v>120</v>
      </c>
      <c r="C1223" s="1" t="s">
        <v>88</v>
      </c>
      <c r="D1223" s="8" t="s">
        <v>89</v>
      </c>
      <c r="E1223" s="33" t="s">
        <v>124</v>
      </c>
      <c r="F1223" s="33" t="s">
        <v>125</v>
      </c>
      <c r="G1223" s="62">
        <v>26400</v>
      </c>
    </row>
    <row r="1224" spans="1:7" x14ac:dyDescent="0.3">
      <c r="A1224" s="11">
        <v>2010</v>
      </c>
      <c r="B1224" s="1" t="s">
        <v>120</v>
      </c>
      <c r="C1224" s="1" t="s">
        <v>88</v>
      </c>
      <c r="D1224" s="8" t="s">
        <v>89</v>
      </c>
      <c r="E1224" s="1" t="s">
        <v>124</v>
      </c>
      <c r="F1224" s="1" t="s">
        <v>125</v>
      </c>
      <c r="G1224" s="62">
        <v>15000</v>
      </c>
    </row>
    <row r="1225" spans="1:7" x14ac:dyDescent="0.3">
      <c r="A1225" s="11">
        <v>2011</v>
      </c>
      <c r="B1225" s="1" t="s">
        <v>120</v>
      </c>
      <c r="C1225" s="59" t="s">
        <v>88</v>
      </c>
      <c r="D1225" s="8" t="s">
        <v>89</v>
      </c>
      <c r="E1225" s="59" t="s">
        <v>124</v>
      </c>
      <c r="F1225" s="59" t="s">
        <v>125</v>
      </c>
      <c r="G1225" s="62">
        <v>22500</v>
      </c>
    </row>
    <row r="1226" spans="1:7" x14ac:dyDescent="0.3">
      <c r="A1226" s="11">
        <v>2012</v>
      </c>
      <c r="B1226" s="1" t="s">
        <v>120</v>
      </c>
      <c r="C1226" s="59" t="s">
        <v>88</v>
      </c>
      <c r="D1226" s="8" t="s">
        <v>89</v>
      </c>
      <c r="E1226" s="59" t="s">
        <v>124</v>
      </c>
      <c r="F1226" s="59" t="s">
        <v>125</v>
      </c>
      <c r="G1226" s="62">
        <v>12800</v>
      </c>
    </row>
    <row r="1227" spans="1:7" x14ac:dyDescent="0.3">
      <c r="A1227" s="11">
        <v>2013</v>
      </c>
      <c r="B1227" s="1" t="s">
        <v>120</v>
      </c>
      <c r="C1227" s="59" t="s">
        <v>88</v>
      </c>
      <c r="D1227" s="8" t="s">
        <v>89</v>
      </c>
      <c r="E1227" s="59" t="s">
        <v>124</v>
      </c>
      <c r="F1227" s="59" t="s">
        <v>125</v>
      </c>
      <c r="G1227" s="62">
        <v>3575</v>
      </c>
    </row>
    <row r="1228" spans="1:7" x14ac:dyDescent="0.3">
      <c r="A1228" s="11">
        <v>2014</v>
      </c>
      <c r="B1228" s="1" t="s">
        <v>120</v>
      </c>
      <c r="C1228" s="59" t="s">
        <v>88</v>
      </c>
      <c r="D1228" s="8" t="s">
        <v>89</v>
      </c>
      <c r="E1228" s="59" t="s">
        <v>124</v>
      </c>
      <c r="F1228" s="59" t="s">
        <v>125</v>
      </c>
      <c r="G1228" s="62">
        <v>9050</v>
      </c>
    </row>
    <row r="1229" spans="1:7" x14ac:dyDescent="0.3">
      <c r="A1229" s="11">
        <v>2015</v>
      </c>
      <c r="B1229" s="1" t="s">
        <v>120</v>
      </c>
      <c r="C1229" s="33" t="s">
        <v>88</v>
      </c>
      <c r="D1229" s="8" t="s">
        <v>89</v>
      </c>
      <c r="E1229" s="33" t="s">
        <v>124</v>
      </c>
      <c r="F1229" s="33" t="s">
        <v>125</v>
      </c>
      <c r="G1229" s="62">
        <v>9050</v>
      </c>
    </row>
    <row r="1230" spans="1:7" x14ac:dyDescent="0.3">
      <c r="A1230" s="145">
        <v>2016</v>
      </c>
      <c r="B1230" s="1" t="s">
        <v>10</v>
      </c>
      <c r="C1230" s="9" t="s">
        <v>19</v>
      </c>
      <c r="D1230" s="8" t="s">
        <v>57</v>
      </c>
      <c r="E1230" s="33" t="s">
        <v>124</v>
      </c>
      <c r="F1230" s="33" t="s">
        <v>123</v>
      </c>
      <c r="G1230" s="62">
        <v>219175</v>
      </c>
    </row>
    <row r="1231" spans="1:7" x14ac:dyDescent="0.3">
      <c r="A1231" s="11">
        <v>2000</v>
      </c>
      <c r="B1231" s="1" t="s">
        <v>120</v>
      </c>
      <c r="C1231" s="1" t="s">
        <v>93</v>
      </c>
      <c r="D1231" s="8" t="s">
        <v>94</v>
      </c>
      <c r="E1231" s="1" t="s">
        <v>124</v>
      </c>
      <c r="F1231" s="1" t="s">
        <v>125</v>
      </c>
      <c r="G1231" s="62">
        <v>103100</v>
      </c>
    </row>
    <row r="1232" spans="1:7" x14ac:dyDescent="0.3">
      <c r="A1232" s="11">
        <v>2001</v>
      </c>
      <c r="B1232" s="1" t="s">
        <v>120</v>
      </c>
      <c r="C1232" s="1" t="s">
        <v>93</v>
      </c>
      <c r="D1232" s="8" t="s">
        <v>94</v>
      </c>
      <c r="E1232" s="1" t="s">
        <v>124</v>
      </c>
      <c r="F1232" s="1" t="s">
        <v>125</v>
      </c>
      <c r="G1232" s="62">
        <v>75405</v>
      </c>
    </row>
    <row r="1233" spans="1:7" x14ac:dyDescent="0.3">
      <c r="A1233" s="11">
        <v>2002</v>
      </c>
      <c r="B1233" s="1" t="s">
        <v>120</v>
      </c>
      <c r="C1233" s="1" t="s">
        <v>93</v>
      </c>
      <c r="D1233" s="8" t="s">
        <v>94</v>
      </c>
      <c r="E1233" s="33" t="s">
        <v>124</v>
      </c>
      <c r="F1233" s="33" t="s">
        <v>125</v>
      </c>
      <c r="G1233" s="62">
        <v>98665</v>
      </c>
    </row>
    <row r="1234" spans="1:7" x14ac:dyDescent="0.3">
      <c r="A1234" s="11">
        <v>2003</v>
      </c>
      <c r="B1234" s="1" t="s">
        <v>120</v>
      </c>
      <c r="C1234" s="1" t="s">
        <v>93</v>
      </c>
      <c r="D1234" s="8" t="s">
        <v>94</v>
      </c>
      <c r="E1234" s="1" t="s">
        <v>124</v>
      </c>
      <c r="F1234" s="1" t="s">
        <v>125</v>
      </c>
      <c r="G1234" s="62">
        <v>53375</v>
      </c>
    </row>
    <row r="1235" spans="1:7" x14ac:dyDescent="0.3">
      <c r="A1235" s="11">
        <v>2004</v>
      </c>
      <c r="B1235" s="1" t="s">
        <v>120</v>
      </c>
      <c r="C1235" s="1" t="s">
        <v>93</v>
      </c>
      <c r="D1235" s="8" t="s">
        <v>94</v>
      </c>
      <c r="E1235" s="1" t="s">
        <v>124</v>
      </c>
      <c r="F1235" s="1" t="s">
        <v>125</v>
      </c>
      <c r="G1235" s="62">
        <v>54000</v>
      </c>
    </row>
    <row r="1236" spans="1:7" x14ac:dyDescent="0.3">
      <c r="A1236" s="11">
        <v>2005</v>
      </c>
      <c r="B1236" s="1" t="s">
        <v>120</v>
      </c>
      <c r="C1236" s="1" t="s">
        <v>93</v>
      </c>
      <c r="D1236" s="8" t="s">
        <v>94</v>
      </c>
      <c r="E1236" s="1" t="s">
        <v>124</v>
      </c>
      <c r="F1236" s="1" t="s">
        <v>125</v>
      </c>
      <c r="G1236" s="62">
        <v>23985</v>
      </c>
    </row>
    <row r="1237" spans="1:7" x14ac:dyDescent="0.3">
      <c r="A1237" s="11">
        <v>2006</v>
      </c>
      <c r="B1237" s="8" t="s">
        <v>120</v>
      </c>
      <c r="C1237" s="1" t="s">
        <v>93</v>
      </c>
      <c r="D1237" s="8" t="s">
        <v>94</v>
      </c>
      <c r="E1237" s="1" t="s">
        <v>124</v>
      </c>
      <c r="F1237" s="1" t="s">
        <v>125</v>
      </c>
      <c r="G1237" s="62">
        <v>63666</v>
      </c>
    </row>
    <row r="1238" spans="1:7" x14ac:dyDescent="0.3">
      <c r="A1238" s="11">
        <v>2007</v>
      </c>
      <c r="B1238" s="8" t="s">
        <v>120</v>
      </c>
      <c r="C1238" s="1" t="s">
        <v>93</v>
      </c>
      <c r="D1238" s="8" t="s">
        <v>94</v>
      </c>
      <c r="E1238" s="33" t="s">
        <v>124</v>
      </c>
      <c r="F1238" s="33" t="s">
        <v>125</v>
      </c>
      <c r="G1238" s="62">
        <v>91675</v>
      </c>
    </row>
    <row r="1239" spans="1:7" x14ac:dyDescent="0.3">
      <c r="A1239" s="11">
        <v>2008</v>
      </c>
      <c r="B1239" s="1" t="s">
        <v>120</v>
      </c>
      <c r="C1239" s="1" t="s">
        <v>93</v>
      </c>
      <c r="D1239" s="8" t="s">
        <v>94</v>
      </c>
      <c r="E1239" s="1" t="s">
        <v>124</v>
      </c>
      <c r="F1239" s="1" t="s">
        <v>125</v>
      </c>
      <c r="G1239" s="62">
        <v>62950</v>
      </c>
    </row>
    <row r="1240" spans="1:7" x14ac:dyDescent="0.3">
      <c r="A1240" s="11">
        <v>2009</v>
      </c>
      <c r="B1240" s="8" t="s">
        <v>120</v>
      </c>
      <c r="C1240" s="8" t="s">
        <v>93</v>
      </c>
      <c r="D1240" s="8" t="s">
        <v>94</v>
      </c>
      <c r="E1240" s="1" t="s">
        <v>124</v>
      </c>
      <c r="F1240" s="1" t="s">
        <v>125</v>
      </c>
      <c r="G1240" s="62">
        <v>45250</v>
      </c>
    </row>
    <row r="1241" spans="1:7" x14ac:dyDescent="0.3">
      <c r="A1241" s="11">
        <v>2010</v>
      </c>
      <c r="B1241" s="1" t="s">
        <v>120</v>
      </c>
      <c r="C1241" s="1" t="s">
        <v>93</v>
      </c>
      <c r="D1241" s="8" t="s">
        <v>94</v>
      </c>
      <c r="E1241" s="1" t="s">
        <v>124</v>
      </c>
      <c r="F1241" s="1" t="s">
        <v>125</v>
      </c>
      <c r="G1241" s="62">
        <v>35405</v>
      </c>
    </row>
    <row r="1242" spans="1:7" x14ac:dyDescent="0.3">
      <c r="A1242" s="11">
        <v>2011</v>
      </c>
      <c r="B1242" s="1" t="s">
        <v>120</v>
      </c>
      <c r="C1242" s="59" t="s">
        <v>93</v>
      </c>
      <c r="D1242" s="8" t="s">
        <v>94</v>
      </c>
      <c r="E1242" s="1" t="s">
        <v>124</v>
      </c>
      <c r="F1242" s="1" t="s">
        <v>125</v>
      </c>
      <c r="G1242" s="62">
        <v>89900</v>
      </c>
    </row>
    <row r="1243" spans="1:7" x14ac:dyDescent="0.3">
      <c r="A1243" s="11">
        <v>2012</v>
      </c>
      <c r="B1243" s="1" t="s">
        <v>120</v>
      </c>
      <c r="C1243" s="59" t="s">
        <v>93</v>
      </c>
      <c r="D1243" s="8" t="s">
        <v>94</v>
      </c>
      <c r="E1243" s="33" t="s">
        <v>124</v>
      </c>
      <c r="F1243" s="33" t="s">
        <v>125</v>
      </c>
      <c r="G1243" s="62">
        <v>56625</v>
      </c>
    </row>
    <row r="1244" spans="1:7" x14ac:dyDescent="0.3">
      <c r="A1244" s="11">
        <v>2013</v>
      </c>
      <c r="B1244" s="1" t="s">
        <v>120</v>
      </c>
      <c r="C1244" s="59" t="s">
        <v>93</v>
      </c>
      <c r="D1244" s="8" t="s">
        <v>94</v>
      </c>
      <c r="E1244" s="1" t="s">
        <v>124</v>
      </c>
      <c r="F1244" s="1" t="s">
        <v>125</v>
      </c>
      <c r="G1244" s="62">
        <v>64280</v>
      </c>
    </row>
    <row r="1245" spans="1:7" x14ac:dyDescent="0.3">
      <c r="A1245" s="11">
        <v>2014</v>
      </c>
      <c r="B1245" s="1" t="s">
        <v>120</v>
      </c>
      <c r="C1245" s="59" t="s">
        <v>93</v>
      </c>
      <c r="D1245" s="8" t="s">
        <v>94</v>
      </c>
      <c r="E1245" s="1" t="s">
        <v>124</v>
      </c>
      <c r="F1245" s="1" t="s">
        <v>125</v>
      </c>
      <c r="G1245" s="62">
        <v>48775</v>
      </c>
    </row>
    <row r="1246" spans="1:7" x14ac:dyDescent="0.3">
      <c r="A1246" s="11">
        <v>2015</v>
      </c>
      <c r="B1246" s="1" t="s">
        <v>120</v>
      </c>
      <c r="C1246" s="1" t="s">
        <v>93</v>
      </c>
      <c r="D1246" s="8" t="s">
        <v>94</v>
      </c>
      <c r="E1246" s="1" t="s">
        <v>124</v>
      </c>
      <c r="F1246" s="1" t="s">
        <v>125</v>
      </c>
      <c r="G1246" s="62">
        <v>45650</v>
      </c>
    </row>
    <row r="1247" spans="1:7" x14ac:dyDescent="0.3">
      <c r="A1247" s="145">
        <v>2016</v>
      </c>
      <c r="B1247" s="1" t="s">
        <v>10</v>
      </c>
      <c r="C1247" s="9" t="s">
        <v>20</v>
      </c>
      <c r="D1247" s="8" t="s">
        <v>58</v>
      </c>
      <c r="E1247" s="1" t="s">
        <v>124</v>
      </c>
      <c r="F1247" s="1" t="s">
        <v>123</v>
      </c>
      <c r="G1247" s="62">
        <v>33152</v>
      </c>
    </row>
    <row r="1248" spans="1:7" x14ac:dyDescent="0.3">
      <c r="A1248" s="11">
        <v>2000</v>
      </c>
      <c r="B1248" s="216" t="s">
        <v>250</v>
      </c>
      <c r="C1248" s="216" t="s">
        <v>243</v>
      </c>
      <c r="D1248" s="216" t="s">
        <v>244</v>
      </c>
      <c r="E1248" s="33" t="s">
        <v>124</v>
      </c>
      <c r="F1248" s="33" t="s">
        <v>125</v>
      </c>
      <c r="G1248" s="62">
        <v>144555</v>
      </c>
    </row>
    <row r="1249" spans="1:7" x14ac:dyDescent="0.3">
      <c r="A1249" s="11">
        <v>2001</v>
      </c>
      <c r="B1249" s="216" t="s">
        <v>250</v>
      </c>
      <c r="C1249" s="216" t="s">
        <v>243</v>
      </c>
      <c r="D1249" s="216" t="s">
        <v>244</v>
      </c>
      <c r="E1249" s="1" t="s">
        <v>124</v>
      </c>
      <c r="F1249" s="1" t="s">
        <v>125</v>
      </c>
      <c r="G1249" s="62">
        <v>134145</v>
      </c>
    </row>
    <row r="1250" spans="1:7" x14ac:dyDescent="0.3">
      <c r="A1250" s="11">
        <v>2002</v>
      </c>
      <c r="B1250" s="216" t="s">
        <v>250</v>
      </c>
      <c r="C1250" s="216" t="s">
        <v>243</v>
      </c>
      <c r="D1250" s="216" t="s">
        <v>244</v>
      </c>
      <c r="E1250" s="1" t="s">
        <v>124</v>
      </c>
      <c r="F1250" s="1" t="s">
        <v>125</v>
      </c>
      <c r="G1250" s="62">
        <v>123725</v>
      </c>
    </row>
    <row r="1251" spans="1:7" x14ac:dyDescent="0.3">
      <c r="A1251" s="11">
        <v>2003</v>
      </c>
      <c r="B1251" s="216" t="s">
        <v>250</v>
      </c>
      <c r="C1251" s="216" t="s">
        <v>243</v>
      </c>
      <c r="D1251" s="216" t="s">
        <v>244</v>
      </c>
      <c r="E1251" s="1" t="s">
        <v>124</v>
      </c>
      <c r="F1251" s="1" t="s">
        <v>125</v>
      </c>
      <c r="G1251" s="62">
        <v>42845</v>
      </c>
    </row>
    <row r="1252" spans="1:7" x14ac:dyDescent="0.3">
      <c r="A1252" s="11">
        <v>2004</v>
      </c>
      <c r="B1252" s="216" t="s">
        <v>250</v>
      </c>
      <c r="C1252" s="216" t="s">
        <v>243</v>
      </c>
      <c r="D1252" s="216" t="s">
        <v>244</v>
      </c>
      <c r="E1252" s="1" t="s">
        <v>124</v>
      </c>
      <c r="F1252" s="1" t="s">
        <v>125</v>
      </c>
      <c r="G1252" s="62">
        <v>45825</v>
      </c>
    </row>
    <row r="1253" spans="1:7" x14ac:dyDescent="0.3">
      <c r="A1253" s="11">
        <v>2005</v>
      </c>
      <c r="B1253" s="216" t="s">
        <v>250</v>
      </c>
      <c r="C1253" s="216" t="s">
        <v>243</v>
      </c>
      <c r="D1253" s="216" t="s">
        <v>244</v>
      </c>
      <c r="E1253" s="33" t="s">
        <v>124</v>
      </c>
      <c r="F1253" s="33" t="s">
        <v>125</v>
      </c>
      <c r="G1253" s="62">
        <v>27225</v>
      </c>
    </row>
    <row r="1254" spans="1:7" x14ac:dyDescent="0.3">
      <c r="A1254" s="11">
        <v>2006</v>
      </c>
      <c r="B1254" s="216" t="s">
        <v>250</v>
      </c>
      <c r="C1254" s="216" t="s">
        <v>243</v>
      </c>
      <c r="D1254" s="216" t="s">
        <v>244</v>
      </c>
      <c r="E1254" s="1" t="s">
        <v>124</v>
      </c>
      <c r="F1254" s="1" t="s">
        <v>125</v>
      </c>
      <c r="G1254" s="62">
        <v>35215</v>
      </c>
    </row>
    <row r="1255" spans="1:7" x14ac:dyDescent="0.3">
      <c r="A1255" s="11">
        <v>2007</v>
      </c>
      <c r="B1255" s="216" t="s">
        <v>250</v>
      </c>
      <c r="C1255" s="216" t="s">
        <v>243</v>
      </c>
      <c r="D1255" s="216" t="s">
        <v>244</v>
      </c>
      <c r="E1255" s="1" t="s">
        <v>124</v>
      </c>
      <c r="F1255" s="1" t="s">
        <v>125</v>
      </c>
      <c r="G1255" s="62">
        <v>99420</v>
      </c>
    </row>
    <row r="1256" spans="1:7" x14ac:dyDescent="0.3">
      <c r="A1256" s="11">
        <v>2008</v>
      </c>
      <c r="B1256" s="216" t="s">
        <v>250</v>
      </c>
      <c r="C1256" s="216" t="s">
        <v>243</v>
      </c>
      <c r="D1256" s="216" t="s">
        <v>244</v>
      </c>
      <c r="E1256" s="1" t="s">
        <v>124</v>
      </c>
      <c r="F1256" s="1" t="s">
        <v>125</v>
      </c>
      <c r="G1256" s="62">
        <v>123285</v>
      </c>
    </row>
    <row r="1257" spans="1:7" x14ac:dyDescent="0.3">
      <c r="A1257" s="11">
        <v>2009</v>
      </c>
      <c r="B1257" s="216" t="s">
        <v>250</v>
      </c>
      <c r="C1257" s="216" t="s">
        <v>243</v>
      </c>
      <c r="D1257" s="216" t="s">
        <v>244</v>
      </c>
      <c r="E1257" s="1" t="s">
        <v>124</v>
      </c>
      <c r="F1257" s="1" t="s">
        <v>125</v>
      </c>
      <c r="G1257" s="62">
        <v>89480</v>
      </c>
    </row>
    <row r="1258" spans="1:7" x14ac:dyDescent="0.3">
      <c r="A1258" s="11">
        <v>2010</v>
      </c>
      <c r="B1258" s="216" t="s">
        <v>250</v>
      </c>
      <c r="C1258" s="216" t="s">
        <v>243</v>
      </c>
      <c r="D1258" s="216" t="s">
        <v>244</v>
      </c>
      <c r="E1258" s="33" t="s">
        <v>124</v>
      </c>
      <c r="F1258" s="33" t="s">
        <v>125</v>
      </c>
      <c r="G1258" s="62">
        <v>43050</v>
      </c>
    </row>
    <row r="1259" spans="1:7" x14ac:dyDescent="0.3">
      <c r="A1259" s="11">
        <v>2011</v>
      </c>
      <c r="B1259" s="216" t="s">
        <v>250</v>
      </c>
      <c r="C1259" s="216" t="s">
        <v>243</v>
      </c>
      <c r="D1259" s="216" t="s">
        <v>244</v>
      </c>
      <c r="E1259" s="1" t="s">
        <v>124</v>
      </c>
      <c r="F1259" s="1" t="s">
        <v>125</v>
      </c>
      <c r="G1259" s="62">
        <v>28400</v>
      </c>
    </row>
    <row r="1260" spans="1:7" x14ac:dyDescent="0.3">
      <c r="A1260" s="11">
        <v>2012</v>
      </c>
      <c r="B1260" s="216" t="s">
        <v>250</v>
      </c>
      <c r="C1260" s="216" t="s">
        <v>243</v>
      </c>
      <c r="D1260" s="216" t="s">
        <v>244</v>
      </c>
      <c r="E1260" s="1" t="s">
        <v>124</v>
      </c>
      <c r="F1260" s="1" t="s">
        <v>125</v>
      </c>
      <c r="G1260" s="62">
        <v>63800</v>
      </c>
    </row>
    <row r="1261" spans="1:7" x14ac:dyDescent="0.3">
      <c r="A1261" s="11">
        <v>2013</v>
      </c>
      <c r="B1261" s="216" t="s">
        <v>250</v>
      </c>
      <c r="C1261" s="216" t="s">
        <v>243</v>
      </c>
      <c r="D1261" s="216" t="s">
        <v>244</v>
      </c>
      <c r="E1261" s="1" t="s">
        <v>124</v>
      </c>
      <c r="F1261" s="1" t="s">
        <v>125</v>
      </c>
      <c r="G1261" s="62">
        <v>123900</v>
      </c>
    </row>
    <row r="1262" spans="1:7" x14ac:dyDescent="0.3">
      <c r="A1262" s="11">
        <v>2014</v>
      </c>
      <c r="B1262" s="216" t="s">
        <v>250</v>
      </c>
      <c r="C1262" s="216" t="s">
        <v>243</v>
      </c>
      <c r="D1262" s="216" t="s">
        <v>244</v>
      </c>
      <c r="E1262" s="1" t="s">
        <v>124</v>
      </c>
      <c r="F1262" s="1" t="s">
        <v>125</v>
      </c>
      <c r="G1262" s="62">
        <v>129225</v>
      </c>
    </row>
    <row r="1263" spans="1:7" x14ac:dyDescent="0.3">
      <c r="A1263" s="11">
        <v>2015</v>
      </c>
      <c r="B1263" s="216" t="s">
        <v>250</v>
      </c>
      <c r="C1263" s="216" t="s">
        <v>243</v>
      </c>
      <c r="D1263" s="216" t="s">
        <v>244</v>
      </c>
      <c r="E1263" s="33" t="s">
        <v>124</v>
      </c>
      <c r="F1263" s="33" t="s">
        <v>125</v>
      </c>
      <c r="G1263" s="62">
        <v>170150</v>
      </c>
    </row>
    <row r="1264" spans="1:7" x14ac:dyDescent="0.3">
      <c r="A1264" s="145">
        <v>2016</v>
      </c>
      <c r="B1264" s="1" t="s">
        <v>10</v>
      </c>
      <c r="C1264" s="9" t="s">
        <v>21</v>
      </c>
      <c r="D1264" s="8" t="s">
        <v>59</v>
      </c>
      <c r="E1264" s="1" t="s">
        <v>124</v>
      </c>
      <c r="F1264" s="1" t="s">
        <v>123</v>
      </c>
      <c r="G1264" s="62">
        <v>109452</v>
      </c>
    </row>
    <row r="1265" spans="1:7" x14ac:dyDescent="0.3">
      <c r="A1265" s="11">
        <v>2000</v>
      </c>
      <c r="B1265" s="216" t="s">
        <v>250</v>
      </c>
      <c r="C1265" s="216" t="s">
        <v>243</v>
      </c>
      <c r="D1265" s="216" t="s">
        <v>244</v>
      </c>
      <c r="E1265" s="1" t="s">
        <v>124</v>
      </c>
      <c r="F1265" s="1" t="s">
        <v>125</v>
      </c>
      <c r="G1265" s="62">
        <v>242523</v>
      </c>
    </row>
    <row r="1266" spans="1:7" x14ac:dyDescent="0.3">
      <c r="A1266" s="11">
        <v>2001</v>
      </c>
      <c r="B1266" s="216" t="s">
        <v>250</v>
      </c>
      <c r="C1266" s="216" t="s">
        <v>243</v>
      </c>
      <c r="D1266" s="216" t="s">
        <v>244</v>
      </c>
      <c r="E1266" s="1" t="s">
        <v>124</v>
      </c>
      <c r="F1266" s="1" t="s">
        <v>125</v>
      </c>
      <c r="G1266" s="62">
        <v>187690</v>
      </c>
    </row>
    <row r="1267" spans="1:7" x14ac:dyDescent="0.3">
      <c r="A1267" s="11">
        <v>2002</v>
      </c>
      <c r="B1267" s="216" t="s">
        <v>250</v>
      </c>
      <c r="C1267" s="216" t="s">
        <v>243</v>
      </c>
      <c r="D1267" s="216" t="s">
        <v>244</v>
      </c>
      <c r="E1267" s="1" t="s">
        <v>124</v>
      </c>
      <c r="F1267" s="1" t="s">
        <v>125</v>
      </c>
      <c r="G1267" s="62">
        <v>114395</v>
      </c>
    </row>
    <row r="1268" spans="1:7" x14ac:dyDescent="0.3">
      <c r="A1268" s="11">
        <v>2003</v>
      </c>
      <c r="B1268" s="216" t="s">
        <v>250</v>
      </c>
      <c r="C1268" s="216" t="s">
        <v>243</v>
      </c>
      <c r="D1268" s="216" t="s">
        <v>244</v>
      </c>
      <c r="E1268" s="33" t="s">
        <v>124</v>
      </c>
      <c r="F1268" s="33" t="s">
        <v>125</v>
      </c>
      <c r="G1268" s="62">
        <v>52655</v>
      </c>
    </row>
    <row r="1269" spans="1:7" x14ac:dyDescent="0.3">
      <c r="A1269" s="11">
        <v>2004</v>
      </c>
      <c r="B1269" s="216" t="s">
        <v>250</v>
      </c>
      <c r="C1269" s="216" t="s">
        <v>243</v>
      </c>
      <c r="D1269" s="216" t="s">
        <v>244</v>
      </c>
      <c r="E1269" s="1" t="s">
        <v>124</v>
      </c>
      <c r="F1269" s="1" t="s">
        <v>125</v>
      </c>
      <c r="G1269" s="62">
        <v>49255</v>
      </c>
    </row>
    <row r="1270" spans="1:7" x14ac:dyDescent="0.3">
      <c r="A1270" s="11">
        <v>2005</v>
      </c>
      <c r="B1270" s="216" t="s">
        <v>250</v>
      </c>
      <c r="C1270" s="216" t="s">
        <v>243</v>
      </c>
      <c r="D1270" s="216" t="s">
        <v>244</v>
      </c>
      <c r="E1270" s="1" t="s">
        <v>124</v>
      </c>
      <c r="F1270" s="1" t="s">
        <v>125</v>
      </c>
      <c r="G1270" s="62">
        <v>45405</v>
      </c>
    </row>
    <row r="1271" spans="1:7" x14ac:dyDescent="0.3">
      <c r="A1271" s="11">
        <v>2006</v>
      </c>
      <c r="B1271" s="216" t="s">
        <v>250</v>
      </c>
      <c r="C1271" s="216" t="s">
        <v>243</v>
      </c>
      <c r="D1271" s="216" t="s">
        <v>244</v>
      </c>
      <c r="E1271" s="1" t="s">
        <v>124</v>
      </c>
      <c r="F1271" s="1" t="s">
        <v>125</v>
      </c>
      <c r="G1271" s="62">
        <v>42645</v>
      </c>
    </row>
    <row r="1272" spans="1:7" x14ac:dyDescent="0.3">
      <c r="A1272" s="11">
        <v>2007</v>
      </c>
      <c r="B1272" s="216" t="s">
        <v>250</v>
      </c>
      <c r="C1272" s="216" t="s">
        <v>243</v>
      </c>
      <c r="D1272" s="216" t="s">
        <v>244</v>
      </c>
      <c r="E1272" s="1" t="s">
        <v>124</v>
      </c>
      <c r="F1272" s="1" t="s">
        <v>125</v>
      </c>
      <c r="G1272" s="62">
        <v>66290</v>
      </c>
    </row>
    <row r="1273" spans="1:7" x14ac:dyDescent="0.3">
      <c r="A1273" s="11">
        <v>2008</v>
      </c>
      <c r="B1273" s="216" t="s">
        <v>250</v>
      </c>
      <c r="C1273" s="216" t="s">
        <v>243</v>
      </c>
      <c r="D1273" s="216" t="s">
        <v>244</v>
      </c>
      <c r="E1273" s="33" t="s">
        <v>124</v>
      </c>
      <c r="F1273" s="33" t="s">
        <v>125</v>
      </c>
      <c r="G1273" s="62">
        <v>111535</v>
      </c>
    </row>
    <row r="1274" spans="1:7" x14ac:dyDescent="0.3">
      <c r="A1274" s="11">
        <v>2009</v>
      </c>
      <c r="B1274" s="216" t="s">
        <v>250</v>
      </c>
      <c r="C1274" s="216" t="s">
        <v>243</v>
      </c>
      <c r="D1274" s="216" t="s">
        <v>244</v>
      </c>
      <c r="E1274" s="1" t="s">
        <v>124</v>
      </c>
      <c r="F1274" s="1" t="s">
        <v>125</v>
      </c>
      <c r="G1274" s="62">
        <v>199955</v>
      </c>
    </row>
    <row r="1275" spans="1:7" x14ac:dyDescent="0.3">
      <c r="A1275" s="11">
        <v>2010</v>
      </c>
      <c r="B1275" s="216" t="s">
        <v>250</v>
      </c>
      <c r="C1275" s="216" t="s">
        <v>243</v>
      </c>
      <c r="D1275" s="216" t="s">
        <v>244</v>
      </c>
      <c r="E1275" s="1" t="s">
        <v>124</v>
      </c>
      <c r="F1275" s="1" t="s">
        <v>125</v>
      </c>
      <c r="G1275" s="62">
        <v>65940</v>
      </c>
    </row>
    <row r="1276" spans="1:7" x14ac:dyDescent="0.3">
      <c r="A1276" s="11">
        <v>2011</v>
      </c>
      <c r="B1276" s="216" t="s">
        <v>250</v>
      </c>
      <c r="C1276" s="216" t="s">
        <v>243</v>
      </c>
      <c r="D1276" s="216" t="s">
        <v>244</v>
      </c>
      <c r="E1276" s="1" t="s">
        <v>124</v>
      </c>
      <c r="F1276" s="1" t="s">
        <v>125</v>
      </c>
      <c r="G1276" s="62">
        <v>149475</v>
      </c>
    </row>
    <row r="1277" spans="1:7" x14ac:dyDescent="0.3">
      <c r="A1277" s="11">
        <v>2012</v>
      </c>
      <c r="B1277" s="216" t="s">
        <v>250</v>
      </c>
      <c r="C1277" s="216" t="s">
        <v>243</v>
      </c>
      <c r="D1277" s="216" t="s">
        <v>244</v>
      </c>
      <c r="E1277" s="52" t="s">
        <v>124</v>
      </c>
      <c r="F1277" s="52" t="s">
        <v>125</v>
      </c>
      <c r="G1277" s="62">
        <v>135960</v>
      </c>
    </row>
    <row r="1278" spans="1:7" x14ac:dyDescent="0.3">
      <c r="A1278" s="11">
        <v>2013</v>
      </c>
      <c r="B1278" s="216" t="s">
        <v>250</v>
      </c>
      <c r="C1278" s="216" t="s">
        <v>243</v>
      </c>
      <c r="D1278" s="216" t="s">
        <v>244</v>
      </c>
      <c r="E1278" s="33" t="s">
        <v>124</v>
      </c>
      <c r="F1278" s="33" t="s">
        <v>125</v>
      </c>
      <c r="G1278" s="62">
        <v>157775</v>
      </c>
    </row>
    <row r="1279" spans="1:7" x14ac:dyDescent="0.3">
      <c r="A1279" s="11">
        <v>2014</v>
      </c>
      <c r="B1279" s="216" t="s">
        <v>250</v>
      </c>
      <c r="C1279" s="216" t="s">
        <v>243</v>
      </c>
      <c r="D1279" s="216" t="s">
        <v>244</v>
      </c>
      <c r="E1279" s="52" t="s">
        <v>124</v>
      </c>
      <c r="F1279" s="52" t="s">
        <v>125</v>
      </c>
      <c r="G1279" s="62">
        <v>112800</v>
      </c>
    </row>
    <row r="1280" spans="1:7" x14ac:dyDescent="0.3">
      <c r="A1280" s="11">
        <v>2015</v>
      </c>
      <c r="B1280" s="216" t="s">
        <v>250</v>
      </c>
      <c r="C1280" s="216" t="s">
        <v>243</v>
      </c>
      <c r="D1280" s="216" t="s">
        <v>244</v>
      </c>
      <c r="E1280" s="1" t="s">
        <v>124</v>
      </c>
      <c r="F1280" s="1" t="s">
        <v>125</v>
      </c>
      <c r="G1280" s="62">
        <v>166100</v>
      </c>
    </row>
    <row r="1281" spans="1:7" x14ac:dyDescent="0.3">
      <c r="A1281" s="145">
        <v>2016</v>
      </c>
      <c r="B1281" s="1" t="s">
        <v>10</v>
      </c>
      <c r="C1281" s="9" t="s">
        <v>22</v>
      </c>
      <c r="D1281" s="8" t="s">
        <v>60</v>
      </c>
      <c r="E1281" s="1" t="s">
        <v>124</v>
      </c>
      <c r="F1281" s="1" t="s">
        <v>123</v>
      </c>
      <c r="G1281" s="62">
        <v>96650</v>
      </c>
    </row>
    <row r="1282" spans="1:7" x14ac:dyDescent="0.3">
      <c r="A1282" s="11">
        <v>2000</v>
      </c>
      <c r="B1282" s="1" t="s">
        <v>120</v>
      </c>
      <c r="C1282" s="1" t="s">
        <v>96</v>
      </c>
      <c r="D1282" s="8" t="s">
        <v>97</v>
      </c>
      <c r="E1282" s="1" t="s">
        <v>124</v>
      </c>
      <c r="F1282" s="1" t="s">
        <v>125</v>
      </c>
      <c r="G1282" s="62">
        <v>4000</v>
      </c>
    </row>
    <row r="1283" spans="1:7" x14ac:dyDescent="0.3">
      <c r="A1283" s="11">
        <v>2001</v>
      </c>
      <c r="B1283" s="8" t="s">
        <v>120</v>
      </c>
      <c r="C1283" s="52" t="s">
        <v>96</v>
      </c>
      <c r="D1283" s="8" t="s">
        <v>97</v>
      </c>
      <c r="E1283" s="33" t="s">
        <v>124</v>
      </c>
      <c r="F1283" s="33" t="s">
        <v>125</v>
      </c>
      <c r="G1283" s="62">
        <v>10500</v>
      </c>
    </row>
    <row r="1284" spans="1:7" x14ac:dyDescent="0.3">
      <c r="A1284" s="11">
        <v>2002</v>
      </c>
      <c r="B1284" s="8" t="s">
        <v>120</v>
      </c>
      <c r="C1284" s="52" t="s">
        <v>96</v>
      </c>
      <c r="D1284" s="8" t="s">
        <v>97</v>
      </c>
      <c r="E1284" s="52" t="s">
        <v>124</v>
      </c>
      <c r="F1284" s="52" t="s">
        <v>125</v>
      </c>
      <c r="G1284" s="62">
        <v>8000</v>
      </c>
    </row>
    <row r="1285" spans="1:7" x14ac:dyDescent="0.3">
      <c r="A1285" s="11">
        <v>2003</v>
      </c>
      <c r="B1285" s="1" t="s">
        <v>120</v>
      </c>
      <c r="C1285" s="1" t="s">
        <v>96</v>
      </c>
      <c r="D1285" s="8" t="s">
        <v>97</v>
      </c>
      <c r="E1285" s="1" t="s">
        <v>124</v>
      </c>
      <c r="F1285" s="1" t="s">
        <v>125</v>
      </c>
      <c r="G1285" s="62"/>
    </row>
    <row r="1286" spans="1:7" x14ac:dyDescent="0.3">
      <c r="A1286" s="11">
        <v>2004</v>
      </c>
      <c r="B1286" s="8" t="s">
        <v>120</v>
      </c>
      <c r="C1286" s="8" t="s">
        <v>96</v>
      </c>
      <c r="D1286" s="8" t="s">
        <v>97</v>
      </c>
      <c r="E1286" s="1" t="s">
        <v>124</v>
      </c>
      <c r="F1286" s="1" t="s">
        <v>125</v>
      </c>
      <c r="G1286" s="62"/>
    </row>
    <row r="1287" spans="1:7" x14ac:dyDescent="0.3">
      <c r="A1287" s="11">
        <v>2005</v>
      </c>
      <c r="B1287" s="1" t="s">
        <v>120</v>
      </c>
      <c r="C1287" s="1" t="s">
        <v>96</v>
      </c>
      <c r="D1287" s="8" t="s">
        <v>97</v>
      </c>
      <c r="E1287" s="1" t="s">
        <v>124</v>
      </c>
      <c r="F1287" s="1" t="s">
        <v>125</v>
      </c>
      <c r="G1287" s="62">
        <v>2700</v>
      </c>
    </row>
    <row r="1288" spans="1:7" x14ac:dyDescent="0.3">
      <c r="A1288" s="11">
        <v>2006</v>
      </c>
      <c r="B1288" s="1" t="s">
        <v>120</v>
      </c>
      <c r="C1288" s="52" t="s">
        <v>96</v>
      </c>
      <c r="D1288" s="8" t="s">
        <v>97</v>
      </c>
      <c r="E1288" s="33" t="s">
        <v>124</v>
      </c>
      <c r="F1288" s="33" t="s">
        <v>125</v>
      </c>
      <c r="G1288" s="62"/>
    </row>
    <row r="1289" spans="1:7" x14ac:dyDescent="0.3">
      <c r="A1289" s="11">
        <v>2007</v>
      </c>
      <c r="B1289" s="1" t="s">
        <v>120</v>
      </c>
      <c r="C1289" s="52" t="s">
        <v>96</v>
      </c>
      <c r="D1289" s="8" t="s">
        <v>97</v>
      </c>
      <c r="E1289" s="52" t="s">
        <v>124</v>
      </c>
      <c r="F1289" s="52" t="s">
        <v>125</v>
      </c>
      <c r="G1289" s="62"/>
    </row>
    <row r="1290" spans="1:7" x14ac:dyDescent="0.3">
      <c r="A1290" s="11">
        <v>2008</v>
      </c>
      <c r="B1290" s="1" t="s">
        <v>120</v>
      </c>
      <c r="C1290" s="1" t="s">
        <v>96</v>
      </c>
      <c r="D1290" s="8" t="s">
        <v>97</v>
      </c>
      <c r="E1290" s="1" t="s">
        <v>124</v>
      </c>
      <c r="F1290" s="1" t="s">
        <v>125</v>
      </c>
      <c r="G1290" s="62"/>
    </row>
    <row r="1291" spans="1:7" x14ac:dyDescent="0.3">
      <c r="A1291" s="11">
        <v>2009</v>
      </c>
      <c r="B1291" s="1" t="s">
        <v>120</v>
      </c>
      <c r="C1291" s="1" t="s">
        <v>96</v>
      </c>
      <c r="D1291" s="8" t="s">
        <v>97</v>
      </c>
      <c r="E1291" s="1" t="s">
        <v>124</v>
      </c>
      <c r="F1291" s="1" t="s">
        <v>125</v>
      </c>
      <c r="G1291" s="62"/>
    </row>
    <row r="1292" spans="1:7" x14ac:dyDescent="0.3">
      <c r="A1292" s="11">
        <v>2010</v>
      </c>
      <c r="B1292" s="1" t="s">
        <v>120</v>
      </c>
      <c r="C1292" s="1" t="s">
        <v>96</v>
      </c>
      <c r="D1292" s="8" t="s">
        <v>97</v>
      </c>
      <c r="E1292" s="1" t="s">
        <v>124</v>
      </c>
      <c r="F1292" s="1" t="s">
        <v>125</v>
      </c>
      <c r="G1292" s="62">
        <v>7850</v>
      </c>
    </row>
    <row r="1293" spans="1:7" x14ac:dyDescent="0.3">
      <c r="A1293" s="11">
        <v>2011</v>
      </c>
      <c r="B1293" s="1" t="s">
        <v>120</v>
      </c>
      <c r="C1293" s="59" t="s">
        <v>96</v>
      </c>
      <c r="D1293" s="8" t="s">
        <v>97</v>
      </c>
      <c r="E1293" s="59" t="s">
        <v>124</v>
      </c>
      <c r="F1293" s="59" t="s">
        <v>125</v>
      </c>
      <c r="G1293" s="62"/>
    </row>
    <row r="1294" spans="1:7" x14ac:dyDescent="0.3">
      <c r="A1294" s="11">
        <v>2012</v>
      </c>
      <c r="B1294" s="1" t="s">
        <v>120</v>
      </c>
      <c r="C1294" s="52" t="s">
        <v>96</v>
      </c>
      <c r="D1294" s="8" t="s">
        <v>97</v>
      </c>
      <c r="E1294" s="52" t="s">
        <v>124</v>
      </c>
      <c r="F1294" s="52" t="s">
        <v>125</v>
      </c>
      <c r="G1294" s="62">
        <v>4820</v>
      </c>
    </row>
    <row r="1295" spans="1:7" x14ac:dyDescent="0.3">
      <c r="A1295" s="11">
        <v>2013</v>
      </c>
      <c r="B1295" s="1" t="s">
        <v>120</v>
      </c>
      <c r="C1295" s="1" t="s">
        <v>96</v>
      </c>
      <c r="D1295" s="8" t="s">
        <v>97</v>
      </c>
      <c r="E1295" s="1" t="s">
        <v>124</v>
      </c>
      <c r="F1295" s="1" t="s">
        <v>125</v>
      </c>
      <c r="G1295" s="62"/>
    </row>
    <row r="1296" spans="1:7" x14ac:dyDescent="0.3">
      <c r="A1296" s="11">
        <v>2014</v>
      </c>
      <c r="B1296" s="1" t="s">
        <v>120</v>
      </c>
      <c r="C1296" s="1" t="s">
        <v>96</v>
      </c>
      <c r="D1296" s="8" t="s">
        <v>97</v>
      </c>
      <c r="E1296" s="1" t="s">
        <v>124</v>
      </c>
      <c r="F1296" s="1" t="s">
        <v>125</v>
      </c>
      <c r="G1296" s="62">
        <v>2000</v>
      </c>
    </row>
    <row r="1297" spans="1:7" x14ac:dyDescent="0.3">
      <c r="A1297" s="11">
        <v>2015</v>
      </c>
      <c r="B1297" s="1" t="s">
        <v>120</v>
      </c>
      <c r="C1297" s="1" t="s">
        <v>96</v>
      </c>
      <c r="D1297" s="8" t="s">
        <v>97</v>
      </c>
      <c r="E1297" s="1" t="s">
        <v>124</v>
      </c>
      <c r="F1297" s="1" t="s">
        <v>125</v>
      </c>
      <c r="G1297" s="62">
        <v>21332</v>
      </c>
    </row>
    <row r="1298" spans="1:7" x14ac:dyDescent="0.3">
      <c r="A1298" s="145">
        <v>2016</v>
      </c>
      <c r="B1298" s="1" t="s">
        <v>10</v>
      </c>
      <c r="C1298" s="9" t="s">
        <v>23</v>
      </c>
      <c r="D1298" s="8" t="s">
        <v>61</v>
      </c>
      <c r="E1298" s="33" t="s">
        <v>124</v>
      </c>
      <c r="F1298" s="33" t="s">
        <v>123</v>
      </c>
      <c r="G1298" s="62">
        <v>79180</v>
      </c>
    </row>
    <row r="1299" spans="1:7" x14ac:dyDescent="0.3">
      <c r="A1299" s="11">
        <v>2000</v>
      </c>
      <c r="B1299" s="1" t="s">
        <v>120</v>
      </c>
      <c r="C1299" s="1" t="s">
        <v>78</v>
      </c>
      <c r="D1299" s="8" t="s">
        <v>79</v>
      </c>
      <c r="E1299" s="1" t="s">
        <v>124</v>
      </c>
      <c r="F1299" s="1" t="s">
        <v>125</v>
      </c>
      <c r="G1299" s="62">
        <v>34875</v>
      </c>
    </row>
    <row r="1300" spans="1:7" x14ac:dyDescent="0.3">
      <c r="A1300" s="11">
        <v>2001</v>
      </c>
      <c r="B1300" s="1" t="s">
        <v>120</v>
      </c>
      <c r="C1300" s="1" t="s">
        <v>78</v>
      </c>
      <c r="D1300" s="8" t="s">
        <v>79</v>
      </c>
      <c r="E1300" s="1" t="s">
        <v>124</v>
      </c>
      <c r="F1300" s="1" t="s">
        <v>125</v>
      </c>
      <c r="G1300" s="62">
        <v>38250</v>
      </c>
    </row>
    <row r="1301" spans="1:7" x14ac:dyDescent="0.3">
      <c r="A1301" s="11">
        <v>2002</v>
      </c>
      <c r="B1301" s="1" t="s">
        <v>120</v>
      </c>
      <c r="C1301" s="1" t="s">
        <v>78</v>
      </c>
      <c r="D1301" s="8" t="s">
        <v>79</v>
      </c>
      <c r="E1301" s="1" t="s">
        <v>124</v>
      </c>
      <c r="F1301" s="1" t="s">
        <v>125</v>
      </c>
      <c r="G1301" s="62">
        <v>18230</v>
      </c>
    </row>
    <row r="1302" spans="1:7" x14ac:dyDescent="0.3">
      <c r="A1302" s="11">
        <v>2003</v>
      </c>
      <c r="B1302" s="1" t="s">
        <v>120</v>
      </c>
      <c r="C1302" s="1" t="s">
        <v>78</v>
      </c>
      <c r="D1302" s="8" t="s">
        <v>79</v>
      </c>
      <c r="E1302" s="1" t="s">
        <v>124</v>
      </c>
      <c r="F1302" s="1" t="s">
        <v>125</v>
      </c>
      <c r="G1302" s="62">
        <v>13500</v>
      </c>
    </row>
    <row r="1303" spans="1:7" x14ac:dyDescent="0.3">
      <c r="A1303" s="11">
        <v>2004</v>
      </c>
      <c r="B1303" s="1" t="s">
        <v>120</v>
      </c>
      <c r="C1303" s="1" t="s">
        <v>78</v>
      </c>
      <c r="D1303" s="8" t="s">
        <v>79</v>
      </c>
      <c r="E1303" s="33" t="s">
        <v>124</v>
      </c>
      <c r="F1303" s="33" t="s">
        <v>125</v>
      </c>
      <c r="G1303" s="62">
        <v>7900</v>
      </c>
    </row>
    <row r="1304" spans="1:7" x14ac:dyDescent="0.3">
      <c r="A1304" s="11">
        <v>2005</v>
      </c>
      <c r="B1304" s="1" t="s">
        <v>120</v>
      </c>
      <c r="C1304" s="1" t="s">
        <v>78</v>
      </c>
      <c r="D1304" s="8" t="s">
        <v>79</v>
      </c>
      <c r="E1304" s="1" t="s">
        <v>124</v>
      </c>
      <c r="F1304" s="1" t="s">
        <v>125</v>
      </c>
      <c r="G1304" s="62">
        <v>4770</v>
      </c>
    </row>
    <row r="1305" spans="1:7" x14ac:dyDescent="0.3">
      <c r="A1305" s="11">
        <v>2006</v>
      </c>
      <c r="B1305" s="1" t="s">
        <v>120</v>
      </c>
      <c r="C1305" s="1" t="s">
        <v>78</v>
      </c>
      <c r="D1305" s="8" t="s">
        <v>79</v>
      </c>
      <c r="E1305" s="1" t="s">
        <v>124</v>
      </c>
      <c r="F1305" s="1" t="s">
        <v>125</v>
      </c>
      <c r="G1305" s="62">
        <v>18750</v>
      </c>
    </row>
    <row r="1306" spans="1:7" x14ac:dyDescent="0.3">
      <c r="A1306" s="11">
        <v>2007</v>
      </c>
      <c r="B1306" s="8" t="s">
        <v>120</v>
      </c>
      <c r="C1306" s="1" t="s">
        <v>78</v>
      </c>
      <c r="D1306" s="8" t="s">
        <v>79</v>
      </c>
      <c r="E1306" s="1" t="s">
        <v>124</v>
      </c>
      <c r="F1306" s="1" t="s">
        <v>125</v>
      </c>
      <c r="G1306" s="62">
        <v>20975</v>
      </c>
    </row>
    <row r="1307" spans="1:7" x14ac:dyDescent="0.3">
      <c r="A1307" s="11">
        <v>2008</v>
      </c>
      <c r="B1307" s="8" t="s">
        <v>120</v>
      </c>
      <c r="C1307" s="1" t="s">
        <v>78</v>
      </c>
      <c r="D1307" s="8" t="s">
        <v>79</v>
      </c>
      <c r="E1307" s="1" t="s">
        <v>124</v>
      </c>
      <c r="F1307" s="1" t="s">
        <v>125</v>
      </c>
      <c r="G1307" s="62">
        <v>27350</v>
      </c>
    </row>
    <row r="1308" spans="1:7" x14ac:dyDescent="0.3">
      <c r="A1308" s="11">
        <v>2009</v>
      </c>
      <c r="B1308" s="1" t="s">
        <v>120</v>
      </c>
      <c r="C1308" s="1" t="s">
        <v>78</v>
      </c>
      <c r="D1308" s="8" t="s">
        <v>79</v>
      </c>
      <c r="E1308" s="33" t="s">
        <v>124</v>
      </c>
      <c r="F1308" s="33" t="s">
        <v>125</v>
      </c>
      <c r="G1308" s="62">
        <v>32470</v>
      </c>
    </row>
    <row r="1309" spans="1:7" x14ac:dyDescent="0.3">
      <c r="A1309" s="11">
        <v>2010</v>
      </c>
      <c r="B1309" s="8" t="s">
        <v>120</v>
      </c>
      <c r="C1309" s="8" t="s">
        <v>78</v>
      </c>
      <c r="D1309" s="8" t="s">
        <v>79</v>
      </c>
      <c r="E1309" s="1" t="s">
        <v>124</v>
      </c>
      <c r="F1309" s="1" t="s">
        <v>125</v>
      </c>
      <c r="G1309" s="62">
        <v>3050</v>
      </c>
    </row>
    <row r="1310" spans="1:7" x14ac:dyDescent="0.3">
      <c r="A1310" s="11">
        <v>2011</v>
      </c>
      <c r="B1310" s="1" t="s">
        <v>120</v>
      </c>
      <c r="C1310" s="59" t="s">
        <v>78</v>
      </c>
      <c r="D1310" s="8" t="s">
        <v>79</v>
      </c>
      <c r="E1310" s="59" t="s">
        <v>124</v>
      </c>
      <c r="F1310" s="59" t="s">
        <v>125</v>
      </c>
      <c r="G1310" s="62">
        <v>28250</v>
      </c>
    </row>
    <row r="1311" spans="1:7" x14ac:dyDescent="0.3">
      <c r="A1311" s="11">
        <v>2012</v>
      </c>
      <c r="B1311" s="1" t="s">
        <v>120</v>
      </c>
      <c r="C1311" s="1" t="s">
        <v>78</v>
      </c>
      <c r="D1311" s="8" t="s">
        <v>79</v>
      </c>
      <c r="E1311" s="1" t="s">
        <v>124</v>
      </c>
      <c r="F1311" s="1" t="s">
        <v>125</v>
      </c>
      <c r="G1311" s="62">
        <v>43275</v>
      </c>
    </row>
    <row r="1312" spans="1:7" x14ac:dyDescent="0.3">
      <c r="A1312" s="11">
        <v>2013</v>
      </c>
      <c r="B1312" s="1" t="s">
        <v>120</v>
      </c>
      <c r="C1312" s="1" t="s">
        <v>78</v>
      </c>
      <c r="D1312" s="8" t="s">
        <v>79</v>
      </c>
      <c r="E1312" s="1" t="s">
        <v>124</v>
      </c>
      <c r="F1312" s="1" t="s">
        <v>125</v>
      </c>
      <c r="G1312" s="62">
        <v>44275</v>
      </c>
    </row>
    <row r="1313" spans="1:7" x14ac:dyDescent="0.3">
      <c r="A1313" s="11">
        <v>2014</v>
      </c>
      <c r="B1313" s="1" t="s">
        <v>120</v>
      </c>
      <c r="C1313" s="1" t="s">
        <v>78</v>
      </c>
      <c r="D1313" s="8" t="s">
        <v>79</v>
      </c>
      <c r="E1313" s="33" t="s">
        <v>124</v>
      </c>
      <c r="F1313" s="33" t="s">
        <v>125</v>
      </c>
      <c r="G1313" s="62">
        <v>19500</v>
      </c>
    </row>
    <row r="1314" spans="1:7" x14ac:dyDescent="0.3">
      <c r="A1314" s="11">
        <v>2015</v>
      </c>
      <c r="B1314" s="1" t="s">
        <v>120</v>
      </c>
      <c r="C1314" s="1" t="s">
        <v>78</v>
      </c>
      <c r="D1314" s="8" t="s">
        <v>79</v>
      </c>
      <c r="E1314" s="1" t="s">
        <v>124</v>
      </c>
      <c r="F1314" s="1" t="s">
        <v>125</v>
      </c>
      <c r="G1314" s="62">
        <v>24975</v>
      </c>
    </row>
    <row r="1315" spans="1:7" x14ac:dyDescent="0.3">
      <c r="A1315" s="145">
        <v>2016</v>
      </c>
      <c r="B1315" s="1" t="s">
        <v>10</v>
      </c>
      <c r="C1315" s="9" t="s">
        <v>24</v>
      </c>
      <c r="D1315" s="8" t="s">
        <v>62</v>
      </c>
      <c r="E1315" s="1" t="s">
        <v>124</v>
      </c>
      <c r="F1315" s="1" t="s">
        <v>123</v>
      </c>
      <c r="G1315" s="62">
        <v>100725</v>
      </c>
    </row>
    <row r="1316" spans="1:7" x14ac:dyDescent="0.3">
      <c r="A1316" s="11">
        <v>2000</v>
      </c>
      <c r="B1316" s="1" t="s">
        <v>120</v>
      </c>
      <c r="C1316" s="1" t="s">
        <v>121</v>
      </c>
      <c r="D1316" s="8" t="s">
        <v>122</v>
      </c>
      <c r="E1316" s="1" t="s">
        <v>124</v>
      </c>
      <c r="F1316" s="1" t="s">
        <v>125</v>
      </c>
      <c r="G1316" s="62">
        <v>272908</v>
      </c>
    </row>
    <row r="1317" spans="1:7" x14ac:dyDescent="0.3">
      <c r="A1317" s="11">
        <v>2001</v>
      </c>
      <c r="B1317" s="1" t="s">
        <v>120</v>
      </c>
      <c r="C1317" s="1" t="s">
        <v>121</v>
      </c>
      <c r="D1317" s="8" t="s">
        <v>122</v>
      </c>
      <c r="E1317" s="1" t="s">
        <v>124</v>
      </c>
      <c r="F1317" s="1" t="s">
        <v>125</v>
      </c>
      <c r="G1317" s="62">
        <v>215729</v>
      </c>
    </row>
    <row r="1318" spans="1:7" x14ac:dyDescent="0.3">
      <c r="A1318" s="11">
        <v>2002</v>
      </c>
      <c r="B1318" s="1" t="s">
        <v>120</v>
      </c>
      <c r="C1318" s="1" t="s">
        <v>121</v>
      </c>
      <c r="D1318" s="8" t="s">
        <v>122</v>
      </c>
      <c r="E1318" s="33" t="s">
        <v>124</v>
      </c>
      <c r="F1318" s="33" t="s">
        <v>125</v>
      </c>
      <c r="G1318" s="62">
        <v>219585</v>
      </c>
    </row>
    <row r="1319" spans="1:7" x14ac:dyDescent="0.3">
      <c r="A1319" s="11">
        <v>2003</v>
      </c>
      <c r="B1319" s="1" t="s">
        <v>120</v>
      </c>
      <c r="C1319" s="1" t="s">
        <v>121</v>
      </c>
      <c r="D1319" s="8" t="s">
        <v>122</v>
      </c>
      <c r="E1319" s="1" t="s">
        <v>124</v>
      </c>
      <c r="F1319" s="1" t="s">
        <v>125</v>
      </c>
      <c r="G1319" s="62">
        <v>99675</v>
      </c>
    </row>
    <row r="1320" spans="1:7" x14ac:dyDescent="0.3">
      <c r="A1320" s="11">
        <v>2004</v>
      </c>
      <c r="B1320" s="1" t="s">
        <v>120</v>
      </c>
      <c r="C1320" s="1" t="s">
        <v>121</v>
      </c>
      <c r="D1320" s="8" t="s">
        <v>122</v>
      </c>
      <c r="E1320" s="1" t="s">
        <v>124</v>
      </c>
      <c r="F1320" s="1" t="s">
        <v>125</v>
      </c>
      <c r="G1320" s="62">
        <v>114795</v>
      </c>
    </row>
    <row r="1321" spans="1:7" x14ac:dyDescent="0.3">
      <c r="A1321" s="11">
        <v>2005</v>
      </c>
      <c r="B1321" s="1" t="s">
        <v>120</v>
      </c>
      <c r="C1321" s="1" t="s">
        <v>121</v>
      </c>
      <c r="D1321" s="8" t="s">
        <v>122</v>
      </c>
      <c r="E1321" s="1" t="s">
        <v>124</v>
      </c>
      <c r="F1321" s="1" t="s">
        <v>125</v>
      </c>
      <c r="G1321" s="62">
        <v>50920</v>
      </c>
    </row>
    <row r="1322" spans="1:7" x14ac:dyDescent="0.3">
      <c r="A1322" s="11">
        <v>2006</v>
      </c>
      <c r="B1322" s="1" t="s">
        <v>120</v>
      </c>
      <c r="C1322" s="1" t="s">
        <v>121</v>
      </c>
      <c r="D1322" s="8" t="s">
        <v>122</v>
      </c>
      <c r="E1322" s="1" t="s">
        <v>124</v>
      </c>
      <c r="F1322" s="1" t="s">
        <v>125</v>
      </c>
      <c r="G1322" s="62">
        <v>169787</v>
      </c>
    </row>
    <row r="1323" spans="1:7" x14ac:dyDescent="0.3">
      <c r="A1323" s="11">
        <v>2007</v>
      </c>
      <c r="B1323" s="1" t="s">
        <v>120</v>
      </c>
      <c r="C1323" s="1" t="s">
        <v>121</v>
      </c>
      <c r="D1323" s="8" t="s">
        <v>122</v>
      </c>
      <c r="E1323" s="33" t="s">
        <v>124</v>
      </c>
      <c r="F1323" s="33" t="s">
        <v>125</v>
      </c>
      <c r="G1323" s="62">
        <v>131960</v>
      </c>
    </row>
    <row r="1324" spans="1:7" x14ac:dyDescent="0.3">
      <c r="A1324" s="11">
        <v>2008</v>
      </c>
      <c r="B1324" s="1" t="s">
        <v>120</v>
      </c>
      <c r="C1324" s="1" t="s">
        <v>121</v>
      </c>
      <c r="D1324" s="8" t="s">
        <v>122</v>
      </c>
      <c r="E1324" s="1" t="s">
        <v>124</v>
      </c>
      <c r="F1324" s="1" t="s">
        <v>125</v>
      </c>
      <c r="G1324" s="62">
        <v>201010</v>
      </c>
    </row>
    <row r="1325" spans="1:7" x14ac:dyDescent="0.3">
      <c r="A1325" s="11">
        <v>2009</v>
      </c>
      <c r="B1325" s="1" t="s">
        <v>120</v>
      </c>
      <c r="C1325" s="1" t="s">
        <v>121</v>
      </c>
      <c r="D1325" s="8" t="s">
        <v>122</v>
      </c>
      <c r="E1325" s="1" t="s">
        <v>124</v>
      </c>
      <c r="F1325" s="1" t="s">
        <v>125</v>
      </c>
      <c r="G1325" s="62">
        <v>168940</v>
      </c>
    </row>
    <row r="1326" spans="1:7" x14ac:dyDescent="0.3">
      <c r="A1326" s="11">
        <v>2010</v>
      </c>
      <c r="B1326" s="1" t="s">
        <v>120</v>
      </c>
      <c r="C1326" s="1" t="s">
        <v>121</v>
      </c>
      <c r="D1326" s="8" t="s">
        <v>122</v>
      </c>
      <c r="E1326" s="1" t="s">
        <v>124</v>
      </c>
      <c r="F1326" s="1" t="s">
        <v>125</v>
      </c>
      <c r="G1326" s="62">
        <v>162595</v>
      </c>
    </row>
    <row r="1327" spans="1:7" x14ac:dyDescent="0.3">
      <c r="A1327" s="11">
        <v>2011</v>
      </c>
      <c r="B1327" s="1" t="s">
        <v>120</v>
      </c>
      <c r="C1327" s="1" t="s">
        <v>121</v>
      </c>
      <c r="D1327" s="8" t="s">
        <v>122</v>
      </c>
      <c r="E1327" s="1" t="s">
        <v>124</v>
      </c>
      <c r="F1327" s="1" t="s">
        <v>125</v>
      </c>
      <c r="G1327" s="62">
        <v>145425</v>
      </c>
    </row>
    <row r="1328" spans="1:7" x14ac:dyDescent="0.3">
      <c r="A1328" s="11">
        <v>2012</v>
      </c>
      <c r="B1328" s="1" t="s">
        <v>120</v>
      </c>
      <c r="C1328" s="1" t="s">
        <v>121</v>
      </c>
      <c r="D1328" s="8" t="s">
        <v>122</v>
      </c>
      <c r="E1328" s="33" t="s">
        <v>124</v>
      </c>
      <c r="F1328" s="33" t="s">
        <v>125</v>
      </c>
      <c r="G1328" s="62">
        <v>183928</v>
      </c>
    </row>
    <row r="1329" spans="1:7" x14ac:dyDescent="0.3">
      <c r="A1329" s="11">
        <v>2013</v>
      </c>
      <c r="B1329" s="8" t="s">
        <v>120</v>
      </c>
      <c r="C1329" s="1" t="s">
        <v>121</v>
      </c>
      <c r="D1329" s="8" t="s">
        <v>122</v>
      </c>
      <c r="E1329" s="1" t="s">
        <v>124</v>
      </c>
      <c r="F1329" s="1" t="s">
        <v>125</v>
      </c>
      <c r="G1329" s="62">
        <v>70770</v>
      </c>
    </row>
    <row r="1330" spans="1:7" x14ac:dyDescent="0.3">
      <c r="A1330" s="11">
        <v>2014</v>
      </c>
      <c r="B1330" s="8" t="s">
        <v>120</v>
      </c>
      <c r="C1330" s="1" t="s">
        <v>121</v>
      </c>
      <c r="D1330" s="8" t="s">
        <v>122</v>
      </c>
      <c r="E1330" s="1" t="s">
        <v>124</v>
      </c>
      <c r="F1330" s="1" t="s">
        <v>125</v>
      </c>
      <c r="G1330" s="62">
        <v>254985</v>
      </c>
    </row>
    <row r="1331" spans="1:7" x14ac:dyDescent="0.3">
      <c r="A1331" s="11">
        <v>2015</v>
      </c>
      <c r="B1331" s="1" t="s">
        <v>120</v>
      </c>
      <c r="C1331" s="1" t="s">
        <v>121</v>
      </c>
      <c r="D1331" s="8" t="s">
        <v>122</v>
      </c>
      <c r="E1331" s="1" t="s">
        <v>124</v>
      </c>
      <c r="F1331" s="1" t="s">
        <v>125</v>
      </c>
      <c r="G1331" s="62">
        <v>168475</v>
      </c>
    </row>
    <row r="1332" spans="1:7" x14ac:dyDescent="0.3">
      <c r="A1332" s="145">
        <v>2016</v>
      </c>
      <c r="B1332" s="8" t="s">
        <v>10</v>
      </c>
      <c r="C1332" s="216" t="s">
        <v>11</v>
      </c>
      <c r="D1332" s="216" t="s">
        <v>246</v>
      </c>
      <c r="E1332" s="1" t="s">
        <v>124</v>
      </c>
      <c r="F1332" s="1" t="s">
        <v>123</v>
      </c>
      <c r="G1332" s="62">
        <v>4500</v>
      </c>
    </row>
    <row r="1333" spans="1:7" x14ac:dyDescent="0.3">
      <c r="A1333" s="11">
        <v>2000</v>
      </c>
      <c r="B1333" s="1" t="s">
        <v>120</v>
      </c>
      <c r="C1333" s="1" t="s">
        <v>84</v>
      </c>
      <c r="D1333" s="8" t="s">
        <v>85</v>
      </c>
      <c r="E1333" s="33" t="s">
        <v>124</v>
      </c>
      <c r="F1333" s="33" t="s">
        <v>125</v>
      </c>
      <c r="G1333" s="62">
        <v>276680</v>
      </c>
    </row>
    <row r="1334" spans="1:7" x14ac:dyDescent="0.3">
      <c r="A1334" s="11">
        <v>2001</v>
      </c>
      <c r="B1334" s="1" t="s">
        <v>120</v>
      </c>
      <c r="C1334" s="1" t="s">
        <v>84</v>
      </c>
      <c r="D1334" s="8" t="s">
        <v>85</v>
      </c>
      <c r="E1334" s="1" t="s">
        <v>124</v>
      </c>
      <c r="F1334" s="1" t="s">
        <v>125</v>
      </c>
      <c r="G1334" s="62">
        <v>236160</v>
      </c>
    </row>
    <row r="1335" spans="1:7" x14ac:dyDescent="0.3">
      <c r="A1335" s="11">
        <v>2002</v>
      </c>
      <c r="B1335" s="1" t="s">
        <v>120</v>
      </c>
      <c r="C1335" s="1" t="s">
        <v>84</v>
      </c>
      <c r="D1335" s="8" t="s">
        <v>85</v>
      </c>
      <c r="E1335" s="1" t="s">
        <v>124</v>
      </c>
      <c r="F1335" s="1" t="s">
        <v>125</v>
      </c>
      <c r="G1335" s="62">
        <v>213565</v>
      </c>
    </row>
    <row r="1336" spans="1:7" x14ac:dyDescent="0.3">
      <c r="A1336" s="11">
        <v>2003</v>
      </c>
      <c r="B1336" s="1" t="s">
        <v>120</v>
      </c>
      <c r="C1336" s="33" t="s">
        <v>84</v>
      </c>
      <c r="D1336" s="8" t="s">
        <v>85</v>
      </c>
      <c r="E1336" s="33" t="s">
        <v>124</v>
      </c>
      <c r="F1336" s="33" t="s">
        <v>125</v>
      </c>
      <c r="G1336" s="62">
        <v>91725</v>
      </c>
    </row>
    <row r="1337" spans="1:7" x14ac:dyDescent="0.3">
      <c r="A1337" s="11">
        <v>2004</v>
      </c>
      <c r="B1337" s="1" t="s">
        <v>120</v>
      </c>
      <c r="C1337" s="33" t="s">
        <v>84</v>
      </c>
      <c r="D1337" s="8" t="s">
        <v>85</v>
      </c>
      <c r="E1337" s="33" t="s">
        <v>124</v>
      </c>
      <c r="F1337" s="33" t="s">
        <v>125</v>
      </c>
      <c r="G1337" s="62">
        <v>98951</v>
      </c>
    </row>
    <row r="1338" spans="1:7" x14ac:dyDescent="0.3">
      <c r="A1338" s="11">
        <v>2005</v>
      </c>
      <c r="B1338" s="1" t="s">
        <v>120</v>
      </c>
      <c r="C1338" s="33" t="s">
        <v>84</v>
      </c>
      <c r="D1338" s="8" t="s">
        <v>85</v>
      </c>
      <c r="E1338" s="33" t="s">
        <v>124</v>
      </c>
      <c r="F1338" s="33" t="s">
        <v>125</v>
      </c>
      <c r="G1338" s="62">
        <v>82320</v>
      </c>
    </row>
    <row r="1339" spans="1:7" x14ac:dyDescent="0.3">
      <c r="A1339" s="11">
        <v>2006</v>
      </c>
      <c r="B1339" s="1" t="s">
        <v>120</v>
      </c>
      <c r="C1339" s="33" t="s">
        <v>84</v>
      </c>
      <c r="D1339" s="8" t="s">
        <v>85</v>
      </c>
      <c r="E1339" s="33" t="s">
        <v>124</v>
      </c>
      <c r="F1339" s="33" t="s">
        <v>125</v>
      </c>
      <c r="G1339" s="62">
        <v>194885</v>
      </c>
    </row>
    <row r="1340" spans="1:7" x14ac:dyDescent="0.3">
      <c r="A1340" s="11">
        <v>2007</v>
      </c>
      <c r="B1340" s="1" t="s">
        <v>120</v>
      </c>
      <c r="C1340" s="1" t="s">
        <v>84</v>
      </c>
      <c r="D1340" s="8" t="s">
        <v>85</v>
      </c>
      <c r="E1340" s="1" t="s">
        <v>124</v>
      </c>
      <c r="F1340" s="1" t="s">
        <v>125</v>
      </c>
      <c r="G1340" s="62">
        <v>229995</v>
      </c>
    </row>
    <row r="1341" spans="1:7" x14ac:dyDescent="0.3">
      <c r="A1341" s="11">
        <v>2008</v>
      </c>
      <c r="B1341" s="1" t="s">
        <v>120</v>
      </c>
      <c r="C1341" s="1" t="s">
        <v>84</v>
      </c>
      <c r="D1341" s="8" t="s">
        <v>85</v>
      </c>
      <c r="E1341" s="1" t="s">
        <v>124</v>
      </c>
      <c r="F1341" s="1" t="s">
        <v>125</v>
      </c>
      <c r="G1341" s="62">
        <v>267460</v>
      </c>
    </row>
    <row r="1342" spans="1:7" x14ac:dyDescent="0.3">
      <c r="A1342" s="11">
        <v>2009</v>
      </c>
      <c r="B1342" s="1" t="s">
        <v>120</v>
      </c>
      <c r="C1342" s="1" t="s">
        <v>84</v>
      </c>
      <c r="D1342" s="8" t="s">
        <v>85</v>
      </c>
      <c r="E1342" s="1" t="s">
        <v>124</v>
      </c>
      <c r="F1342" s="1" t="s">
        <v>125</v>
      </c>
      <c r="G1342" s="62">
        <v>238380</v>
      </c>
    </row>
    <row r="1343" spans="1:7" x14ac:dyDescent="0.3">
      <c r="A1343" s="11">
        <v>2010</v>
      </c>
      <c r="B1343" s="1" t="s">
        <v>120</v>
      </c>
      <c r="C1343" s="1" t="s">
        <v>84</v>
      </c>
      <c r="D1343" s="8" t="s">
        <v>85</v>
      </c>
      <c r="E1343" s="33" t="s">
        <v>124</v>
      </c>
      <c r="F1343" s="33" t="s">
        <v>125</v>
      </c>
      <c r="G1343" s="62">
        <v>183669</v>
      </c>
    </row>
    <row r="1344" spans="1:7" x14ac:dyDescent="0.3">
      <c r="A1344" s="11">
        <v>2011</v>
      </c>
      <c r="B1344" s="1" t="s">
        <v>120</v>
      </c>
      <c r="C1344" s="1" t="s">
        <v>84</v>
      </c>
      <c r="D1344" s="8" t="s">
        <v>85</v>
      </c>
      <c r="E1344" s="1" t="s">
        <v>124</v>
      </c>
      <c r="F1344" s="1" t="s">
        <v>125</v>
      </c>
      <c r="G1344" s="62">
        <v>141015</v>
      </c>
    </row>
    <row r="1345" spans="1:7" x14ac:dyDescent="0.3">
      <c r="A1345" s="11">
        <v>2012</v>
      </c>
      <c r="B1345" s="1" t="s">
        <v>120</v>
      </c>
      <c r="C1345" s="1" t="s">
        <v>84</v>
      </c>
      <c r="D1345" s="8" t="s">
        <v>85</v>
      </c>
      <c r="E1345" s="1" t="s">
        <v>124</v>
      </c>
      <c r="F1345" s="1" t="s">
        <v>125</v>
      </c>
      <c r="G1345" s="62">
        <v>155075</v>
      </c>
    </row>
    <row r="1346" spans="1:7" x14ac:dyDescent="0.3">
      <c r="A1346" s="11">
        <v>2013</v>
      </c>
      <c r="B1346" s="1" t="s">
        <v>120</v>
      </c>
      <c r="C1346" s="1" t="s">
        <v>84</v>
      </c>
      <c r="D1346" s="8" t="s">
        <v>85</v>
      </c>
      <c r="E1346" s="1" t="s">
        <v>124</v>
      </c>
      <c r="F1346" s="1" t="s">
        <v>125</v>
      </c>
      <c r="G1346" s="62">
        <v>228875</v>
      </c>
    </row>
    <row r="1347" spans="1:7" x14ac:dyDescent="0.3">
      <c r="A1347" s="11">
        <v>2014</v>
      </c>
      <c r="B1347" s="1" t="s">
        <v>120</v>
      </c>
      <c r="C1347" s="1" t="s">
        <v>84</v>
      </c>
      <c r="D1347" s="8" t="s">
        <v>85</v>
      </c>
      <c r="E1347" s="1" t="s">
        <v>124</v>
      </c>
      <c r="F1347" s="1" t="s">
        <v>125</v>
      </c>
      <c r="G1347" s="62">
        <v>259080</v>
      </c>
    </row>
    <row r="1348" spans="1:7" x14ac:dyDescent="0.3">
      <c r="A1348" s="11">
        <v>2015</v>
      </c>
      <c r="B1348" s="1" t="s">
        <v>120</v>
      </c>
      <c r="C1348" s="1" t="s">
        <v>84</v>
      </c>
      <c r="D1348" s="8" t="s">
        <v>85</v>
      </c>
      <c r="E1348" s="33" t="s">
        <v>124</v>
      </c>
      <c r="F1348" s="33" t="s">
        <v>125</v>
      </c>
      <c r="G1348" s="62">
        <v>325000</v>
      </c>
    </row>
    <row r="1349" spans="1:7" x14ac:dyDescent="0.3">
      <c r="A1349" s="145">
        <v>2016</v>
      </c>
      <c r="B1349" s="1" t="s">
        <v>10</v>
      </c>
      <c r="C1349" s="9" t="s">
        <v>25</v>
      </c>
      <c r="D1349" s="8" t="s">
        <v>64</v>
      </c>
      <c r="E1349" s="1" t="s">
        <v>124</v>
      </c>
      <c r="F1349" s="1" t="s">
        <v>123</v>
      </c>
      <c r="G1349" s="62">
        <v>8500</v>
      </c>
    </row>
    <row r="1350" spans="1:7" x14ac:dyDescent="0.3">
      <c r="A1350" s="11">
        <v>2000</v>
      </c>
      <c r="B1350" s="216" t="s">
        <v>250</v>
      </c>
      <c r="C1350" s="1" t="s">
        <v>100</v>
      </c>
      <c r="D1350" s="8" t="s">
        <v>101</v>
      </c>
      <c r="E1350" s="1" t="s">
        <v>124</v>
      </c>
      <c r="F1350" s="1" t="s">
        <v>125</v>
      </c>
      <c r="G1350" s="62">
        <v>160360</v>
      </c>
    </row>
    <row r="1351" spans="1:7" x14ac:dyDescent="0.3">
      <c r="A1351" s="11">
        <v>2001</v>
      </c>
      <c r="B1351" s="216" t="s">
        <v>250</v>
      </c>
      <c r="C1351" s="1" t="s">
        <v>100</v>
      </c>
      <c r="D1351" s="8" t="s">
        <v>101</v>
      </c>
      <c r="E1351" s="1" t="s">
        <v>124</v>
      </c>
      <c r="F1351" s="1" t="s">
        <v>125</v>
      </c>
      <c r="G1351" s="62">
        <v>201486</v>
      </c>
    </row>
    <row r="1352" spans="1:7" x14ac:dyDescent="0.3">
      <c r="A1352" s="11">
        <v>2002</v>
      </c>
      <c r="B1352" s="216" t="s">
        <v>250</v>
      </c>
      <c r="C1352" s="1" t="s">
        <v>100</v>
      </c>
      <c r="D1352" s="8" t="s">
        <v>101</v>
      </c>
      <c r="E1352" s="1" t="s">
        <v>124</v>
      </c>
      <c r="F1352" s="1" t="s">
        <v>125</v>
      </c>
      <c r="G1352" s="62">
        <v>99995</v>
      </c>
    </row>
    <row r="1353" spans="1:7" x14ac:dyDescent="0.3">
      <c r="A1353" s="11">
        <v>2003</v>
      </c>
      <c r="B1353" s="216" t="s">
        <v>250</v>
      </c>
      <c r="C1353" s="1" t="s">
        <v>100</v>
      </c>
      <c r="D1353" s="8" t="s">
        <v>101</v>
      </c>
      <c r="E1353" s="33" t="s">
        <v>124</v>
      </c>
      <c r="F1353" s="33" t="s">
        <v>125</v>
      </c>
      <c r="G1353" s="62">
        <v>58930</v>
      </c>
    </row>
    <row r="1354" spans="1:7" x14ac:dyDescent="0.3">
      <c r="A1354" s="11">
        <v>2004</v>
      </c>
      <c r="B1354" s="216" t="s">
        <v>250</v>
      </c>
      <c r="C1354" s="1" t="s">
        <v>100</v>
      </c>
      <c r="D1354" s="8" t="s">
        <v>101</v>
      </c>
      <c r="E1354" s="1" t="s">
        <v>124</v>
      </c>
      <c r="F1354" s="1" t="s">
        <v>125</v>
      </c>
      <c r="G1354" s="62">
        <v>54755</v>
      </c>
    </row>
    <row r="1355" spans="1:7" x14ac:dyDescent="0.3">
      <c r="A1355" s="11">
        <v>2005</v>
      </c>
      <c r="B1355" s="216" t="s">
        <v>250</v>
      </c>
      <c r="C1355" s="8" t="s">
        <v>100</v>
      </c>
      <c r="D1355" s="8" t="s">
        <v>101</v>
      </c>
      <c r="E1355" s="1" t="s">
        <v>124</v>
      </c>
      <c r="F1355" s="1" t="s">
        <v>125</v>
      </c>
      <c r="G1355" s="62">
        <v>25235</v>
      </c>
    </row>
    <row r="1356" spans="1:7" x14ac:dyDescent="0.3">
      <c r="A1356" s="11">
        <v>2006</v>
      </c>
      <c r="B1356" s="216" t="s">
        <v>250</v>
      </c>
      <c r="C1356" s="1" t="s">
        <v>100</v>
      </c>
      <c r="D1356" s="8" t="s">
        <v>101</v>
      </c>
      <c r="E1356" s="1" t="s">
        <v>124</v>
      </c>
      <c r="F1356" s="1" t="s">
        <v>125</v>
      </c>
      <c r="G1356" s="62">
        <v>33910</v>
      </c>
    </row>
    <row r="1357" spans="1:7" x14ac:dyDescent="0.3">
      <c r="A1357" s="11">
        <v>2007</v>
      </c>
      <c r="B1357" s="216" t="s">
        <v>250</v>
      </c>
      <c r="C1357" s="1" t="s">
        <v>100</v>
      </c>
      <c r="D1357" s="8" t="s">
        <v>101</v>
      </c>
      <c r="E1357" s="1" t="s">
        <v>124</v>
      </c>
      <c r="F1357" s="1" t="s">
        <v>125</v>
      </c>
      <c r="G1357" s="62">
        <v>89965</v>
      </c>
    </row>
    <row r="1358" spans="1:7" x14ac:dyDescent="0.3">
      <c r="A1358" s="11">
        <v>2008</v>
      </c>
      <c r="B1358" s="216" t="s">
        <v>250</v>
      </c>
      <c r="C1358" s="1" t="s">
        <v>100</v>
      </c>
      <c r="D1358" s="8" t="s">
        <v>101</v>
      </c>
      <c r="E1358" s="33" t="s">
        <v>124</v>
      </c>
      <c r="F1358" s="33" t="s">
        <v>125</v>
      </c>
      <c r="G1358" s="62">
        <v>182075</v>
      </c>
    </row>
    <row r="1359" spans="1:7" x14ac:dyDescent="0.3">
      <c r="A1359" s="11">
        <v>2009</v>
      </c>
      <c r="B1359" s="216" t="s">
        <v>250</v>
      </c>
      <c r="C1359" s="1" t="s">
        <v>100</v>
      </c>
      <c r="D1359" s="8" t="s">
        <v>101</v>
      </c>
      <c r="E1359" s="1" t="s">
        <v>124</v>
      </c>
      <c r="F1359" s="1" t="s">
        <v>125</v>
      </c>
      <c r="G1359" s="62">
        <v>141990</v>
      </c>
    </row>
    <row r="1360" spans="1:7" x14ac:dyDescent="0.3">
      <c r="A1360" s="11">
        <v>2010</v>
      </c>
      <c r="B1360" s="216" t="s">
        <v>250</v>
      </c>
      <c r="C1360" s="1" t="s">
        <v>100</v>
      </c>
      <c r="D1360" s="8" t="s">
        <v>101</v>
      </c>
      <c r="E1360" s="1" t="s">
        <v>124</v>
      </c>
      <c r="F1360" s="1" t="s">
        <v>125</v>
      </c>
      <c r="G1360" s="62">
        <v>142960</v>
      </c>
    </row>
    <row r="1361" spans="1:7" x14ac:dyDescent="0.3">
      <c r="A1361" s="11">
        <v>2011</v>
      </c>
      <c r="B1361" s="216" t="s">
        <v>250</v>
      </c>
      <c r="C1361" s="59" t="s">
        <v>100</v>
      </c>
      <c r="D1361" s="8" t="s">
        <v>101</v>
      </c>
      <c r="E1361" s="1" t="s">
        <v>124</v>
      </c>
      <c r="F1361" s="1" t="s">
        <v>125</v>
      </c>
      <c r="G1361" s="62">
        <v>118100</v>
      </c>
    </row>
    <row r="1362" spans="1:7" x14ac:dyDescent="0.3">
      <c r="A1362" s="11">
        <v>2012</v>
      </c>
      <c r="B1362" s="216" t="s">
        <v>250</v>
      </c>
      <c r="C1362" s="59" t="s">
        <v>100</v>
      </c>
      <c r="D1362" s="8" t="s">
        <v>101</v>
      </c>
      <c r="E1362" s="49" t="s">
        <v>124</v>
      </c>
      <c r="F1362" s="49" t="s">
        <v>125</v>
      </c>
      <c r="G1362" s="62">
        <v>157100</v>
      </c>
    </row>
    <row r="1363" spans="1:7" x14ac:dyDescent="0.3">
      <c r="A1363" s="11">
        <v>2013</v>
      </c>
      <c r="B1363" s="216" t="s">
        <v>250</v>
      </c>
      <c r="C1363" s="59" t="s">
        <v>100</v>
      </c>
      <c r="D1363" s="8" t="s">
        <v>101</v>
      </c>
      <c r="E1363" s="33" t="s">
        <v>124</v>
      </c>
      <c r="F1363" s="33" t="s">
        <v>125</v>
      </c>
      <c r="G1363" s="62">
        <v>99005</v>
      </c>
    </row>
    <row r="1364" spans="1:7" x14ac:dyDescent="0.3">
      <c r="A1364" s="11">
        <v>2014</v>
      </c>
      <c r="B1364" s="216" t="s">
        <v>250</v>
      </c>
      <c r="C1364" s="59" t="s">
        <v>100</v>
      </c>
      <c r="D1364" s="8" t="s">
        <v>101</v>
      </c>
      <c r="E1364" s="49" t="s">
        <v>124</v>
      </c>
      <c r="F1364" s="49" t="s">
        <v>125</v>
      </c>
      <c r="G1364" s="62">
        <v>117020</v>
      </c>
    </row>
    <row r="1365" spans="1:7" x14ac:dyDescent="0.3">
      <c r="A1365" s="11">
        <v>2015</v>
      </c>
      <c r="B1365" s="216" t="s">
        <v>250</v>
      </c>
      <c r="C1365" s="1" t="s">
        <v>100</v>
      </c>
      <c r="D1365" s="8" t="s">
        <v>101</v>
      </c>
      <c r="E1365" s="1" t="s">
        <v>124</v>
      </c>
      <c r="F1365" s="1" t="s">
        <v>125</v>
      </c>
      <c r="G1365" s="62">
        <v>172030</v>
      </c>
    </row>
    <row r="1366" spans="1:7" x14ac:dyDescent="0.3">
      <c r="A1366" s="145">
        <v>2016</v>
      </c>
      <c r="B1366" s="1" t="s">
        <v>10</v>
      </c>
      <c r="C1366" s="216" t="s">
        <v>247</v>
      </c>
      <c r="D1366" s="216" t="s">
        <v>248</v>
      </c>
      <c r="E1366" s="1" t="s">
        <v>124</v>
      </c>
      <c r="F1366" s="1" t="s">
        <v>123</v>
      </c>
      <c r="G1366" s="62"/>
    </row>
    <row r="1367" spans="1:7" x14ac:dyDescent="0.3">
      <c r="A1367" s="11">
        <v>2000</v>
      </c>
      <c r="B1367" s="1" t="s">
        <v>115</v>
      </c>
      <c r="C1367" s="216" t="s">
        <v>69</v>
      </c>
      <c r="D1367" s="216" t="s">
        <v>70</v>
      </c>
      <c r="E1367" s="1" t="s">
        <v>124</v>
      </c>
      <c r="F1367" s="1" t="s">
        <v>125</v>
      </c>
      <c r="G1367" s="62">
        <v>86905</v>
      </c>
    </row>
    <row r="1368" spans="1:7" x14ac:dyDescent="0.3">
      <c r="A1368" s="11">
        <v>2001</v>
      </c>
      <c r="B1368" s="1" t="s">
        <v>115</v>
      </c>
      <c r="C1368" s="216" t="s">
        <v>69</v>
      </c>
      <c r="D1368" s="216" t="s">
        <v>70</v>
      </c>
      <c r="E1368" s="33" t="s">
        <v>124</v>
      </c>
      <c r="F1368" s="33" t="s">
        <v>125</v>
      </c>
      <c r="G1368" s="62">
        <v>54220</v>
      </c>
    </row>
    <row r="1369" spans="1:7" x14ac:dyDescent="0.3">
      <c r="A1369" s="11">
        <v>2002</v>
      </c>
      <c r="B1369" s="1" t="s">
        <v>115</v>
      </c>
      <c r="C1369" s="216" t="s">
        <v>69</v>
      </c>
      <c r="D1369" s="216" t="s">
        <v>70</v>
      </c>
      <c r="E1369" s="49" t="s">
        <v>124</v>
      </c>
      <c r="F1369" s="49" t="s">
        <v>125</v>
      </c>
      <c r="G1369" s="62">
        <v>61075</v>
      </c>
    </row>
    <row r="1370" spans="1:7" x14ac:dyDescent="0.3">
      <c r="A1370" s="11">
        <v>2003</v>
      </c>
      <c r="B1370" s="1" t="s">
        <v>115</v>
      </c>
      <c r="C1370" s="216" t="s">
        <v>69</v>
      </c>
      <c r="D1370" s="216" t="s">
        <v>70</v>
      </c>
      <c r="E1370" s="1" t="s">
        <v>124</v>
      </c>
      <c r="F1370" s="1" t="s">
        <v>125</v>
      </c>
      <c r="G1370" s="62">
        <v>43400</v>
      </c>
    </row>
    <row r="1371" spans="1:7" x14ac:dyDescent="0.3">
      <c r="A1371" s="11">
        <v>2004</v>
      </c>
      <c r="B1371" s="1" t="s">
        <v>115</v>
      </c>
      <c r="C1371" s="216" t="s">
        <v>69</v>
      </c>
      <c r="D1371" s="216" t="s">
        <v>70</v>
      </c>
      <c r="E1371" s="1" t="s">
        <v>124</v>
      </c>
      <c r="F1371" s="1" t="s">
        <v>125</v>
      </c>
      <c r="G1371" s="62">
        <v>31900</v>
      </c>
    </row>
    <row r="1372" spans="1:7" x14ac:dyDescent="0.3">
      <c r="A1372" s="11">
        <v>2005</v>
      </c>
      <c r="B1372" s="1" t="s">
        <v>115</v>
      </c>
      <c r="C1372" s="216" t="s">
        <v>69</v>
      </c>
      <c r="D1372" s="216" t="s">
        <v>70</v>
      </c>
      <c r="E1372" s="1" t="s">
        <v>124</v>
      </c>
      <c r="F1372" s="1" t="s">
        <v>125</v>
      </c>
      <c r="G1372" s="62">
        <v>44230</v>
      </c>
    </row>
    <row r="1373" spans="1:7" x14ac:dyDescent="0.3">
      <c r="A1373" s="11">
        <v>2006</v>
      </c>
      <c r="B1373" s="1" t="s">
        <v>115</v>
      </c>
      <c r="C1373" s="216" t="s">
        <v>69</v>
      </c>
      <c r="D1373" s="216" t="s">
        <v>70</v>
      </c>
      <c r="E1373" s="33" t="s">
        <v>124</v>
      </c>
      <c r="F1373" s="33" t="s">
        <v>125</v>
      </c>
      <c r="G1373" s="62">
        <v>47145</v>
      </c>
    </row>
    <row r="1374" spans="1:7" x14ac:dyDescent="0.3">
      <c r="A1374" s="11">
        <v>2007</v>
      </c>
      <c r="B1374" s="1" t="s">
        <v>115</v>
      </c>
      <c r="C1374" s="216" t="s">
        <v>69</v>
      </c>
      <c r="D1374" s="216" t="s">
        <v>70</v>
      </c>
      <c r="E1374" s="49" t="s">
        <v>124</v>
      </c>
      <c r="F1374" s="49" t="s">
        <v>125</v>
      </c>
      <c r="G1374" s="62">
        <v>42875</v>
      </c>
    </row>
    <row r="1375" spans="1:7" x14ac:dyDescent="0.3">
      <c r="A1375" s="11">
        <v>2008</v>
      </c>
      <c r="B1375" s="8" t="s">
        <v>115</v>
      </c>
      <c r="C1375" s="216" t="s">
        <v>69</v>
      </c>
      <c r="D1375" s="216" t="s">
        <v>70</v>
      </c>
      <c r="E1375" s="1" t="s">
        <v>124</v>
      </c>
      <c r="F1375" s="1" t="s">
        <v>125</v>
      </c>
      <c r="G1375" s="62">
        <v>45200</v>
      </c>
    </row>
    <row r="1376" spans="1:7" x14ac:dyDescent="0.3">
      <c r="A1376" s="11">
        <v>2009</v>
      </c>
      <c r="B1376" s="8" t="s">
        <v>115</v>
      </c>
      <c r="C1376" s="216" t="s">
        <v>69</v>
      </c>
      <c r="D1376" s="216" t="s">
        <v>70</v>
      </c>
      <c r="E1376" s="1" t="s">
        <v>124</v>
      </c>
      <c r="F1376" s="1" t="s">
        <v>125</v>
      </c>
      <c r="G1376" s="62">
        <v>46300</v>
      </c>
    </row>
    <row r="1377" spans="1:7" x14ac:dyDescent="0.3">
      <c r="A1377" s="11">
        <v>2010</v>
      </c>
      <c r="B1377" s="1" t="s">
        <v>115</v>
      </c>
      <c r="C1377" s="216" t="s">
        <v>69</v>
      </c>
      <c r="D1377" s="216" t="s">
        <v>70</v>
      </c>
      <c r="E1377" s="1" t="s">
        <v>124</v>
      </c>
      <c r="F1377" s="1" t="s">
        <v>125</v>
      </c>
      <c r="G1377" s="62">
        <v>47525</v>
      </c>
    </row>
    <row r="1378" spans="1:7" x14ac:dyDescent="0.3">
      <c r="A1378" s="11">
        <v>2011</v>
      </c>
      <c r="B1378" s="8" t="s">
        <v>115</v>
      </c>
      <c r="C1378" s="216" t="s">
        <v>69</v>
      </c>
      <c r="D1378" s="216" t="s">
        <v>70</v>
      </c>
      <c r="E1378" s="59" t="s">
        <v>124</v>
      </c>
      <c r="F1378" s="59" t="s">
        <v>125</v>
      </c>
      <c r="G1378" s="62">
        <v>46349</v>
      </c>
    </row>
    <row r="1379" spans="1:7" x14ac:dyDescent="0.3">
      <c r="A1379" s="11">
        <v>2012</v>
      </c>
      <c r="B1379" s="1" t="s">
        <v>115</v>
      </c>
      <c r="C1379" s="216" t="s">
        <v>69</v>
      </c>
      <c r="D1379" s="216" t="s">
        <v>70</v>
      </c>
      <c r="E1379" s="59" t="s">
        <v>124</v>
      </c>
      <c r="F1379" s="59" t="s">
        <v>125</v>
      </c>
      <c r="G1379" s="62">
        <v>43100</v>
      </c>
    </row>
    <row r="1380" spans="1:7" x14ac:dyDescent="0.3">
      <c r="A1380" s="11">
        <v>2013</v>
      </c>
      <c r="B1380" s="1" t="s">
        <v>115</v>
      </c>
      <c r="C1380" s="216" t="s">
        <v>69</v>
      </c>
      <c r="D1380" s="216" t="s">
        <v>70</v>
      </c>
      <c r="E1380" s="59" t="s">
        <v>124</v>
      </c>
      <c r="F1380" s="59" t="s">
        <v>125</v>
      </c>
      <c r="G1380" s="62">
        <v>65050</v>
      </c>
    </row>
    <row r="1381" spans="1:7" x14ac:dyDescent="0.3">
      <c r="A1381" s="11">
        <v>2014</v>
      </c>
      <c r="B1381" s="1" t="s">
        <v>115</v>
      </c>
      <c r="C1381" s="216" t="s">
        <v>69</v>
      </c>
      <c r="D1381" s="216" t="s">
        <v>70</v>
      </c>
      <c r="E1381" s="59" t="s">
        <v>124</v>
      </c>
      <c r="F1381" s="59" t="s">
        <v>125</v>
      </c>
      <c r="G1381" s="62">
        <v>44100</v>
      </c>
    </row>
    <row r="1382" spans="1:7" x14ac:dyDescent="0.3">
      <c r="A1382" s="11">
        <v>2015</v>
      </c>
      <c r="B1382" s="1" t="s">
        <v>115</v>
      </c>
      <c r="C1382" s="216" t="s">
        <v>69</v>
      </c>
      <c r="D1382" s="216" t="s">
        <v>70</v>
      </c>
      <c r="E1382" s="1" t="s">
        <v>124</v>
      </c>
      <c r="F1382" s="1" t="s">
        <v>125</v>
      </c>
      <c r="G1382" s="62">
        <v>41300</v>
      </c>
    </row>
    <row r="1383" spans="1:7" x14ac:dyDescent="0.3">
      <c r="A1383" s="11">
        <v>2000</v>
      </c>
      <c r="B1383" s="1" t="s">
        <v>115</v>
      </c>
      <c r="C1383" s="1" t="s">
        <v>81</v>
      </c>
      <c r="D1383" s="8" t="s">
        <v>82</v>
      </c>
      <c r="E1383" s="1" t="s">
        <v>124</v>
      </c>
      <c r="F1383" s="1" t="s">
        <v>125</v>
      </c>
      <c r="G1383" s="62">
        <v>71605</v>
      </c>
    </row>
    <row r="1384" spans="1:7" x14ac:dyDescent="0.3">
      <c r="A1384" s="11">
        <v>2001</v>
      </c>
      <c r="B1384" s="1" t="s">
        <v>115</v>
      </c>
      <c r="C1384" s="1" t="s">
        <v>81</v>
      </c>
      <c r="D1384" s="8" t="s">
        <v>82</v>
      </c>
      <c r="E1384" s="1" t="s">
        <v>124</v>
      </c>
      <c r="F1384" s="1" t="s">
        <v>125</v>
      </c>
      <c r="G1384" s="62">
        <v>83180</v>
      </c>
    </row>
    <row r="1385" spans="1:7" x14ac:dyDescent="0.3">
      <c r="A1385" s="11">
        <v>2002</v>
      </c>
      <c r="B1385" s="1" t="s">
        <v>115</v>
      </c>
      <c r="C1385" s="1" t="s">
        <v>81</v>
      </c>
      <c r="D1385" s="8" t="s">
        <v>82</v>
      </c>
      <c r="E1385" s="1" t="s">
        <v>124</v>
      </c>
      <c r="F1385" s="1" t="s">
        <v>125</v>
      </c>
      <c r="G1385" s="62">
        <v>114260</v>
      </c>
    </row>
    <row r="1386" spans="1:7" x14ac:dyDescent="0.3">
      <c r="A1386" s="11">
        <v>2003</v>
      </c>
      <c r="B1386" s="1" t="s">
        <v>115</v>
      </c>
      <c r="C1386" s="1" t="s">
        <v>81</v>
      </c>
      <c r="D1386" s="8" t="s">
        <v>82</v>
      </c>
      <c r="E1386" s="1" t="s">
        <v>124</v>
      </c>
      <c r="F1386" s="1" t="s">
        <v>125</v>
      </c>
      <c r="G1386" s="62">
        <v>37330</v>
      </c>
    </row>
    <row r="1387" spans="1:7" x14ac:dyDescent="0.3">
      <c r="A1387" s="11">
        <v>2004</v>
      </c>
      <c r="B1387" s="1" t="s">
        <v>115</v>
      </c>
      <c r="C1387" s="1" t="s">
        <v>81</v>
      </c>
      <c r="D1387" s="8" t="s">
        <v>82</v>
      </c>
      <c r="E1387" s="33" t="s">
        <v>124</v>
      </c>
      <c r="F1387" s="33" t="s">
        <v>125</v>
      </c>
      <c r="G1387" s="62">
        <v>17600</v>
      </c>
    </row>
    <row r="1388" spans="1:7" x14ac:dyDescent="0.3">
      <c r="A1388" s="11">
        <v>2005</v>
      </c>
      <c r="B1388" s="1" t="s">
        <v>115</v>
      </c>
      <c r="C1388" s="1" t="s">
        <v>81</v>
      </c>
      <c r="D1388" s="8" t="s">
        <v>82</v>
      </c>
      <c r="E1388" s="1" t="s">
        <v>124</v>
      </c>
      <c r="F1388" s="1" t="s">
        <v>125</v>
      </c>
      <c r="G1388" s="62">
        <v>30495</v>
      </c>
    </row>
    <row r="1389" spans="1:7" x14ac:dyDescent="0.3">
      <c r="A1389" s="11">
        <v>2006</v>
      </c>
      <c r="B1389" s="1" t="s">
        <v>115</v>
      </c>
      <c r="C1389" s="1" t="s">
        <v>81</v>
      </c>
      <c r="D1389" s="8" t="s">
        <v>82</v>
      </c>
      <c r="E1389" s="1" t="s">
        <v>124</v>
      </c>
      <c r="F1389" s="1" t="s">
        <v>125</v>
      </c>
      <c r="G1389" s="62">
        <v>51910</v>
      </c>
    </row>
    <row r="1390" spans="1:7" x14ac:dyDescent="0.3">
      <c r="A1390" s="11">
        <v>2007</v>
      </c>
      <c r="B1390" s="1" t="s">
        <v>115</v>
      </c>
      <c r="C1390" s="1" t="s">
        <v>81</v>
      </c>
      <c r="D1390" s="8" t="s">
        <v>82</v>
      </c>
      <c r="E1390" s="1" t="s">
        <v>124</v>
      </c>
      <c r="F1390" s="1" t="s">
        <v>125</v>
      </c>
      <c r="G1390" s="62">
        <v>66125</v>
      </c>
    </row>
    <row r="1391" spans="1:7" x14ac:dyDescent="0.3">
      <c r="A1391" s="11">
        <v>2008</v>
      </c>
      <c r="B1391" s="1" t="s">
        <v>115</v>
      </c>
      <c r="C1391" s="1" t="s">
        <v>81</v>
      </c>
      <c r="D1391" s="8" t="s">
        <v>82</v>
      </c>
      <c r="E1391" s="1" t="s">
        <v>124</v>
      </c>
      <c r="F1391" s="1" t="s">
        <v>125</v>
      </c>
      <c r="G1391" s="62">
        <v>73775</v>
      </c>
    </row>
    <row r="1392" spans="1:7" x14ac:dyDescent="0.3">
      <c r="A1392" s="11">
        <v>2009</v>
      </c>
      <c r="B1392" s="1" t="s">
        <v>115</v>
      </c>
      <c r="C1392" s="1" t="s">
        <v>81</v>
      </c>
      <c r="D1392" s="8" t="s">
        <v>82</v>
      </c>
      <c r="E1392" s="33" t="s">
        <v>124</v>
      </c>
      <c r="F1392" s="33" t="s">
        <v>125</v>
      </c>
      <c r="G1392" s="62">
        <v>40505</v>
      </c>
    </row>
    <row r="1393" spans="1:7" x14ac:dyDescent="0.3">
      <c r="A1393" s="11">
        <v>2010</v>
      </c>
      <c r="B1393" s="1" t="s">
        <v>115</v>
      </c>
      <c r="C1393" s="1" t="s">
        <v>81</v>
      </c>
      <c r="D1393" s="8" t="s">
        <v>82</v>
      </c>
      <c r="E1393" s="1" t="s">
        <v>124</v>
      </c>
      <c r="F1393" s="1" t="s">
        <v>125</v>
      </c>
      <c r="G1393" s="62">
        <v>39175</v>
      </c>
    </row>
    <row r="1394" spans="1:7" x14ac:dyDescent="0.3">
      <c r="A1394" s="11">
        <v>2011</v>
      </c>
      <c r="B1394" s="1" t="s">
        <v>115</v>
      </c>
      <c r="C1394" s="59" t="s">
        <v>81</v>
      </c>
      <c r="D1394" s="8" t="s">
        <v>82</v>
      </c>
      <c r="E1394" s="59" t="s">
        <v>124</v>
      </c>
      <c r="F1394" s="59" t="s">
        <v>125</v>
      </c>
      <c r="G1394" s="62">
        <v>37070</v>
      </c>
    </row>
    <row r="1395" spans="1:7" x14ac:dyDescent="0.3">
      <c r="A1395" s="11">
        <v>2012</v>
      </c>
      <c r="B1395" s="1" t="s">
        <v>115</v>
      </c>
      <c r="C1395" s="1" t="s">
        <v>81</v>
      </c>
      <c r="D1395" s="8" t="s">
        <v>82</v>
      </c>
      <c r="E1395" s="1" t="s">
        <v>124</v>
      </c>
      <c r="F1395" s="1" t="s">
        <v>125</v>
      </c>
      <c r="G1395" s="62">
        <v>92390</v>
      </c>
    </row>
    <row r="1396" spans="1:7" x14ac:dyDescent="0.3">
      <c r="A1396" s="11">
        <v>2013</v>
      </c>
      <c r="B1396" s="1" t="s">
        <v>115</v>
      </c>
      <c r="C1396" s="33" t="s">
        <v>81</v>
      </c>
      <c r="D1396" s="8" t="s">
        <v>82</v>
      </c>
      <c r="E1396" s="33" t="s">
        <v>124</v>
      </c>
      <c r="F1396" s="33" t="s">
        <v>125</v>
      </c>
      <c r="G1396" s="62">
        <v>82875</v>
      </c>
    </row>
    <row r="1397" spans="1:7" x14ac:dyDescent="0.3">
      <c r="A1397" s="11">
        <v>2014</v>
      </c>
      <c r="B1397" s="1" t="s">
        <v>115</v>
      </c>
      <c r="C1397" s="33" t="s">
        <v>81</v>
      </c>
      <c r="D1397" s="8" t="s">
        <v>82</v>
      </c>
      <c r="E1397" s="33" t="s">
        <v>124</v>
      </c>
      <c r="F1397" s="33" t="s">
        <v>125</v>
      </c>
      <c r="G1397" s="62">
        <v>83900</v>
      </c>
    </row>
    <row r="1398" spans="1:7" x14ac:dyDescent="0.3">
      <c r="A1398" s="11">
        <v>2015</v>
      </c>
      <c r="B1398" s="8" t="s">
        <v>115</v>
      </c>
      <c r="C1398" s="33" t="s">
        <v>81</v>
      </c>
      <c r="D1398" s="8" t="s">
        <v>82</v>
      </c>
      <c r="E1398" s="33" t="s">
        <v>124</v>
      </c>
      <c r="F1398" s="33" t="s">
        <v>125</v>
      </c>
      <c r="G1398" s="62">
        <v>170125</v>
      </c>
    </row>
    <row r="1399" spans="1:7" x14ac:dyDescent="0.3">
      <c r="A1399" s="145">
        <v>2016</v>
      </c>
      <c r="B1399" s="8" t="s">
        <v>10</v>
      </c>
      <c r="C1399" s="9" t="s">
        <v>26</v>
      </c>
      <c r="D1399" s="8" t="s">
        <v>67</v>
      </c>
      <c r="E1399" s="33" t="s">
        <v>124</v>
      </c>
      <c r="F1399" s="33" t="s">
        <v>123</v>
      </c>
      <c r="G1399" s="62"/>
    </row>
    <row r="1400" spans="1:7" x14ac:dyDescent="0.3">
      <c r="A1400" s="11">
        <v>2000</v>
      </c>
      <c r="B1400" s="1" t="s">
        <v>115</v>
      </c>
      <c r="C1400" s="33" t="s">
        <v>98</v>
      </c>
      <c r="D1400" s="8" t="s">
        <v>99</v>
      </c>
      <c r="E1400" s="33" t="s">
        <v>124</v>
      </c>
      <c r="F1400" s="33" t="s">
        <v>125</v>
      </c>
      <c r="G1400" s="62">
        <v>434105</v>
      </c>
    </row>
    <row r="1401" spans="1:7" x14ac:dyDescent="0.3">
      <c r="A1401" s="11">
        <v>2001</v>
      </c>
      <c r="B1401" s="8" t="s">
        <v>115</v>
      </c>
      <c r="C1401" s="8" t="s">
        <v>98</v>
      </c>
      <c r="D1401" s="8" t="s">
        <v>99</v>
      </c>
      <c r="E1401" s="33" t="s">
        <v>124</v>
      </c>
      <c r="F1401" s="33" t="s">
        <v>125</v>
      </c>
      <c r="G1401" s="62">
        <v>462810</v>
      </c>
    </row>
    <row r="1402" spans="1:7" x14ac:dyDescent="0.3">
      <c r="A1402" s="11">
        <v>2002</v>
      </c>
      <c r="B1402" s="1" t="s">
        <v>115</v>
      </c>
      <c r="C1402" s="33" t="s">
        <v>98</v>
      </c>
      <c r="D1402" s="8" t="s">
        <v>99</v>
      </c>
      <c r="E1402" s="33" t="s">
        <v>124</v>
      </c>
      <c r="F1402" s="33" t="s">
        <v>125</v>
      </c>
      <c r="G1402" s="62">
        <v>396675</v>
      </c>
    </row>
    <row r="1403" spans="1:7" x14ac:dyDescent="0.3">
      <c r="A1403" s="11">
        <v>2003</v>
      </c>
      <c r="B1403" s="1" t="s">
        <v>115</v>
      </c>
      <c r="C1403" s="33" t="s">
        <v>98</v>
      </c>
      <c r="D1403" s="8" t="s">
        <v>99</v>
      </c>
      <c r="E1403" s="33" t="s">
        <v>124</v>
      </c>
      <c r="F1403" s="33" t="s">
        <v>125</v>
      </c>
      <c r="G1403" s="62">
        <v>231200</v>
      </c>
    </row>
    <row r="1404" spans="1:7" x14ac:dyDescent="0.3">
      <c r="A1404" s="11">
        <v>2004</v>
      </c>
      <c r="B1404" s="1" t="s">
        <v>115</v>
      </c>
      <c r="C1404" s="33" t="s">
        <v>98</v>
      </c>
      <c r="D1404" s="8" t="s">
        <v>99</v>
      </c>
      <c r="E1404" s="33" t="s">
        <v>124</v>
      </c>
      <c r="F1404" s="33" t="s">
        <v>125</v>
      </c>
      <c r="G1404" s="62">
        <v>314570</v>
      </c>
    </row>
    <row r="1405" spans="1:7" x14ac:dyDescent="0.3">
      <c r="A1405" s="11">
        <v>2005</v>
      </c>
      <c r="B1405" s="1" t="s">
        <v>115</v>
      </c>
      <c r="C1405" s="33" t="s">
        <v>98</v>
      </c>
      <c r="D1405" s="8" t="s">
        <v>99</v>
      </c>
      <c r="E1405" s="33" t="s">
        <v>124</v>
      </c>
      <c r="F1405" s="33" t="s">
        <v>125</v>
      </c>
      <c r="G1405" s="62">
        <v>269010</v>
      </c>
    </row>
    <row r="1406" spans="1:7" x14ac:dyDescent="0.3">
      <c r="A1406" s="11">
        <v>2006</v>
      </c>
      <c r="B1406" s="1" t="s">
        <v>115</v>
      </c>
      <c r="C1406" s="33" t="s">
        <v>98</v>
      </c>
      <c r="D1406" s="8" t="s">
        <v>99</v>
      </c>
      <c r="E1406" s="33" t="s">
        <v>124</v>
      </c>
      <c r="F1406" s="33" t="s">
        <v>125</v>
      </c>
      <c r="G1406" s="62">
        <v>310485</v>
      </c>
    </row>
    <row r="1407" spans="1:7" x14ac:dyDescent="0.3">
      <c r="A1407" s="11">
        <v>2007</v>
      </c>
      <c r="B1407" s="1" t="s">
        <v>115</v>
      </c>
      <c r="C1407" s="33" t="s">
        <v>98</v>
      </c>
      <c r="D1407" s="8" t="s">
        <v>99</v>
      </c>
      <c r="E1407" s="33" t="s">
        <v>124</v>
      </c>
      <c r="F1407" s="33" t="s">
        <v>125</v>
      </c>
      <c r="G1407" s="62">
        <v>203540</v>
      </c>
    </row>
    <row r="1408" spans="1:7" x14ac:dyDescent="0.3">
      <c r="A1408" s="11">
        <v>2008</v>
      </c>
      <c r="B1408" s="1" t="s">
        <v>115</v>
      </c>
      <c r="C1408" s="33" t="s">
        <v>98</v>
      </c>
      <c r="D1408" s="8" t="s">
        <v>99</v>
      </c>
      <c r="E1408" s="33" t="s">
        <v>124</v>
      </c>
      <c r="F1408" s="33" t="s">
        <v>125</v>
      </c>
      <c r="G1408" s="62">
        <v>285375</v>
      </c>
    </row>
    <row r="1409" spans="1:7" x14ac:dyDescent="0.3">
      <c r="A1409" s="11">
        <v>2009</v>
      </c>
      <c r="B1409" s="1" t="s">
        <v>115</v>
      </c>
      <c r="C1409" s="33" t="s">
        <v>98</v>
      </c>
      <c r="D1409" s="8" t="s">
        <v>99</v>
      </c>
      <c r="E1409" s="33" t="s">
        <v>124</v>
      </c>
      <c r="F1409" s="33" t="s">
        <v>125</v>
      </c>
      <c r="G1409" s="62">
        <v>254775</v>
      </c>
    </row>
    <row r="1410" spans="1:7" x14ac:dyDescent="0.3">
      <c r="A1410" s="11">
        <v>2010</v>
      </c>
      <c r="B1410" s="1" t="s">
        <v>115</v>
      </c>
      <c r="C1410" s="33" t="s">
        <v>98</v>
      </c>
      <c r="D1410" s="8" t="s">
        <v>99</v>
      </c>
      <c r="E1410" s="33" t="s">
        <v>124</v>
      </c>
      <c r="F1410" s="33" t="s">
        <v>125</v>
      </c>
      <c r="G1410" s="62">
        <v>241075</v>
      </c>
    </row>
    <row r="1411" spans="1:7" x14ac:dyDescent="0.3">
      <c r="A1411" s="11">
        <v>2011</v>
      </c>
      <c r="B1411" s="1" t="s">
        <v>115</v>
      </c>
      <c r="C1411" s="33" t="s">
        <v>98</v>
      </c>
      <c r="D1411" s="8" t="s">
        <v>99</v>
      </c>
      <c r="E1411" s="33" t="s">
        <v>124</v>
      </c>
      <c r="F1411" s="33" t="s">
        <v>125</v>
      </c>
      <c r="G1411" s="62">
        <v>271815</v>
      </c>
    </row>
    <row r="1412" spans="1:7" x14ac:dyDescent="0.3">
      <c r="A1412" s="11">
        <v>2012</v>
      </c>
      <c r="B1412" s="1" t="s">
        <v>115</v>
      </c>
      <c r="C1412" s="33" t="s">
        <v>98</v>
      </c>
      <c r="D1412" s="8" t="s">
        <v>99</v>
      </c>
      <c r="E1412" s="33" t="s">
        <v>124</v>
      </c>
      <c r="F1412" s="33" t="s">
        <v>125</v>
      </c>
      <c r="G1412" s="62">
        <v>214135</v>
      </c>
    </row>
    <row r="1413" spans="1:7" x14ac:dyDescent="0.3">
      <c r="A1413" s="11">
        <v>2013</v>
      </c>
      <c r="B1413" s="1" t="s">
        <v>115</v>
      </c>
      <c r="C1413" s="33" t="s">
        <v>98</v>
      </c>
      <c r="D1413" s="8" t="s">
        <v>99</v>
      </c>
      <c r="E1413" s="33" t="s">
        <v>124</v>
      </c>
      <c r="F1413" s="33" t="s">
        <v>125</v>
      </c>
      <c r="G1413" s="62">
        <v>212050</v>
      </c>
    </row>
    <row r="1414" spans="1:7" x14ac:dyDescent="0.3">
      <c r="A1414" s="11">
        <v>2014</v>
      </c>
      <c r="B1414" s="1" t="s">
        <v>115</v>
      </c>
      <c r="C1414" s="33" t="s">
        <v>98</v>
      </c>
      <c r="D1414" s="8" t="s">
        <v>99</v>
      </c>
      <c r="E1414" s="33" t="s">
        <v>124</v>
      </c>
      <c r="F1414" s="33" t="s">
        <v>125</v>
      </c>
      <c r="G1414" s="62">
        <v>146100</v>
      </c>
    </row>
    <row r="1415" spans="1:7" x14ac:dyDescent="0.3">
      <c r="A1415" s="11">
        <v>2015</v>
      </c>
      <c r="B1415" s="1" t="s">
        <v>115</v>
      </c>
      <c r="C1415" s="33" t="s">
        <v>98</v>
      </c>
      <c r="D1415" s="8" t="s">
        <v>99</v>
      </c>
      <c r="E1415" s="33" t="s">
        <v>124</v>
      </c>
      <c r="F1415" s="33" t="s">
        <v>125</v>
      </c>
      <c r="G1415" s="62">
        <v>250015</v>
      </c>
    </row>
    <row r="1416" spans="1:7" x14ac:dyDescent="0.3">
      <c r="A1416" s="145">
        <v>2016</v>
      </c>
      <c r="B1416" s="1" t="s">
        <v>6</v>
      </c>
      <c r="C1416" s="9" t="s">
        <v>17</v>
      </c>
      <c r="D1416" s="8" t="s">
        <v>68</v>
      </c>
      <c r="E1416" s="33" t="s">
        <v>124</v>
      </c>
      <c r="F1416" s="33" t="s">
        <v>123</v>
      </c>
      <c r="G1416" s="62">
        <v>68150</v>
      </c>
    </row>
    <row r="1417" spans="1:7" x14ac:dyDescent="0.3">
      <c r="A1417" s="11">
        <v>2000</v>
      </c>
      <c r="B1417" s="1" t="s">
        <v>115</v>
      </c>
      <c r="C1417" s="33" t="s">
        <v>103</v>
      </c>
      <c r="D1417" s="8" t="s">
        <v>104</v>
      </c>
      <c r="E1417" s="33" t="s">
        <v>124</v>
      </c>
      <c r="F1417" s="33" t="s">
        <v>125</v>
      </c>
      <c r="G1417" s="62">
        <v>172805</v>
      </c>
    </row>
    <row r="1418" spans="1:7" x14ac:dyDescent="0.3">
      <c r="A1418" s="11">
        <v>2001</v>
      </c>
      <c r="B1418" s="1" t="s">
        <v>115</v>
      </c>
      <c r="C1418" s="33" t="s">
        <v>103</v>
      </c>
      <c r="D1418" s="8" t="s">
        <v>104</v>
      </c>
      <c r="E1418" s="33" t="s">
        <v>124</v>
      </c>
      <c r="F1418" s="33" t="s">
        <v>125</v>
      </c>
      <c r="G1418" s="62">
        <v>179535</v>
      </c>
    </row>
    <row r="1419" spans="1:7" x14ac:dyDescent="0.3">
      <c r="A1419" s="11">
        <v>2002</v>
      </c>
      <c r="B1419" s="1" t="s">
        <v>115</v>
      </c>
      <c r="C1419" s="33" t="s">
        <v>103</v>
      </c>
      <c r="D1419" s="8" t="s">
        <v>104</v>
      </c>
      <c r="E1419" s="33" t="s">
        <v>124</v>
      </c>
      <c r="F1419" s="33" t="s">
        <v>125</v>
      </c>
      <c r="G1419" s="62">
        <v>85955</v>
      </c>
    </row>
    <row r="1420" spans="1:7" x14ac:dyDescent="0.3">
      <c r="A1420" s="11">
        <v>2003</v>
      </c>
      <c r="B1420" s="1" t="s">
        <v>115</v>
      </c>
      <c r="C1420" s="33" t="s">
        <v>103</v>
      </c>
      <c r="D1420" s="8" t="s">
        <v>104</v>
      </c>
      <c r="E1420" s="33" t="s">
        <v>124</v>
      </c>
      <c r="F1420" s="33" t="s">
        <v>125</v>
      </c>
      <c r="G1420" s="62">
        <v>107515</v>
      </c>
    </row>
    <row r="1421" spans="1:7" x14ac:dyDescent="0.3">
      <c r="A1421" s="11">
        <v>2004</v>
      </c>
      <c r="B1421" s="8" t="s">
        <v>115</v>
      </c>
      <c r="C1421" s="33" t="s">
        <v>103</v>
      </c>
      <c r="D1421" s="8" t="s">
        <v>104</v>
      </c>
      <c r="E1421" s="33" t="s">
        <v>124</v>
      </c>
      <c r="F1421" s="33" t="s">
        <v>125</v>
      </c>
      <c r="G1421" s="62">
        <v>65250</v>
      </c>
    </row>
    <row r="1422" spans="1:7" x14ac:dyDescent="0.3">
      <c r="A1422" s="11">
        <v>2005</v>
      </c>
      <c r="B1422" s="8" t="s">
        <v>115</v>
      </c>
      <c r="C1422" s="33" t="s">
        <v>103</v>
      </c>
      <c r="D1422" s="8" t="s">
        <v>104</v>
      </c>
      <c r="E1422" s="33" t="s">
        <v>124</v>
      </c>
      <c r="F1422" s="33" t="s">
        <v>125</v>
      </c>
      <c r="G1422" s="62">
        <v>86085</v>
      </c>
    </row>
    <row r="1423" spans="1:7" x14ac:dyDescent="0.3">
      <c r="A1423" s="11">
        <v>2006</v>
      </c>
      <c r="B1423" s="1" t="s">
        <v>115</v>
      </c>
      <c r="C1423" s="33" t="s">
        <v>103</v>
      </c>
      <c r="D1423" s="8" t="s">
        <v>104</v>
      </c>
      <c r="E1423" s="33" t="s">
        <v>124</v>
      </c>
      <c r="F1423" s="33" t="s">
        <v>125</v>
      </c>
      <c r="G1423" s="62">
        <v>66360</v>
      </c>
    </row>
    <row r="1424" spans="1:7" x14ac:dyDescent="0.3">
      <c r="A1424" s="11">
        <v>2007</v>
      </c>
      <c r="B1424" s="8" t="s">
        <v>115</v>
      </c>
      <c r="C1424" s="8" t="s">
        <v>103</v>
      </c>
      <c r="D1424" s="8" t="s">
        <v>104</v>
      </c>
      <c r="E1424" s="33" t="s">
        <v>124</v>
      </c>
      <c r="F1424" s="33" t="s">
        <v>125</v>
      </c>
      <c r="G1424" s="62">
        <v>131850</v>
      </c>
    </row>
    <row r="1425" spans="1:7" x14ac:dyDescent="0.3">
      <c r="A1425" s="11">
        <v>2008</v>
      </c>
      <c r="B1425" s="1" t="s">
        <v>115</v>
      </c>
      <c r="C1425" s="33" t="s">
        <v>103</v>
      </c>
      <c r="D1425" s="8" t="s">
        <v>104</v>
      </c>
      <c r="E1425" s="33" t="s">
        <v>124</v>
      </c>
      <c r="F1425" s="33" t="s">
        <v>125</v>
      </c>
      <c r="G1425" s="62">
        <v>103635</v>
      </c>
    </row>
    <row r="1426" spans="1:7" x14ac:dyDescent="0.3">
      <c r="A1426" s="11">
        <v>2009</v>
      </c>
      <c r="B1426" s="1" t="s">
        <v>115</v>
      </c>
      <c r="C1426" s="33" t="s">
        <v>103</v>
      </c>
      <c r="D1426" s="8" t="s">
        <v>104</v>
      </c>
      <c r="E1426" s="33" t="s">
        <v>124</v>
      </c>
      <c r="F1426" s="33" t="s">
        <v>125</v>
      </c>
      <c r="G1426" s="62">
        <v>46125</v>
      </c>
    </row>
    <row r="1427" spans="1:7" x14ac:dyDescent="0.3">
      <c r="A1427" s="11">
        <v>2010</v>
      </c>
      <c r="B1427" s="1" t="s">
        <v>115</v>
      </c>
      <c r="C1427" s="33" t="s">
        <v>103</v>
      </c>
      <c r="D1427" s="8" t="s">
        <v>104</v>
      </c>
      <c r="E1427" s="33" t="s">
        <v>124</v>
      </c>
      <c r="F1427" s="33" t="s">
        <v>125</v>
      </c>
      <c r="G1427" s="62">
        <v>73150</v>
      </c>
    </row>
    <row r="1428" spans="1:7" x14ac:dyDescent="0.3">
      <c r="A1428" s="11">
        <v>2011</v>
      </c>
      <c r="B1428" s="1" t="s">
        <v>115</v>
      </c>
      <c r="C1428" s="33" t="s">
        <v>103</v>
      </c>
      <c r="D1428" s="8" t="s">
        <v>104</v>
      </c>
      <c r="E1428" s="33" t="s">
        <v>124</v>
      </c>
      <c r="F1428" s="33" t="s">
        <v>125</v>
      </c>
      <c r="G1428" s="62">
        <v>74900</v>
      </c>
    </row>
    <row r="1429" spans="1:7" x14ac:dyDescent="0.3">
      <c r="A1429" s="11">
        <v>2012</v>
      </c>
      <c r="B1429" s="1" t="s">
        <v>115</v>
      </c>
      <c r="C1429" s="33" t="s">
        <v>103</v>
      </c>
      <c r="D1429" s="8" t="s">
        <v>104</v>
      </c>
      <c r="E1429" s="33" t="s">
        <v>124</v>
      </c>
      <c r="F1429" s="33" t="s">
        <v>125</v>
      </c>
      <c r="G1429" s="62">
        <v>96120</v>
      </c>
    </row>
    <row r="1430" spans="1:7" x14ac:dyDescent="0.3">
      <c r="A1430" s="11">
        <v>2013</v>
      </c>
      <c r="B1430" s="1" t="s">
        <v>115</v>
      </c>
      <c r="C1430" s="33" t="s">
        <v>103</v>
      </c>
      <c r="D1430" s="8" t="s">
        <v>104</v>
      </c>
      <c r="E1430" s="33" t="s">
        <v>124</v>
      </c>
      <c r="F1430" s="33" t="s">
        <v>125</v>
      </c>
      <c r="G1430" s="62">
        <v>72100</v>
      </c>
    </row>
    <row r="1431" spans="1:7" x14ac:dyDescent="0.3">
      <c r="A1431" s="11">
        <v>2014</v>
      </c>
      <c r="B1431" s="1" t="s">
        <v>115</v>
      </c>
      <c r="C1431" s="33" t="s">
        <v>103</v>
      </c>
      <c r="D1431" s="8" t="s">
        <v>104</v>
      </c>
      <c r="E1431" s="33" t="s">
        <v>124</v>
      </c>
      <c r="F1431" s="33" t="s">
        <v>125</v>
      </c>
      <c r="G1431" s="62">
        <v>72560</v>
      </c>
    </row>
    <row r="1432" spans="1:7" x14ac:dyDescent="0.3">
      <c r="A1432" s="11">
        <v>2015</v>
      </c>
      <c r="B1432" s="1" t="s">
        <v>115</v>
      </c>
      <c r="C1432" s="33" t="s">
        <v>103</v>
      </c>
      <c r="D1432" s="8" t="s">
        <v>104</v>
      </c>
      <c r="E1432" s="33" t="s">
        <v>124</v>
      </c>
      <c r="F1432" s="33" t="s">
        <v>125</v>
      </c>
      <c r="G1432" s="62">
        <v>126600</v>
      </c>
    </row>
    <row r="1433" spans="1:7" x14ac:dyDescent="0.3">
      <c r="A1433" s="145">
        <v>2016</v>
      </c>
      <c r="B1433" s="1" t="s">
        <v>114</v>
      </c>
      <c r="C1433" s="33" t="s">
        <v>112</v>
      </c>
      <c r="D1433" s="8" t="s">
        <v>51</v>
      </c>
      <c r="E1433" s="33" t="s">
        <v>124</v>
      </c>
      <c r="F1433" s="33" t="s">
        <v>123</v>
      </c>
      <c r="G1433" s="62">
        <v>112811</v>
      </c>
    </row>
    <row r="1434" spans="1:7" x14ac:dyDescent="0.3">
      <c r="A1434" s="11">
        <v>2000</v>
      </c>
      <c r="B1434" s="1" t="s">
        <v>114</v>
      </c>
      <c r="C1434" s="33" t="s">
        <v>112</v>
      </c>
      <c r="D1434" s="8" t="s">
        <v>51</v>
      </c>
      <c r="E1434" s="33" t="s">
        <v>124</v>
      </c>
      <c r="F1434" s="33" t="s">
        <v>125</v>
      </c>
      <c r="G1434" s="62">
        <v>111750</v>
      </c>
    </row>
    <row r="1435" spans="1:7" x14ac:dyDescent="0.3">
      <c r="A1435" s="11">
        <v>2001</v>
      </c>
      <c r="B1435" s="1" t="s">
        <v>114</v>
      </c>
      <c r="C1435" s="33" t="s">
        <v>112</v>
      </c>
      <c r="D1435" s="8" t="s">
        <v>51</v>
      </c>
      <c r="E1435" s="33" t="s">
        <v>124</v>
      </c>
      <c r="F1435" s="33" t="s">
        <v>125</v>
      </c>
      <c r="G1435" s="62">
        <v>103495</v>
      </c>
    </row>
    <row r="1436" spans="1:7" x14ac:dyDescent="0.3">
      <c r="A1436" s="11">
        <v>2002</v>
      </c>
      <c r="B1436" s="1" t="s">
        <v>114</v>
      </c>
      <c r="C1436" s="33" t="s">
        <v>112</v>
      </c>
      <c r="D1436" s="8" t="s">
        <v>51</v>
      </c>
      <c r="E1436" s="33" t="s">
        <v>124</v>
      </c>
      <c r="F1436" s="33" t="s">
        <v>125</v>
      </c>
      <c r="G1436" s="62">
        <v>90181</v>
      </c>
    </row>
    <row r="1437" spans="1:7" x14ac:dyDescent="0.3">
      <c r="A1437" s="11">
        <v>2003</v>
      </c>
      <c r="B1437" s="1" t="s">
        <v>114</v>
      </c>
      <c r="C1437" s="33" t="s">
        <v>112</v>
      </c>
      <c r="D1437" s="8" t="s">
        <v>51</v>
      </c>
      <c r="E1437" s="33" t="s">
        <v>124</v>
      </c>
      <c r="F1437" s="33" t="s">
        <v>125</v>
      </c>
      <c r="G1437" s="62">
        <v>25845</v>
      </c>
    </row>
    <row r="1438" spans="1:7" x14ac:dyDescent="0.3">
      <c r="A1438" s="11">
        <v>2004</v>
      </c>
      <c r="B1438" s="1" t="s">
        <v>114</v>
      </c>
      <c r="C1438" s="33" t="s">
        <v>112</v>
      </c>
      <c r="D1438" s="8" t="s">
        <v>51</v>
      </c>
      <c r="E1438" s="33" t="s">
        <v>124</v>
      </c>
      <c r="F1438" s="33" t="s">
        <v>125</v>
      </c>
      <c r="G1438" s="62">
        <v>34190</v>
      </c>
    </row>
    <row r="1439" spans="1:7" x14ac:dyDescent="0.3">
      <c r="A1439" s="11">
        <v>2005</v>
      </c>
      <c r="B1439" s="1" t="s">
        <v>114</v>
      </c>
      <c r="C1439" s="33" t="s">
        <v>112</v>
      </c>
      <c r="D1439" s="8" t="s">
        <v>51</v>
      </c>
      <c r="E1439" s="33" t="s">
        <v>124</v>
      </c>
      <c r="F1439" s="33" t="s">
        <v>125</v>
      </c>
      <c r="G1439" s="62">
        <v>38570</v>
      </c>
    </row>
    <row r="1440" spans="1:7" x14ac:dyDescent="0.3">
      <c r="A1440" s="11">
        <v>2006</v>
      </c>
      <c r="B1440" s="1" t="s">
        <v>114</v>
      </c>
      <c r="C1440" s="33" t="s">
        <v>112</v>
      </c>
      <c r="D1440" s="8" t="s">
        <v>51</v>
      </c>
      <c r="E1440" s="33" t="s">
        <v>124</v>
      </c>
      <c r="F1440" s="33" t="s">
        <v>125</v>
      </c>
      <c r="G1440" s="62">
        <v>46565</v>
      </c>
    </row>
    <row r="1441" spans="1:7" x14ac:dyDescent="0.3">
      <c r="A1441" s="11">
        <v>2007</v>
      </c>
      <c r="B1441" s="1" t="s">
        <v>114</v>
      </c>
      <c r="C1441" s="33" t="s">
        <v>112</v>
      </c>
      <c r="D1441" s="8" t="s">
        <v>51</v>
      </c>
      <c r="E1441" s="33" t="s">
        <v>124</v>
      </c>
      <c r="F1441" s="33" t="s">
        <v>125</v>
      </c>
      <c r="G1441" s="62">
        <v>52980</v>
      </c>
    </row>
    <row r="1442" spans="1:7" x14ac:dyDescent="0.3">
      <c r="A1442" s="11">
        <v>2008</v>
      </c>
      <c r="B1442" s="1" t="s">
        <v>114</v>
      </c>
      <c r="C1442" s="33" t="s">
        <v>112</v>
      </c>
      <c r="D1442" s="8" t="s">
        <v>51</v>
      </c>
      <c r="E1442" s="33" t="s">
        <v>124</v>
      </c>
      <c r="F1442" s="33" t="s">
        <v>125</v>
      </c>
      <c r="G1442" s="62">
        <v>47075</v>
      </c>
    </row>
    <row r="1443" spans="1:7" x14ac:dyDescent="0.3">
      <c r="A1443" s="11">
        <v>2009</v>
      </c>
      <c r="B1443" s="1" t="s">
        <v>114</v>
      </c>
      <c r="C1443" s="33" t="s">
        <v>112</v>
      </c>
      <c r="D1443" s="8" t="s">
        <v>51</v>
      </c>
      <c r="E1443" s="33" t="s">
        <v>124</v>
      </c>
      <c r="F1443" s="33" t="s">
        <v>125</v>
      </c>
      <c r="G1443" s="62">
        <v>49700</v>
      </c>
    </row>
    <row r="1444" spans="1:7" x14ac:dyDescent="0.3">
      <c r="A1444" s="11">
        <v>2010</v>
      </c>
      <c r="B1444" s="8" t="s">
        <v>114</v>
      </c>
      <c r="C1444" s="33" t="s">
        <v>112</v>
      </c>
      <c r="D1444" s="8" t="s">
        <v>51</v>
      </c>
      <c r="E1444" s="33" t="s">
        <v>124</v>
      </c>
      <c r="F1444" s="33" t="s">
        <v>125</v>
      </c>
      <c r="G1444" s="62">
        <v>28200</v>
      </c>
    </row>
    <row r="1445" spans="1:7" x14ac:dyDescent="0.3">
      <c r="A1445" s="11">
        <v>2011</v>
      </c>
      <c r="B1445" s="8" t="s">
        <v>114</v>
      </c>
      <c r="C1445" s="59" t="s">
        <v>112</v>
      </c>
      <c r="D1445" s="8" t="s">
        <v>51</v>
      </c>
      <c r="E1445" s="33" t="s">
        <v>124</v>
      </c>
      <c r="F1445" s="33" t="s">
        <v>125</v>
      </c>
      <c r="G1445" s="62">
        <v>111410</v>
      </c>
    </row>
    <row r="1446" spans="1:7" x14ac:dyDescent="0.3">
      <c r="A1446" s="11">
        <v>2012</v>
      </c>
      <c r="B1446" s="1" t="s">
        <v>114</v>
      </c>
      <c r="C1446" s="59" t="s">
        <v>112</v>
      </c>
      <c r="D1446" s="8" t="s">
        <v>51</v>
      </c>
      <c r="E1446" s="39" t="s">
        <v>124</v>
      </c>
      <c r="F1446" s="39" t="s">
        <v>125</v>
      </c>
      <c r="G1446" s="62">
        <v>51525</v>
      </c>
    </row>
    <row r="1447" spans="1:7" x14ac:dyDescent="0.3">
      <c r="A1447" s="11">
        <v>2013</v>
      </c>
      <c r="B1447" s="8" t="s">
        <v>114</v>
      </c>
      <c r="C1447" s="59" t="s">
        <v>112</v>
      </c>
      <c r="D1447" s="8" t="s">
        <v>51</v>
      </c>
      <c r="E1447" s="33" t="s">
        <v>124</v>
      </c>
      <c r="F1447" s="33" t="s">
        <v>125</v>
      </c>
      <c r="G1447" s="62">
        <v>52855</v>
      </c>
    </row>
    <row r="1448" spans="1:7" x14ac:dyDescent="0.3">
      <c r="A1448" s="11">
        <v>2014</v>
      </c>
      <c r="B1448" s="1" t="s">
        <v>114</v>
      </c>
      <c r="C1448" s="59" t="s">
        <v>112</v>
      </c>
      <c r="D1448" s="8" t="s">
        <v>51</v>
      </c>
      <c r="E1448" s="39" t="s">
        <v>124</v>
      </c>
      <c r="F1448" s="39" t="s">
        <v>125</v>
      </c>
      <c r="G1448" s="62">
        <v>84375</v>
      </c>
    </row>
    <row r="1449" spans="1:7" x14ac:dyDescent="0.3">
      <c r="A1449" s="11">
        <v>2015</v>
      </c>
      <c r="B1449" s="1" t="s">
        <v>114</v>
      </c>
      <c r="C1449" s="33" t="s">
        <v>112</v>
      </c>
      <c r="D1449" s="8" t="s">
        <v>51</v>
      </c>
      <c r="E1449" s="33" t="s">
        <v>124</v>
      </c>
      <c r="F1449" s="33" t="s">
        <v>125</v>
      </c>
      <c r="G1449" s="62">
        <v>54790</v>
      </c>
    </row>
    <row r="1450" spans="1:7" x14ac:dyDescent="0.3">
      <c r="A1450" s="11">
        <v>2016</v>
      </c>
      <c r="B1450" s="1" t="s">
        <v>114</v>
      </c>
      <c r="C1450" s="33" t="s">
        <v>112</v>
      </c>
      <c r="D1450" s="8" t="s">
        <v>51</v>
      </c>
      <c r="E1450" s="33" t="s">
        <v>124</v>
      </c>
      <c r="F1450" s="33" t="s">
        <v>125</v>
      </c>
      <c r="G1450" s="62">
        <v>60350</v>
      </c>
    </row>
    <row r="1451" spans="1:7" x14ac:dyDescent="0.3">
      <c r="A1451" s="11">
        <v>2000</v>
      </c>
      <c r="B1451" s="1" t="s">
        <v>114</v>
      </c>
      <c r="C1451" s="33" t="s">
        <v>105</v>
      </c>
      <c r="D1451" s="216" t="s">
        <v>242</v>
      </c>
      <c r="E1451" s="33" t="s">
        <v>124</v>
      </c>
      <c r="F1451" s="33" t="s">
        <v>125</v>
      </c>
      <c r="G1451" s="62">
        <v>3705</v>
      </c>
    </row>
    <row r="1452" spans="1:7" x14ac:dyDescent="0.3">
      <c r="A1452" s="11">
        <v>2001</v>
      </c>
      <c r="B1452" s="1" t="s">
        <v>114</v>
      </c>
      <c r="C1452" s="39" t="s">
        <v>105</v>
      </c>
      <c r="D1452" s="216" t="s">
        <v>242</v>
      </c>
      <c r="E1452" s="33" t="s">
        <v>124</v>
      </c>
      <c r="F1452" s="33" t="s">
        <v>125</v>
      </c>
      <c r="G1452" s="62">
        <v>5180</v>
      </c>
    </row>
    <row r="1453" spans="1:7" x14ac:dyDescent="0.3">
      <c r="A1453" s="11">
        <v>2002</v>
      </c>
      <c r="B1453" s="1" t="s">
        <v>114</v>
      </c>
      <c r="C1453" s="39" t="s">
        <v>105</v>
      </c>
      <c r="D1453" s="216" t="s">
        <v>242</v>
      </c>
      <c r="E1453" s="39" t="s">
        <v>124</v>
      </c>
      <c r="F1453" s="39" t="s">
        <v>125</v>
      </c>
      <c r="G1453" s="62">
        <v>1530</v>
      </c>
    </row>
    <row r="1454" spans="1:7" x14ac:dyDescent="0.3">
      <c r="A1454" s="11">
        <v>2007</v>
      </c>
      <c r="B1454" s="1" t="s">
        <v>114</v>
      </c>
      <c r="C1454" s="33" t="s">
        <v>105</v>
      </c>
      <c r="D1454" s="216" t="s">
        <v>242</v>
      </c>
      <c r="E1454" s="33" t="s">
        <v>124</v>
      </c>
      <c r="F1454" s="33" t="s">
        <v>125</v>
      </c>
      <c r="G1454" s="62">
        <v>420</v>
      </c>
    </row>
    <row r="1455" spans="1:7" x14ac:dyDescent="0.3">
      <c r="A1455" s="1">
        <v>2000</v>
      </c>
      <c r="B1455" s="1" t="s">
        <v>6</v>
      </c>
      <c r="C1455" s="33" t="s">
        <v>7</v>
      </c>
      <c r="D1455" s="216" t="s">
        <v>249</v>
      </c>
      <c r="E1455" s="33" t="s">
        <v>31</v>
      </c>
      <c r="F1455" s="33" t="s">
        <v>30</v>
      </c>
      <c r="G1455" s="3">
        <v>2746</v>
      </c>
    </row>
    <row r="1456" spans="1:7" x14ac:dyDescent="0.3">
      <c r="A1456" s="1">
        <v>2001</v>
      </c>
      <c r="B1456" s="1" t="s">
        <v>6</v>
      </c>
      <c r="C1456" s="33" t="s">
        <v>7</v>
      </c>
      <c r="D1456" s="216" t="s">
        <v>249</v>
      </c>
      <c r="E1456" s="33" t="s">
        <v>31</v>
      </c>
      <c r="F1456" s="33" t="s">
        <v>30</v>
      </c>
      <c r="G1456" s="3">
        <v>0</v>
      </c>
    </row>
    <row r="1457" spans="1:7" x14ac:dyDescent="0.3">
      <c r="A1457" s="1">
        <v>2002</v>
      </c>
      <c r="B1457" s="1" t="s">
        <v>6</v>
      </c>
      <c r="C1457" s="39" t="s">
        <v>7</v>
      </c>
      <c r="D1457" s="216" t="s">
        <v>249</v>
      </c>
      <c r="E1457" s="33" t="s">
        <v>31</v>
      </c>
      <c r="F1457" s="33" t="s">
        <v>30</v>
      </c>
      <c r="G1457" s="3">
        <v>760</v>
      </c>
    </row>
    <row r="1458" spans="1:7" x14ac:dyDescent="0.3">
      <c r="A1458" s="1">
        <v>2003</v>
      </c>
      <c r="B1458" s="1" t="s">
        <v>6</v>
      </c>
      <c r="C1458" s="39" t="s">
        <v>7</v>
      </c>
      <c r="D1458" s="216" t="s">
        <v>249</v>
      </c>
      <c r="E1458" s="39" t="s">
        <v>31</v>
      </c>
      <c r="F1458" s="39" t="s">
        <v>30</v>
      </c>
      <c r="G1458" s="3">
        <v>450</v>
      </c>
    </row>
    <row r="1459" spans="1:7" x14ac:dyDescent="0.3">
      <c r="A1459" s="1">
        <v>2004</v>
      </c>
      <c r="B1459" s="1" t="s">
        <v>6</v>
      </c>
      <c r="C1459" s="33" t="s">
        <v>7</v>
      </c>
      <c r="D1459" s="216" t="s">
        <v>249</v>
      </c>
      <c r="E1459" s="33" t="s">
        <v>31</v>
      </c>
      <c r="F1459" s="33" t="s">
        <v>30</v>
      </c>
      <c r="G1459" s="3">
        <v>400</v>
      </c>
    </row>
    <row r="1460" spans="1:7" x14ac:dyDescent="0.3">
      <c r="A1460" s="1">
        <v>2005</v>
      </c>
      <c r="B1460" s="1" t="s">
        <v>6</v>
      </c>
      <c r="C1460" s="33" t="s">
        <v>7</v>
      </c>
      <c r="D1460" s="216" t="s">
        <v>249</v>
      </c>
      <c r="E1460" s="33" t="s">
        <v>31</v>
      </c>
      <c r="F1460" s="33" t="s">
        <v>30</v>
      </c>
      <c r="G1460" s="3">
        <v>450</v>
      </c>
    </row>
    <row r="1461" spans="1:7" x14ac:dyDescent="0.3">
      <c r="A1461" s="1">
        <v>2006</v>
      </c>
      <c r="B1461" s="1" t="s">
        <v>6</v>
      </c>
      <c r="C1461" s="33" t="s">
        <v>7</v>
      </c>
      <c r="D1461" s="216" t="s">
        <v>249</v>
      </c>
      <c r="E1461" s="33" t="s">
        <v>31</v>
      </c>
      <c r="F1461" s="33" t="s">
        <v>30</v>
      </c>
      <c r="G1461" s="3">
        <v>550</v>
      </c>
    </row>
    <row r="1462" spans="1:7" x14ac:dyDescent="0.3">
      <c r="A1462" s="1">
        <v>2007</v>
      </c>
      <c r="B1462" s="1" t="s">
        <v>6</v>
      </c>
      <c r="C1462" s="59" t="s">
        <v>7</v>
      </c>
      <c r="D1462" s="216" t="s">
        <v>249</v>
      </c>
      <c r="E1462" s="59" t="s">
        <v>31</v>
      </c>
      <c r="F1462" s="59" t="s">
        <v>30</v>
      </c>
      <c r="G1462" s="3">
        <v>686</v>
      </c>
    </row>
    <row r="1463" spans="1:7" x14ac:dyDescent="0.3">
      <c r="A1463" s="1">
        <v>2008</v>
      </c>
      <c r="B1463" s="1" t="s">
        <v>6</v>
      </c>
      <c r="C1463" s="59" t="s">
        <v>7</v>
      </c>
      <c r="D1463" s="216" t="s">
        <v>249</v>
      </c>
      <c r="E1463" s="59" t="s">
        <v>31</v>
      </c>
      <c r="F1463" s="59" t="s">
        <v>30</v>
      </c>
      <c r="G1463" s="3">
        <v>400</v>
      </c>
    </row>
    <row r="1464" spans="1:7" x14ac:dyDescent="0.3">
      <c r="A1464" s="1">
        <v>2009</v>
      </c>
      <c r="B1464" s="1" t="s">
        <v>6</v>
      </c>
      <c r="C1464" s="59" t="s">
        <v>7</v>
      </c>
      <c r="D1464" s="216" t="s">
        <v>249</v>
      </c>
      <c r="E1464" s="59" t="s">
        <v>31</v>
      </c>
      <c r="F1464" s="59" t="s">
        <v>30</v>
      </c>
      <c r="G1464" s="3">
        <v>1190</v>
      </c>
    </row>
    <row r="1465" spans="1:7" x14ac:dyDescent="0.3">
      <c r="A1465" s="1">
        <v>2010</v>
      </c>
      <c r="B1465" s="1" t="s">
        <v>6</v>
      </c>
      <c r="C1465" s="59" t="s">
        <v>7</v>
      </c>
      <c r="D1465" s="216" t="s">
        <v>249</v>
      </c>
      <c r="E1465" s="59" t="s">
        <v>31</v>
      </c>
      <c r="F1465" s="59" t="s">
        <v>30</v>
      </c>
      <c r="G1465" s="3">
        <v>400</v>
      </c>
    </row>
    <row r="1466" spans="1:7" x14ac:dyDescent="0.3">
      <c r="A1466" s="1">
        <v>2011</v>
      </c>
      <c r="B1466" s="1" t="s">
        <v>6</v>
      </c>
      <c r="C1466" s="1" t="s">
        <v>7</v>
      </c>
      <c r="D1466" s="216" t="s">
        <v>249</v>
      </c>
      <c r="E1466" s="1" t="s">
        <v>31</v>
      </c>
      <c r="F1466" s="1" t="s">
        <v>30</v>
      </c>
      <c r="G1466" s="3">
        <v>1250</v>
      </c>
    </row>
    <row r="1467" spans="1:7" x14ac:dyDescent="0.3">
      <c r="A1467" s="1">
        <v>2012</v>
      </c>
      <c r="B1467" s="8" t="s">
        <v>6</v>
      </c>
      <c r="C1467" s="1" t="s">
        <v>7</v>
      </c>
      <c r="D1467" s="216" t="s">
        <v>249</v>
      </c>
      <c r="E1467" s="33" t="s">
        <v>31</v>
      </c>
      <c r="F1467" s="33" t="s">
        <v>30</v>
      </c>
      <c r="G1467" s="3">
        <v>275</v>
      </c>
    </row>
    <row r="1468" spans="1:7" x14ac:dyDescent="0.3">
      <c r="A1468" s="1">
        <v>2013</v>
      </c>
      <c r="B1468" s="8" t="s">
        <v>6</v>
      </c>
      <c r="C1468" s="1" t="s">
        <v>7</v>
      </c>
      <c r="D1468" s="216" t="s">
        <v>249</v>
      </c>
      <c r="E1468" s="1" t="s">
        <v>31</v>
      </c>
      <c r="F1468" s="1" t="s">
        <v>30</v>
      </c>
      <c r="G1468" s="61">
        <v>0</v>
      </c>
    </row>
    <row r="1469" spans="1:7" x14ac:dyDescent="0.3">
      <c r="A1469" s="1">
        <v>2014</v>
      </c>
      <c r="B1469" s="1" t="s">
        <v>6</v>
      </c>
      <c r="C1469" s="1" t="s">
        <v>7</v>
      </c>
      <c r="D1469" s="216" t="s">
        <v>249</v>
      </c>
      <c r="E1469" s="1" t="s">
        <v>31</v>
      </c>
      <c r="F1469" s="1" t="s">
        <v>30</v>
      </c>
      <c r="G1469" s="61">
        <v>0</v>
      </c>
    </row>
    <row r="1470" spans="1:7" x14ac:dyDescent="0.3">
      <c r="A1470" s="1">
        <v>2015</v>
      </c>
      <c r="B1470" s="8" t="s">
        <v>6</v>
      </c>
      <c r="C1470" s="8" t="s">
        <v>7</v>
      </c>
      <c r="D1470" s="216" t="s">
        <v>249</v>
      </c>
      <c r="E1470" s="1" t="s">
        <v>31</v>
      </c>
      <c r="F1470" s="1" t="s">
        <v>30</v>
      </c>
      <c r="G1470" s="61">
        <v>1200</v>
      </c>
    </row>
    <row r="1471" spans="1:7" x14ac:dyDescent="0.3">
      <c r="A1471" s="1">
        <v>2016</v>
      </c>
      <c r="B1471" s="1" t="s">
        <v>6</v>
      </c>
      <c r="C1471" s="1" t="s">
        <v>7</v>
      </c>
      <c r="D1471" s="216" t="s">
        <v>249</v>
      </c>
      <c r="E1471" s="1" t="s">
        <v>31</v>
      </c>
      <c r="F1471" s="1" t="s">
        <v>30</v>
      </c>
      <c r="G1471" s="61">
        <v>0</v>
      </c>
    </row>
    <row r="1472" spans="1:7" x14ac:dyDescent="0.3">
      <c r="A1472" s="1">
        <v>2000</v>
      </c>
      <c r="B1472" s="1" t="s">
        <v>10</v>
      </c>
      <c r="C1472" s="216" t="s">
        <v>11</v>
      </c>
      <c r="D1472" s="216" t="s">
        <v>246</v>
      </c>
      <c r="E1472" s="33" t="s">
        <v>31</v>
      </c>
      <c r="F1472" s="33" t="s">
        <v>30</v>
      </c>
      <c r="G1472" s="3">
        <v>1105</v>
      </c>
    </row>
    <row r="1473" spans="1:7" x14ac:dyDescent="0.3">
      <c r="A1473" s="1">
        <v>2001</v>
      </c>
      <c r="B1473" s="1" t="s">
        <v>10</v>
      </c>
      <c r="C1473" s="216" t="s">
        <v>11</v>
      </c>
      <c r="D1473" s="216" t="s">
        <v>246</v>
      </c>
      <c r="E1473" s="1" t="s">
        <v>31</v>
      </c>
      <c r="F1473" s="1" t="s">
        <v>30</v>
      </c>
      <c r="G1473" s="3">
        <v>1560</v>
      </c>
    </row>
    <row r="1474" spans="1:7" x14ac:dyDescent="0.3">
      <c r="A1474" s="1">
        <v>2002</v>
      </c>
      <c r="B1474" s="1" t="s">
        <v>10</v>
      </c>
      <c r="C1474" s="216" t="s">
        <v>11</v>
      </c>
      <c r="D1474" s="216" t="s">
        <v>246</v>
      </c>
      <c r="E1474" s="1" t="s">
        <v>31</v>
      </c>
      <c r="F1474" s="1" t="s">
        <v>30</v>
      </c>
      <c r="G1474" s="3">
        <v>3060</v>
      </c>
    </row>
    <row r="1475" spans="1:7" x14ac:dyDescent="0.3">
      <c r="A1475" s="1">
        <v>2003</v>
      </c>
      <c r="B1475" s="1" t="s">
        <v>10</v>
      </c>
      <c r="C1475" s="216" t="s">
        <v>11</v>
      </c>
      <c r="D1475" s="216" t="s">
        <v>246</v>
      </c>
      <c r="E1475" s="1" t="s">
        <v>31</v>
      </c>
      <c r="F1475" s="1" t="s">
        <v>30</v>
      </c>
      <c r="G1475" s="3">
        <v>1950</v>
      </c>
    </row>
    <row r="1476" spans="1:7" x14ac:dyDescent="0.3">
      <c r="A1476" s="1">
        <v>2004</v>
      </c>
      <c r="B1476" s="1" t="s">
        <v>10</v>
      </c>
      <c r="C1476" s="216" t="s">
        <v>11</v>
      </c>
      <c r="D1476" s="216" t="s">
        <v>246</v>
      </c>
      <c r="E1476" s="1" t="s">
        <v>31</v>
      </c>
      <c r="F1476" s="1" t="s">
        <v>30</v>
      </c>
      <c r="G1476" s="3">
        <v>1000</v>
      </c>
    </row>
    <row r="1477" spans="1:7" x14ac:dyDescent="0.3">
      <c r="A1477" s="1">
        <v>2005</v>
      </c>
      <c r="B1477" s="1" t="s">
        <v>10</v>
      </c>
      <c r="C1477" s="216" t="s">
        <v>11</v>
      </c>
      <c r="D1477" s="216" t="s">
        <v>246</v>
      </c>
      <c r="E1477" s="33" t="s">
        <v>31</v>
      </c>
      <c r="F1477" s="33" t="s">
        <v>30</v>
      </c>
      <c r="G1477" s="3">
        <v>1950</v>
      </c>
    </row>
    <row r="1478" spans="1:7" x14ac:dyDescent="0.3">
      <c r="A1478" s="1">
        <v>2006</v>
      </c>
      <c r="B1478" s="1" t="s">
        <v>10</v>
      </c>
      <c r="C1478" s="216" t="s">
        <v>11</v>
      </c>
      <c r="D1478" s="216" t="s">
        <v>246</v>
      </c>
      <c r="E1478" s="1" t="s">
        <v>31</v>
      </c>
      <c r="F1478" s="1" t="s">
        <v>30</v>
      </c>
      <c r="G1478" s="3">
        <v>900</v>
      </c>
    </row>
    <row r="1479" spans="1:7" x14ac:dyDescent="0.3">
      <c r="A1479" s="1">
        <v>2007</v>
      </c>
      <c r="B1479" s="1" t="s">
        <v>10</v>
      </c>
      <c r="C1479" s="216" t="s">
        <v>11</v>
      </c>
      <c r="D1479" s="216" t="s">
        <v>246</v>
      </c>
      <c r="E1479" s="59" t="s">
        <v>31</v>
      </c>
      <c r="F1479" s="59" t="s">
        <v>30</v>
      </c>
      <c r="G1479" s="3">
        <v>105</v>
      </c>
    </row>
    <row r="1480" spans="1:7" x14ac:dyDescent="0.3">
      <c r="A1480" s="1">
        <v>2008</v>
      </c>
      <c r="B1480" s="1" t="s">
        <v>10</v>
      </c>
      <c r="C1480" s="216" t="s">
        <v>11</v>
      </c>
      <c r="D1480" s="216" t="s">
        <v>246</v>
      </c>
      <c r="E1480" s="1" t="s">
        <v>31</v>
      </c>
      <c r="F1480" s="1" t="s">
        <v>30</v>
      </c>
      <c r="G1480" s="3">
        <v>0</v>
      </c>
    </row>
    <row r="1481" spans="1:7" x14ac:dyDescent="0.3">
      <c r="A1481" s="1">
        <v>2009</v>
      </c>
      <c r="B1481" s="1" t="s">
        <v>10</v>
      </c>
      <c r="C1481" s="216" t="s">
        <v>11</v>
      </c>
      <c r="D1481" s="216" t="s">
        <v>246</v>
      </c>
      <c r="E1481" s="1" t="s">
        <v>31</v>
      </c>
      <c r="F1481" s="1" t="s">
        <v>30</v>
      </c>
      <c r="G1481" s="3">
        <v>400</v>
      </c>
    </row>
    <row r="1482" spans="1:7" x14ac:dyDescent="0.3">
      <c r="A1482" s="1">
        <v>2010</v>
      </c>
      <c r="B1482" s="1" t="s">
        <v>10</v>
      </c>
      <c r="C1482" s="216" t="s">
        <v>11</v>
      </c>
      <c r="D1482" s="216" t="s">
        <v>246</v>
      </c>
      <c r="E1482" s="33" t="s">
        <v>31</v>
      </c>
      <c r="F1482" s="33" t="s">
        <v>30</v>
      </c>
      <c r="G1482" s="3">
        <v>650</v>
      </c>
    </row>
    <row r="1483" spans="1:7" x14ac:dyDescent="0.3">
      <c r="A1483" s="1">
        <v>2011</v>
      </c>
      <c r="B1483" s="1" t="s">
        <v>10</v>
      </c>
      <c r="C1483" s="216" t="s">
        <v>11</v>
      </c>
      <c r="D1483" s="216" t="s">
        <v>246</v>
      </c>
      <c r="E1483" s="1" t="s">
        <v>31</v>
      </c>
      <c r="F1483" s="1" t="s">
        <v>30</v>
      </c>
      <c r="G1483" s="3">
        <v>0</v>
      </c>
    </row>
    <row r="1484" spans="1:7" x14ac:dyDescent="0.3">
      <c r="A1484" s="1">
        <v>2012</v>
      </c>
      <c r="B1484" s="1" t="s">
        <v>10</v>
      </c>
      <c r="C1484" s="216" t="s">
        <v>11</v>
      </c>
      <c r="D1484" s="216" t="s">
        <v>246</v>
      </c>
      <c r="E1484" s="1" t="s">
        <v>31</v>
      </c>
      <c r="F1484" s="1" t="s">
        <v>30</v>
      </c>
      <c r="G1484" s="3">
        <v>0</v>
      </c>
    </row>
    <row r="1485" spans="1:7" x14ac:dyDescent="0.3">
      <c r="A1485" s="1">
        <v>2013</v>
      </c>
      <c r="B1485" s="1" t="s">
        <v>10</v>
      </c>
      <c r="C1485" s="216" t="s">
        <v>11</v>
      </c>
      <c r="D1485" s="216" t="s">
        <v>246</v>
      </c>
      <c r="E1485" s="1" t="s">
        <v>31</v>
      </c>
      <c r="F1485" s="1" t="s">
        <v>30</v>
      </c>
      <c r="G1485" s="61">
        <v>200</v>
      </c>
    </row>
    <row r="1486" spans="1:7" x14ac:dyDescent="0.3">
      <c r="A1486" s="1">
        <v>2014</v>
      </c>
      <c r="B1486" s="1" t="s">
        <v>10</v>
      </c>
      <c r="C1486" s="216" t="s">
        <v>11</v>
      </c>
      <c r="D1486" s="216" t="s">
        <v>246</v>
      </c>
      <c r="E1486" s="1" t="s">
        <v>31</v>
      </c>
      <c r="F1486" s="1" t="s">
        <v>30</v>
      </c>
      <c r="G1486" s="61">
        <v>0</v>
      </c>
    </row>
    <row r="1487" spans="1:7" x14ac:dyDescent="0.3">
      <c r="A1487" s="1">
        <v>2015</v>
      </c>
      <c r="B1487" s="1" t="s">
        <v>10</v>
      </c>
      <c r="C1487" s="216" t="s">
        <v>11</v>
      </c>
      <c r="D1487" s="216" t="s">
        <v>246</v>
      </c>
      <c r="E1487" s="33" t="s">
        <v>31</v>
      </c>
      <c r="F1487" s="33" t="s">
        <v>30</v>
      </c>
      <c r="G1487" s="61">
        <v>0</v>
      </c>
    </row>
    <row r="1488" spans="1:7" x14ac:dyDescent="0.3">
      <c r="A1488" s="1">
        <v>2016</v>
      </c>
      <c r="B1488" s="1" t="s">
        <v>10</v>
      </c>
      <c r="C1488" s="216" t="s">
        <v>11</v>
      </c>
      <c r="D1488" s="216" t="s">
        <v>246</v>
      </c>
      <c r="E1488" s="1" t="s">
        <v>31</v>
      </c>
      <c r="F1488" s="1" t="s">
        <v>30</v>
      </c>
      <c r="G1488" s="61">
        <v>1500</v>
      </c>
    </row>
    <row r="1489" spans="1:7" x14ac:dyDescent="0.3">
      <c r="A1489" s="1">
        <v>2000</v>
      </c>
      <c r="B1489" s="1" t="s">
        <v>115</v>
      </c>
      <c r="C1489" s="1" t="s">
        <v>12</v>
      </c>
      <c r="D1489" s="8" t="s">
        <v>47</v>
      </c>
      <c r="E1489" s="1" t="s">
        <v>31</v>
      </c>
      <c r="F1489" s="1" t="s">
        <v>30</v>
      </c>
      <c r="G1489" s="3">
        <v>0</v>
      </c>
    </row>
    <row r="1490" spans="1:7" x14ac:dyDescent="0.3">
      <c r="A1490" s="1">
        <v>2001</v>
      </c>
      <c r="B1490" s="8" t="s">
        <v>115</v>
      </c>
      <c r="C1490" s="1" t="s">
        <v>12</v>
      </c>
      <c r="D1490" s="8" t="s">
        <v>47</v>
      </c>
      <c r="E1490" s="1" t="s">
        <v>31</v>
      </c>
      <c r="F1490" s="1" t="s">
        <v>30</v>
      </c>
      <c r="G1490" s="3">
        <v>0</v>
      </c>
    </row>
    <row r="1491" spans="1:7" x14ac:dyDescent="0.3">
      <c r="A1491" s="1">
        <v>2002</v>
      </c>
      <c r="B1491" s="8" t="s">
        <v>115</v>
      </c>
      <c r="C1491" s="1" t="s">
        <v>12</v>
      </c>
      <c r="D1491" s="8" t="s">
        <v>47</v>
      </c>
      <c r="E1491" s="1" t="s">
        <v>31</v>
      </c>
      <c r="F1491" s="1" t="s">
        <v>30</v>
      </c>
      <c r="G1491" s="3">
        <v>0</v>
      </c>
    </row>
    <row r="1492" spans="1:7" x14ac:dyDescent="0.3">
      <c r="A1492" s="1">
        <v>2003</v>
      </c>
      <c r="B1492" s="1" t="s">
        <v>115</v>
      </c>
      <c r="C1492" s="1" t="s">
        <v>12</v>
      </c>
      <c r="D1492" s="8" t="s">
        <v>47</v>
      </c>
      <c r="E1492" s="33" t="s">
        <v>31</v>
      </c>
      <c r="F1492" s="33" t="s">
        <v>30</v>
      </c>
      <c r="G1492" s="3">
        <v>0</v>
      </c>
    </row>
    <row r="1493" spans="1:7" x14ac:dyDescent="0.3">
      <c r="A1493" s="1">
        <v>2004</v>
      </c>
      <c r="B1493" s="8" t="s">
        <v>115</v>
      </c>
      <c r="C1493" s="8" t="s">
        <v>12</v>
      </c>
      <c r="D1493" s="8" t="s">
        <v>47</v>
      </c>
      <c r="E1493" s="1" t="s">
        <v>31</v>
      </c>
      <c r="F1493" s="1" t="s">
        <v>30</v>
      </c>
      <c r="G1493" s="3">
        <v>0</v>
      </c>
    </row>
    <row r="1494" spans="1:7" x14ac:dyDescent="0.3">
      <c r="A1494" s="1">
        <v>2005</v>
      </c>
      <c r="B1494" s="1" t="s">
        <v>115</v>
      </c>
      <c r="C1494" s="1" t="s">
        <v>12</v>
      </c>
      <c r="D1494" s="8" t="s">
        <v>47</v>
      </c>
      <c r="E1494" s="1" t="s">
        <v>31</v>
      </c>
      <c r="F1494" s="1" t="s">
        <v>30</v>
      </c>
      <c r="G1494" s="3">
        <v>0</v>
      </c>
    </row>
    <row r="1495" spans="1:7" x14ac:dyDescent="0.3">
      <c r="A1495" s="1">
        <v>2006</v>
      </c>
      <c r="B1495" s="1" t="s">
        <v>115</v>
      </c>
      <c r="C1495" s="1" t="s">
        <v>12</v>
      </c>
      <c r="D1495" s="8" t="s">
        <v>47</v>
      </c>
      <c r="E1495" s="1" t="s">
        <v>31</v>
      </c>
      <c r="F1495" s="1" t="s">
        <v>30</v>
      </c>
      <c r="G1495" s="3">
        <v>0</v>
      </c>
    </row>
    <row r="1496" spans="1:7" x14ac:dyDescent="0.3">
      <c r="A1496" s="1">
        <v>2007</v>
      </c>
      <c r="B1496" s="1" t="s">
        <v>115</v>
      </c>
      <c r="C1496" s="1" t="s">
        <v>12</v>
      </c>
      <c r="D1496" s="8" t="s">
        <v>47</v>
      </c>
      <c r="E1496" s="1" t="s">
        <v>31</v>
      </c>
      <c r="F1496" s="1" t="s">
        <v>30</v>
      </c>
      <c r="G1496" s="3">
        <v>0</v>
      </c>
    </row>
    <row r="1497" spans="1:7" x14ac:dyDescent="0.3">
      <c r="A1497" s="1">
        <v>2008</v>
      </c>
      <c r="B1497" s="1" t="s">
        <v>115</v>
      </c>
      <c r="C1497" s="61" t="s">
        <v>12</v>
      </c>
      <c r="D1497" s="8" t="s">
        <v>47</v>
      </c>
      <c r="E1497" s="33" t="s">
        <v>31</v>
      </c>
      <c r="F1497" s="33" t="s">
        <v>30</v>
      </c>
      <c r="G1497" s="3">
        <v>0</v>
      </c>
    </row>
    <row r="1498" spans="1:7" x14ac:dyDescent="0.3">
      <c r="A1498" s="1">
        <v>2009</v>
      </c>
      <c r="B1498" s="1" t="s">
        <v>115</v>
      </c>
      <c r="C1498" s="61" t="s">
        <v>12</v>
      </c>
      <c r="D1498" s="8" t="s">
        <v>47</v>
      </c>
      <c r="E1498" s="1" t="s">
        <v>31</v>
      </c>
      <c r="F1498" s="1" t="s">
        <v>30</v>
      </c>
      <c r="G1498" s="3">
        <v>0</v>
      </c>
    </row>
    <row r="1499" spans="1:7" x14ac:dyDescent="0.3">
      <c r="A1499" s="1">
        <v>2010</v>
      </c>
      <c r="B1499" s="1" t="s">
        <v>115</v>
      </c>
      <c r="C1499" s="61" t="s">
        <v>12</v>
      </c>
      <c r="D1499" s="8" t="s">
        <v>47</v>
      </c>
      <c r="E1499" s="1" t="s">
        <v>31</v>
      </c>
      <c r="F1499" s="1" t="s">
        <v>30</v>
      </c>
      <c r="G1499" s="3">
        <v>0</v>
      </c>
    </row>
    <row r="1500" spans="1:7" x14ac:dyDescent="0.3">
      <c r="A1500" s="1">
        <v>2011</v>
      </c>
      <c r="B1500" s="1" t="s">
        <v>115</v>
      </c>
      <c r="C1500" s="61" t="s">
        <v>12</v>
      </c>
      <c r="D1500" s="8" t="s">
        <v>47</v>
      </c>
      <c r="E1500" s="1" t="s">
        <v>31</v>
      </c>
      <c r="F1500" s="1" t="s">
        <v>30</v>
      </c>
      <c r="G1500" s="3">
        <v>0</v>
      </c>
    </row>
    <row r="1501" spans="1:7" x14ac:dyDescent="0.3">
      <c r="A1501" s="1">
        <v>2012</v>
      </c>
      <c r="B1501" s="1" t="s">
        <v>115</v>
      </c>
      <c r="C1501" s="1" t="s">
        <v>12</v>
      </c>
      <c r="D1501" s="8" t="s">
        <v>47</v>
      </c>
      <c r="E1501" s="1" t="s">
        <v>31</v>
      </c>
      <c r="F1501" s="1" t="s">
        <v>30</v>
      </c>
      <c r="G1501" s="3">
        <v>0</v>
      </c>
    </row>
    <row r="1502" spans="1:7" x14ac:dyDescent="0.3">
      <c r="A1502" s="1">
        <v>2013</v>
      </c>
      <c r="B1502" s="1" t="s">
        <v>115</v>
      </c>
      <c r="C1502" s="1" t="s">
        <v>12</v>
      </c>
      <c r="D1502" s="8" t="s">
        <v>47</v>
      </c>
      <c r="E1502" s="33" t="s">
        <v>31</v>
      </c>
      <c r="F1502" s="33" t="s">
        <v>30</v>
      </c>
      <c r="G1502" s="61">
        <v>0</v>
      </c>
    </row>
    <row r="1503" spans="1:7" x14ac:dyDescent="0.3">
      <c r="A1503" s="1">
        <v>2014</v>
      </c>
      <c r="B1503" s="1" t="s">
        <v>115</v>
      </c>
      <c r="C1503" s="1" t="s">
        <v>12</v>
      </c>
      <c r="D1503" s="8" t="s">
        <v>47</v>
      </c>
      <c r="E1503" s="1" t="s">
        <v>31</v>
      </c>
      <c r="F1503" s="1" t="s">
        <v>30</v>
      </c>
      <c r="G1503" s="61">
        <v>0</v>
      </c>
    </row>
    <row r="1504" spans="1:7" x14ac:dyDescent="0.3">
      <c r="A1504" s="1">
        <v>2015</v>
      </c>
      <c r="B1504" s="1" t="s">
        <v>115</v>
      </c>
      <c r="C1504" s="1" t="s">
        <v>12</v>
      </c>
      <c r="D1504" s="8" t="s">
        <v>47</v>
      </c>
      <c r="E1504" s="1" t="s">
        <v>31</v>
      </c>
      <c r="F1504" s="1" t="s">
        <v>30</v>
      </c>
      <c r="G1504" s="61">
        <v>0</v>
      </c>
    </row>
    <row r="1505" spans="1:7" x14ac:dyDescent="0.3">
      <c r="A1505" s="1">
        <v>2016</v>
      </c>
      <c r="B1505" s="1" t="s">
        <v>115</v>
      </c>
      <c r="C1505" s="1" t="s">
        <v>12</v>
      </c>
      <c r="D1505" s="8" t="s">
        <v>47</v>
      </c>
      <c r="E1505" s="1" t="s">
        <v>31</v>
      </c>
      <c r="F1505" s="1" t="s">
        <v>30</v>
      </c>
      <c r="G1505" s="61">
        <v>0</v>
      </c>
    </row>
    <row r="1506" spans="1:7" x14ac:dyDescent="0.3">
      <c r="A1506" s="1">
        <v>2000</v>
      </c>
      <c r="B1506" s="1" t="s">
        <v>115</v>
      </c>
      <c r="C1506" s="1" t="s">
        <v>13</v>
      </c>
      <c r="D1506" s="8" t="s">
        <v>48</v>
      </c>
      <c r="E1506" s="1" t="s">
        <v>31</v>
      </c>
      <c r="F1506" s="1" t="s">
        <v>30</v>
      </c>
      <c r="G1506" s="3">
        <v>0</v>
      </c>
    </row>
    <row r="1507" spans="1:7" x14ac:dyDescent="0.3">
      <c r="A1507" s="1">
        <v>2001</v>
      </c>
      <c r="B1507" s="1" t="s">
        <v>115</v>
      </c>
      <c r="C1507" s="1" t="s">
        <v>13</v>
      </c>
      <c r="D1507" s="8" t="s">
        <v>48</v>
      </c>
      <c r="E1507" s="33" t="s">
        <v>31</v>
      </c>
      <c r="F1507" s="33" t="s">
        <v>30</v>
      </c>
      <c r="G1507" s="3">
        <v>0</v>
      </c>
    </row>
    <row r="1508" spans="1:7" x14ac:dyDescent="0.3">
      <c r="A1508" s="1">
        <v>2002</v>
      </c>
      <c r="B1508" s="1" t="s">
        <v>115</v>
      </c>
      <c r="C1508" s="1" t="s">
        <v>13</v>
      </c>
      <c r="D1508" s="8" t="s">
        <v>48</v>
      </c>
      <c r="E1508" s="1" t="s">
        <v>31</v>
      </c>
      <c r="F1508" s="1" t="s">
        <v>30</v>
      </c>
      <c r="G1508" s="3">
        <v>4355</v>
      </c>
    </row>
    <row r="1509" spans="1:7" x14ac:dyDescent="0.3">
      <c r="A1509" s="1">
        <v>2003</v>
      </c>
      <c r="B1509" s="1" t="s">
        <v>115</v>
      </c>
      <c r="C1509" s="1" t="s">
        <v>13</v>
      </c>
      <c r="D1509" s="8" t="s">
        <v>48</v>
      </c>
      <c r="E1509" s="1" t="s">
        <v>31</v>
      </c>
      <c r="F1509" s="1" t="s">
        <v>30</v>
      </c>
      <c r="G1509" s="3">
        <v>2200</v>
      </c>
    </row>
    <row r="1510" spans="1:7" x14ac:dyDescent="0.3">
      <c r="A1510" s="1">
        <v>2004</v>
      </c>
      <c r="B1510" s="1" t="s">
        <v>115</v>
      </c>
      <c r="C1510" s="1" t="s">
        <v>13</v>
      </c>
      <c r="D1510" s="8" t="s">
        <v>48</v>
      </c>
      <c r="E1510" s="1" t="s">
        <v>31</v>
      </c>
      <c r="F1510" s="1" t="s">
        <v>30</v>
      </c>
      <c r="G1510" s="3">
        <v>695</v>
      </c>
    </row>
    <row r="1511" spans="1:7" x14ac:dyDescent="0.3">
      <c r="A1511" s="1">
        <v>2005</v>
      </c>
      <c r="B1511" s="1" t="s">
        <v>115</v>
      </c>
      <c r="C1511" s="1" t="s">
        <v>13</v>
      </c>
      <c r="D1511" s="8" t="s">
        <v>48</v>
      </c>
      <c r="E1511" s="1" t="s">
        <v>31</v>
      </c>
      <c r="F1511" s="1" t="s">
        <v>30</v>
      </c>
      <c r="G1511" s="3">
        <v>2200</v>
      </c>
    </row>
    <row r="1512" spans="1:7" x14ac:dyDescent="0.3">
      <c r="A1512" s="1">
        <v>2006</v>
      </c>
      <c r="B1512" s="1" t="s">
        <v>115</v>
      </c>
      <c r="C1512" s="1" t="s">
        <v>13</v>
      </c>
      <c r="D1512" s="8" t="s">
        <v>48</v>
      </c>
      <c r="E1512" s="33" t="s">
        <v>31</v>
      </c>
      <c r="F1512" s="33" t="s">
        <v>30</v>
      </c>
      <c r="G1512" s="3">
        <v>1700</v>
      </c>
    </row>
    <row r="1513" spans="1:7" x14ac:dyDescent="0.3">
      <c r="A1513" s="1">
        <v>2007</v>
      </c>
      <c r="B1513" s="8" t="s">
        <v>115</v>
      </c>
      <c r="C1513" s="1" t="s">
        <v>13</v>
      </c>
      <c r="D1513" s="8" t="s">
        <v>48</v>
      </c>
      <c r="E1513" s="1" t="s">
        <v>31</v>
      </c>
      <c r="F1513" s="1" t="s">
        <v>30</v>
      </c>
      <c r="G1513" s="3">
        <v>200</v>
      </c>
    </row>
    <row r="1514" spans="1:7" x14ac:dyDescent="0.3">
      <c r="A1514" s="1">
        <v>2008</v>
      </c>
      <c r="B1514" s="8" t="s">
        <v>115</v>
      </c>
      <c r="C1514" s="61" t="s">
        <v>13</v>
      </c>
      <c r="D1514" s="8" t="s">
        <v>48</v>
      </c>
      <c r="E1514" s="1" t="s">
        <v>31</v>
      </c>
      <c r="F1514" s="1" t="s">
        <v>30</v>
      </c>
      <c r="G1514" s="3">
        <v>700</v>
      </c>
    </row>
    <row r="1515" spans="1:7" x14ac:dyDescent="0.3">
      <c r="A1515" s="1">
        <v>2009</v>
      </c>
      <c r="B1515" s="1" t="s">
        <v>115</v>
      </c>
      <c r="C1515" s="61" t="s">
        <v>13</v>
      </c>
      <c r="D1515" s="8" t="s">
        <v>48</v>
      </c>
      <c r="E1515" s="1" t="s">
        <v>31</v>
      </c>
      <c r="F1515" s="1" t="s">
        <v>30</v>
      </c>
      <c r="G1515" s="3">
        <v>2050</v>
      </c>
    </row>
    <row r="1516" spans="1:7" x14ac:dyDescent="0.3">
      <c r="A1516" s="1">
        <v>2010</v>
      </c>
      <c r="B1516" s="8" t="s">
        <v>115</v>
      </c>
      <c r="C1516" s="61" t="s">
        <v>13</v>
      </c>
      <c r="D1516" s="8" t="s">
        <v>48</v>
      </c>
      <c r="E1516" s="1" t="s">
        <v>31</v>
      </c>
      <c r="F1516" s="1" t="s">
        <v>30</v>
      </c>
      <c r="G1516" s="3">
        <v>1750</v>
      </c>
    </row>
    <row r="1517" spans="1:7" x14ac:dyDescent="0.3">
      <c r="A1517" s="1">
        <v>2011</v>
      </c>
      <c r="B1517" s="1" t="s">
        <v>115</v>
      </c>
      <c r="C1517" s="61" t="s">
        <v>13</v>
      </c>
      <c r="D1517" s="8" t="s">
        <v>48</v>
      </c>
      <c r="E1517" s="33" t="s">
        <v>31</v>
      </c>
      <c r="F1517" s="33" t="s">
        <v>30</v>
      </c>
      <c r="G1517" s="3">
        <v>0</v>
      </c>
    </row>
    <row r="1518" spans="1:7" x14ac:dyDescent="0.3">
      <c r="A1518" s="1">
        <v>2012</v>
      </c>
      <c r="B1518" s="1" t="s">
        <v>115</v>
      </c>
      <c r="C1518" s="1" t="s">
        <v>13</v>
      </c>
      <c r="D1518" s="8" t="s">
        <v>48</v>
      </c>
      <c r="E1518" s="1" t="s">
        <v>31</v>
      </c>
      <c r="F1518" s="1" t="s">
        <v>30</v>
      </c>
      <c r="G1518" s="3">
        <v>0</v>
      </c>
    </row>
    <row r="1519" spans="1:7" x14ac:dyDescent="0.3">
      <c r="A1519" s="1">
        <v>2013</v>
      </c>
      <c r="B1519" s="1" t="s">
        <v>115</v>
      </c>
      <c r="C1519" s="1" t="s">
        <v>13</v>
      </c>
      <c r="D1519" s="8" t="s">
        <v>48</v>
      </c>
      <c r="E1519" s="1" t="s">
        <v>31</v>
      </c>
      <c r="F1519" s="1" t="s">
        <v>30</v>
      </c>
      <c r="G1519" s="61">
        <v>1700</v>
      </c>
    </row>
    <row r="1520" spans="1:7" x14ac:dyDescent="0.3">
      <c r="A1520" s="1">
        <v>2014</v>
      </c>
      <c r="B1520" s="1" t="s">
        <v>115</v>
      </c>
      <c r="C1520" s="1" t="s">
        <v>13</v>
      </c>
      <c r="D1520" s="8" t="s">
        <v>48</v>
      </c>
      <c r="E1520" s="1" t="s">
        <v>31</v>
      </c>
      <c r="F1520" s="1" t="s">
        <v>30</v>
      </c>
      <c r="G1520" s="61">
        <v>0</v>
      </c>
    </row>
    <row r="1521" spans="1:7" x14ac:dyDescent="0.3">
      <c r="A1521" s="1">
        <v>2015</v>
      </c>
      <c r="B1521" s="1" t="s">
        <v>115</v>
      </c>
      <c r="C1521" s="1" t="s">
        <v>13</v>
      </c>
      <c r="D1521" s="8" t="s">
        <v>48</v>
      </c>
      <c r="E1521" s="1" t="s">
        <v>31</v>
      </c>
      <c r="F1521" s="1" t="s">
        <v>30</v>
      </c>
      <c r="G1521" s="61">
        <v>0</v>
      </c>
    </row>
    <row r="1522" spans="1:7" x14ac:dyDescent="0.3">
      <c r="A1522" s="1">
        <v>2016</v>
      </c>
      <c r="B1522" s="1" t="s">
        <v>115</v>
      </c>
      <c r="C1522" s="1" t="s">
        <v>13</v>
      </c>
      <c r="D1522" s="8" t="s">
        <v>48</v>
      </c>
      <c r="E1522" s="33" t="s">
        <v>31</v>
      </c>
      <c r="F1522" s="33" t="s">
        <v>30</v>
      </c>
      <c r="G1522" s="61">
        <v>800</v>
      </c>
    </row>
    <row r="1523" spans="1:7" x14ac:dyDescent="0.3">
      <c r="A1523" s="1">
        <v>2000</v>
      </c>
      <c r="B1523" s="1" t="s">
        <v>6</v>
      </c>
      <c r="C1523" s="1" t="s">
        <v>14</v>
      </c>
      <c r="D1523" s="8" t="s">
        <v>50</v>
      </c>
      <c r="E1523" s="1" t="s">
        <v>31</v>
      </c>
      <c r="F1523" s="1" t="s">
        <v>30</v>
      </c>
      <c r="G1523" s="3">
        <v>0</v>
      </c>
    </row>
    <row r="1524" spans="1:7" x14ac:dyDescent="0.3">
      <c r="A1524" s="1">
        <v>2001</v>
      </c>
      <c r="B1524" s="1" t="s">
        <v>6</v>
      </c>
      <c r="C1524" s="1" t="s">
        <v>14</v>
      </c>
      <c r="D1524" s="8" t="s">
        <v>50</v>
      </c>
      <c r="E1524" s="1" t="s">
        <v>31</v>
      </c>
      <c r="F1524" s="1" t="s">
        <v>30</v>
      </c>
      <c r="G1524" s="3">
        <v>0</v>
      </c>
    </row>
    <row r="1525" spans="1:7" x14ac:dyDescent="0.3">
      <c r="A1525" s="1">
        <v>2002</v>
      </c>
      <c r="B1525" s="1" t="s">
        <v>6</v>
      </c>
      <c r="C1525" s="1" t="s">
        <v>14</v>
      </c>
      <c r="D1525" s="8" t="s">
        <v>50</v>
      </c>
      <c r="E1525" s="1" t="s">
        <v>31</v>
      </c>
      <c r="F1525" s="1" t="s">
        <v>30</v>
      </c>
      <c r="G1525" s="3">
        <v>0</v>
      </c>
    </row>
    <row r="1526" spans="1:7" x14ac:dyDescent="0.3">
      <c r="A1526" s="1">
        <v>2003</v>
      </c>
      <c r="B1526" s="1" t="s">
        <v>6</v>
      </c>
      <c r="C1526" s="1" t="s">
        <v>14</v>
      </c>
      <c r="D1526" s="8" t="s">
        <v>50</v>
      </c>
      <c r="E1526" s="1" t="s">
        <v>31</v>
      </c>
      <c r="F1526" s="1" t="s">
        <v>30</v>
      </c>
      <c r="G1526" s="3">
        <v>0</v>
      </c>
    </row>
    <row r="1527" spans="1:7" x14ac:dyDescent="0.3">
      <c r="A1527" s="1">
        <v>2004</v>
      </c>
      <c r="B1527" s="1" t="s">
        <v>6</v>
      </c>
      <c r="C1527" s="1" t="s">
        <v>14</v>
      </c>
      <c r="D1527" s="8" t="s">
        <v>50</v>
      </c>
      <c r="E1527" s="33" t="s">
        <v>31</v>
      </c>
      <c r="F1527" s="33" t="s">
        <v>30</v>
      </c>
      <c r="G1527" s="3">
        <v>0</v>
      </c>
    </row>
    <row r="1528" spans="1:7" x14ac:dyDescent="0.3">
      <c r="A1528" s="1">
        <v>2005</v>
      </c>
      <c r="B1528" s="1" t="s">
        <v>6</v>
      </c>
      <c r="C1528" s="1" t="s">
        <v>14</v>
      </c>
      <c r="D1528" s="8" t="s">
        <v>50</v>
      </c>
      <c r="E1528" s="1" t="s">
        <v>31</v>
      </c>
      <c r="F1528" s="1" t="s">
        <v>30</v>
      </c>
      <c r="G1528" s="3">
        <v>0</v>
      </c>
    </row>
    <row r="1529" spans="1:7" x14ac:dyDescent="0.3">
      <c r="A1529" s="1">
        <v>2006</v>
      </c>
      <c r="B1529" s="1" t="s">
        <v>6</v>
      </c>
      <c r="C1529" s="1" t="s">
        <v>14</v>
      </c>
      <c r="D1529" s="8" t="s">
        <v>50</v>
      </c>
      <c r="E1529" s="1" t="s">
        <v>31</v>
      </c>
      <c r="F1529" s="1" t="s">
        <v>30</v>
      </c>
      <c r="G1529" s="3">
        <v>0</v>
      </c>
    </row>
    <row r="1530" spans="1:7" x14ac:dyDescent="0.3">
      <c r="A1530" s="1">
        <v>2007</v>
      </c>
      <c r="B1530" s="1" t="s">
        <v>6</v>
      </c>
      <c r="C1530" s="59" t="s">
        <v>14</v>
      </c>
      <c r="D1530" s="8" t="s">
        <v>50</v>
      </c>
      <c r="E1530" s="1" t="s">
        <v>31</v>
      </c>
      <c r="F1530" s="1" t="s">
        <v>30</v>
      </c>
      <c r="G1530" s="3">
        <v>0</v>
      </c>
    </row>
    <row r="1531" spans="1:7" x14ac:dyDescent="0.3">
      <c r="A1531" s="1">
        <v>2008</v>
      </c>
      <c r="B1531" s="1" t="s">
        <v>6</v>
      </c>
      <c r="C1531" s="61" t="s">
        <v>14</v>
      </c>
      <c r="D1531" s="8" t="s">
        <v>50</v>
      </c>
      <c r="E1531" s="40" t="s">
        <v>31</v>
      </c>
      <c r="F1531" s="40" t="s">
        <v>30</v>
      </c>
      <c r="G1531" s="3">
        <v>0</v>
      </c>
    </row>
    <row r="1532" spans="1:7" x14ac:dyDescent="0.3">
      <c r="A1532" s="1">
        <v>2009</v>
      </c>
      <c r="B1532" s="1" t="s">
        <v>6</v>
      </c>
      <c r="C1532" s="61" t="s">
        <v>14</v>
      </c>
      <c r="D1532" s="8" t="s">
        <v>50</v>
      </c>
      <c r="E1532" s="33" t="s">
        <v>31</v>
      </c>
      <c r="F1532" s="33" t="s">
        <v>30</v>
      </c>
      <c r="G1532" s="3">
        <v>100</v>
      </c>
    </row>
    <row r="1533" spans="1:7" x14ac:dyDescent="0.3">
      <c r="A1533" s="1">
        <v>2010</v>
      </c>
      <c r="B1533" s="1" t="s">
        <v>6</v>
      </c>
      <c r="C1533" s="61" t="s">
        <v>14</v>
      </c>
      <c r="D1533" s="8" t="s">
        <v>50</v>
      </c>
      <c r="E1533" s="40" t="s">
        <v>31</v>
      </c>
      <c r="F1533" s="40" t="s">
        <v>30</v>
      </c>
      <c r="G1533" s="3">
        <v>0</v>
      </c>
    </row>
    <row r="1534" spans="1:7" x14ac:dyDescent="0.3">
      <c r="A1534" s="1">
        <v>2011</v>
      </c>
      <c r="B1534" s="1" t="s">
        <v>6</v>
      </c>
      <c r="C1534" s="61" t="s">
        <v>14</v>
      </c>
      <c r="D1534" s="8" t="s">
        <v>50</v>
      </c>
      <c r="E1534" s="33" t="s">
        <v>31</v>
      </c>
      <c r="F1534" s="33" t="s">
        <v>30</v>
      </c>
      <c r="G1534" s="3">
        <v>0</v>
      </c>
    </row>
    <row r="1535" spans="1:7" x14ac:dyDescent="0.3">
      <c r="A1535" s="1">
        <v>2012</v>
      </c>
      <c r="B1535" s="1" t="s">
        <v>6</v>
      </c>
      <c r="C1535" s="33" t="s">
        <v>14</v>
      </c>
      <c r="D1535" s="8" t="s">
        <v>50</v>
      </c>
      <c r="E1535" s="33" t="s">
        <v>31</v>
      </c>
      <c r="F1535" s="33" t="s">
        <v>30</v>
      </c>
      <c r="G1535" s="3">
        <v>0</v>
      </c>
    </row>
    <row r="1536" spans="1:7" x14ac:dyDescent="0.3">
      <c r="A1536" s="1">
        <v>2013</v>
      </c>
      <c r="B1536" s="8" t="s">
        <v>6</v>
      </c>
      <c r="C1536" s="33" t="s">
        <v>14</v>
      </c>
      <c r="D1536" s="8" t="s">
        <v>50</v>
      </c>
      <c r="E1536" s="33" t="s">
        <v>31</v>
      </c>
      <c r="F1536" s="33" t="s">
        <v>30</v>
      </c>
      <c r="G1536" s="61">
        <v>0</v>
      </c>
    </row>
    <row r="1537" spans="1:7" x14ac:dyDescent="0.3">
      <c r="A1537" s="1">
        <v>2014</v>
      </c>
      <c r="B1537" s="8" t="s">
        <v>6</v>
      </c>
      <c r="C1537" s="40" t="s">
        <v>14</v>
      </c>
      <c r="D1537" s="8" t="s">
        <v>50</v>
      </c>
      <c r="E1537" s="33" t="s">
        <v>31</v>
      </c>
      <c r="F1537" s="33" t="s">
        <v>30</v>
      </c>
      <c r="G1537" s="61">
        <v>0</v>
      </c>
    </row>
    <row r="1538" spans="1:7" x14ac:dyDescent="0.3">
      <c r="A1538" s="1">
        <v>2015</v>
      </c>
      <c r="B1538" s="1" t="s">
        <v>6</v>
      </c>
      <c r="C1538" s="40" t="s">
        <v>14</v>
      </c>
      <c r="D1538" s="8" t="s">
        <v>50</v>
      </c>
      <c r="E1538" s="40" t="s">
        <v>31</v>
      </c>
      <c r="F1538" s="40" t="s">
        <v>30</v>
      </c>
      <c r="G1538" s="61">
        <v>0</v>
      </c>
    </row>
    <row r="1539" spans="1:7" x14ac:dyDescent="0.3">
      <c r="A1539" s="1">
        <v>2016</v>
      </c>
      <c r="B1539" s="8" t="s">
        <v>6</v>
      </c>
      <c r="C1539" s="8" t="s">
        <v>14</v>
      </c>
      <c r="D1539" s="8" t="s">
        <v>50</v>
      </c>
      <c r="E1539" s="33" t="s">
        <v>31</v>
      </c>
      <c r="F1539" s="33" t="s">
        <v>30</v>
      </c>
      <c r="G1539" s="61">
        <v>0</v>
      </c>
    </row>
    <row r="1540" spans="1:7" x14ac:dyDescent="0.3">
      <c r="A1540" s="1">
        <v>2000</v>
      </c>
      <c r="B1540" s="1" t="s">
        <v>6</v>
      </c>
      <c r="C1540" s="33" t="s">
        <v>15</v>
      </c>
      <c r="D1540" s="8" t="s">
        <v>52</v>
      </c>
      <c r="E1540" s="33" t="s">
        <v>31</v>
      </c>
      <c r="F1540" s="33" t="s">
        <v>30</v>
      </c>
      <c r="G1540" s="3">
        <v>0</v>
      </c>
    </row>
    <row r="1541" spans="1:7" x14ac:dyDescent="0.3">
      <c r="A1541" s="1">
        <v>2001</v>
      </c>
      <c r="B1541" s="1" t="s">
        <v>6</v>
      </c>
      <c r="C1541" s="33" t="s">
        <v>15</v>
      </c>
      <c r="D1541" s="8" t="s">
        <v>52</v>
      </c>
      <c r="E1541" s="33" t="s">
        <v>31</v>
      </c>
      <c r="F1541" s="33" t="s">
        <v>30</v>
      </c>
      <c r="G1541" s="3">
        <v>750</v>
      </c>
    </row>
    <row r="1542" spans="1:7" x14ac:dyDescent="0.3">
      <c r="A1542" s="1">
        <v>2002</v>
      </c>
      <c r="B1542" s="1" t="s">
        <v>6</v>
      </c>
      <c r="C1542" s="40" t="s">
        <v>15</v>
      </c>
      <c r="D1542" s="8" t="s">
        <v>52</v>
      </c>
      <c r="E1542" s="33" t="s">
        <v>31</v>
      </c>
      <c r="F1542" s="33" t="s">
        <v>30</v>
      </c>
      <c r="G1542" s="3">
        <v>2590</v>
      </c>
    </row>
    <row r="1543" spans="1:7" x14ac:dyDescent="0.3">
      <c r="A1543" s="1">
        <v>2003</v>
      </c>
      <c r="B1543" s="1" t="s">
        <v>6</v>
      </c>
      <c r="C1543" s="40" t="s">
        <v>15</v>
      </c>
      <c r="D1543" s="8" t="s">
        <v>52</v>
      </c>
      <c r="E1543" s="40" t="s">
        <v>31</v>
      </c>
      <c r="F1543" s="40" t="s">
        <v>30</v>
      </c>
      <c r="G1543" s="3">
        <v>850</v>
      </c>
    </row>
    <row r="1544" spans="1:7" x14ac:dyDescent="0.3">
      <c r="A1544" s="1">
        <v>2004</v>
      </c>
      <c r="B1544" s="1" t="s">
        <v>6</v>
      </c>
      <c r="C1544" s="33" t="s">
        <v>15</v>
      </c>
      <c r="D1544" s="8" t="s">
        <v>52</v>
      </c>
      <c r="E1544" s="33" t="s">
        <v>31</v>
      </c>
      <c r="F1544" s="33" t="s">
        <v>30</v>
      </c>
      <c r="G1544" s="3">
        <v>75</v>
      </c>
    </row>
    <row r="1545" spans="1:7" x14ac:dyDescent="0.3">
      <c r="A1545" s="1">
        <v>2005</v>
      </c>
      <c r="B1545" s="1" t="s">
        <v>6</v>
      </c>
      <c r="C1545" s="33" t="s">
        <v>15</v>
      </c>
      <c r="D1545" s="8" t="s">
        <v>52</v>
      </c>
      <c r="E1545" s="33" t="s">
        <v>31</v>
      </c>
      <c r="F1545" s="33" t="s">
        <v>30</v>
      </c>
      <c r="G1545" s="3">
        <v>850</v>
      </c>
    </row>
    <row r="1546" spans="1:7" x14ac:dyDescent="0.3">
      <c r="A1546" s="1">
        <v>2006</v>
      </c>
      <c r="B1546" s="1" t="s">
        <v>6</v>
      </c>
      <c r="C1546" s="33" t="s">
        <v>15</v>
      </c>
      <c r="D1546" s="8" t="s">
        <v>52</v>
      </c>
      <c r="E1546" s="33" t="s">
        <v>31</v>
      </c>
      <c r="F1546" s="33" t="s">
        <v>30</v>
      </c>
      <c r="G1546" s="3">
        <v>0</v>
      </c>
    </row>
    <row r="1547" spans="1:7" x14ac:dyDescent="0.3">
      <c r="A1547" s="1">
        <v>2007</v>
      </c>
      <c r="B1547" s="1" t="s">
        <v>6</v>
      </c>
      <c r="C1547" s="59" t="s">
        <v>15</v>
      </c>
      <c r="D1547" s="8" t="s">
        <v>52</v>
      </c>
      <c r="E1547" s="59" t="s">
        <v>31</v>
      </c>
      <c r="F1547" s="59" t="s">
        <v>30</v>
      </c>
      <c r="G1547" s="3">
        <v>0</v>
      </c>
    </row>
    <row r="1548" spans="1:7" x14ac:dyDescent="0.3">
      <c r="A1548" s="1">
        <v>2008</v>
      </c>
      <c r="B1548" s="1" t="s">
        <v>6</v>
      </c>
      <c r="C1548" s="61" t="s">
        <v>15</v>
      </c>
      <c r="D1548" s="8" t="s">
        <v>52</v>
      </c>
      <c r="E1548" s="59" t="s">
        <v>31</v>
      </c>
      <c r="F1548" s="59" t="s">
        <v>30</v>
      </c>
      <c r="G1548" s="3">
        <v>2400</v>
      </c>
    </row>
    <row r="1549" spans="1:7" x14ac:dyDescent="0.3">
      <c r="A1549" s="1">
        <v>2009</v>
      </c>
      <c r="B1549" s="1" t="s">
        <v>6</v>
      </c>
      <c r="C1549" s="61" t="s">
        <v>15</v>
      </c>
      <c r="D1549" s="8" t="s">
        <v>52</v>
      </c>
      <c r="E1549" s="59" t="s">
        <v>31</v>
      </c>
      <c r="F1549" s="59" t="s">
        <v>30</v>
      </c>
      <c r="G1549" s="3">
        <v>4950</v>
      </c>
    </row>
    <row r="1550" spans="1:7" x14ac:dyDescent="0.3">
      <c r="A1550" s="1">
        <v>2010</v>
      </c>
      <c r="B1550" s="1" t="s">
        <v>6</v>
      </c>
      <c r="C1550" s="61" t="s">
        <v>15</v>
      </c>
      <c r="D1550" s="8" t="s">
        <v>52</v>
      </c>
      <c r="E1550" s="59" t="s">
        <v>31</v>
      </c>
      <c r="F1550" s="59" t="s">
        <v>30</v>
      </c>
      <c r="G1550" s="3">
        <v>0</v>
      </c>
    </row>
    <row r="1551" spans="1:7" x14ac:dyDescent="0.3">
      <c r="A1551" s="1">
        <v>2011</v>
      </c>
      <c r="B1551" s="1" t="s">
        <v>6</v>
      </c>
      <c r="C1551" s="61" t="s">
        <v>15</v>
      </c>
      <c r="D1551" s="8" t="s">
        <v>52</v>
      </c>
      <c r="E1551" s="33" t="s">
        <v>31</v>
      </c>
      <c r="F1551" s="33" t="s">
        <v>30</v>
      </c>
      <c r="G1551" s="3">
        <v>0</v>
      </c>
    </row>
    <row r="1552" spans="1:7" x14ac:dyDescent="0.3">
      <c r="A1552" s="1">
        <v>2012</v>
      </c>
      <c r="B1552" s="1" t="s">
        <v>6</v>
      </c>
      <c r="C1552" s="33" t="s">
        <v>15</v>
      </c>
      <c r="D1552" s="8" t="s">
        <v>52</v>
      </c>
      <c r="E1552" s="33" t="s">
        <v>31</v>
      </c>
      <c r="F1552" s="33" t="s">
        <v>30</v>
      </c>
      <c r="G1552" s="3">
        <v>0</v>
      </c>
    </row>
    <row r="1553" spans="1:7" x14ac:dyDescent="0.3">
      <c r="A1553" s="1">
        <v>2013</v>
      </c>
      <c r="B1553" s="1" t="s">
        <v>6</v>
      </c>
      <c r="C1553" s="33" t="s">
        <v>15</v>
      </c>
      <c r="D1553" s="8" t="s">
        <v>52</v>
      </c>
      <c r="E1553" s="33" t="s">
        <v>31</v>
      </c>
      <c r="F1553" s="33" t="s">
        <v>30</v>
      </c>
      <c r="G1553" s="61">
        <v>0</v>
      </c>
    </row>
    <row r="1554" spans="1:7" x14ac:dyDescent="0.3">
      <c r="A1554" s="1">
        <v>2014</v>
      </c>
      <c r="B1554" s="1" t="s">
        <v>6</v>
      </c>
      <c r="C1554" s="33" t="s">
        <v>15</v>
      </c>
      <c r="D1554" s="8" t="s">
        <v>52</v>
      </c>
      <c r="E1554" s="33" t="s">
        <v>31</v>
      </c>
      <c r="F1554" s="33" t="s">
        <v>30</v>
      </c>
      <c r="G1554" s="61">
        <v>0</v>
      </c>
    </row>
    <row r="1555" spans="1:7" x14ac:dyDescent="0.3">
      <c r="A1555" s="1">
        <v>2015</v>
      </c>
      <c r="B1555" s="1" t="s">
        <v>6</v>
      </c>
      <c r="C1555" s="33" t="s">
        <v>15</v>
      </c>
      <c r="D1555" s="8" t="s">
        <v>52</v>
      </c>
      <c r="E1555" s="33" t="s">
        <v>31</v>
      </c>
      <c r="F1555" s="33" t="s">
        <v>30</v>
      </c>
      <c r="G1555" s="61">
        <v>0</v>
      </c>
    </row>
    <row r="1556" spans="1:7" x14ac:dyDescent="0.3">
      <c r="A1556" s="1">
        <v>2016</v>
      </c>
      <c r="B1556" s="1" t="s">
        <v>6</v>
      </c>
      <c r="C1556" s="33" t="s">
        <v>15</v>
      </c>
      <c r="D1556" s="8" t="s">
        <v>52</v>
      </c>
      <c r="E1556" s="33" t="s">
        <v>31</v>
      </c>
      <c r="F1556" s="33" t="s">
        <v>30</v>
      </c>
      <c r="G1556" s="61">
        <v>1260</v>
      </c>
    </row>
    <row r="1557" spans="1:7" x14ac:dyDescent="0.3">
      <c r="A1557" s="1">
        <v>2000</v>
      </c>
      <c r="B1557" s="1" t="s">
        <v>6</v>
      </c>
      <c r="C1557" s="33" t="s">
        <v>16</v>
      </c>
      <c r="D1557" s="8" t="s">
        <v>53</v>
      </c>
      <c r="E1557" s="33" t="s">
        <v>31</v>
      </c>
      <c r="F1557" s="33" t="s">
        <v>30</v>
      </c>
      <c r="G1557" s="3">
        <v>700</v>
      </c>
    </row>
    <row r="1558" spans="1:7" x14ac:dyDescent="0.3">
      <c r="A1558" s="1">
        <v>2001</v>
      </c>
      <c r="B1558" s="1" t="s">
        <v>6</v>
      </c>
      <c r="C1558" s="33" t="s">
        <v>16</v>
      </c>
      <c r="D1558" s="8" t="s">
        <v>53</v>
      </c>
      <c r="E1558" s="33" t="s">
        <v>31</v>
      </c>
      <c r="F1558" s="33" t="s">
        <v>30</v>
      </c>
      <c r="G1558" s="3">
        <v>600</v>
      </c>
    </row>
    <row r="1559" spans="1:7" x14ac:dyDescent="0.3">
      <c r="A1559" s="1">
        <v>2002</v>
      </c>
      <c r="B1559" s="8" t="s">
        <v>6</v>
      </c>
      <c r="C1559" s="33" t="s">
        <v>16</v>
      </c>
      <c r="D1559" s="8" t="s">
        <v>53</v>
      </c>
      <c r="E1559" s="33" t="s">
        <v>31</v>
      </c>
      <c r="F1559" s="33" t="s">
        <v>30</v>
      </c>
      <c r="G1559" s="3">
        <v>0</v>
      </c>
    </row>
    <row r="1560" spans="1:7" x14ac:dyDescent="0.3">
      <c r="A1560" s="1">
        <v>2003</v>
      </c>
      <c r="B1560" s="8" t="s">
        <v>6</v>
      </c>
      <c r="C1560" s="33" t="s">
        <v>16</v>
      </c>
      <c r="D1560" s="8" t="s">
        <v>53</v>
      </c>
      <c r="E1560" s="33" t="s">
        <v>31</v>
      </c>
      <c r="F1560" s="33" t="s">
        <v>30</v>
      </c>
      <c r="G1560" s="3">
        <v>0</v>
      </c>
    </row>
    <row r="1561" spans="1:7" x14ac:dyDescent="0.3">
      <c r="A1561" s="1">
        <v>2004</v>
      </c>
      <c r="B1561" s="1" t="s">
        <v>6</v>
      </c>
      <c r="C1561" s="33" t="s">
        <v>16</v>
      </c>
      <c r="D1561" s="8" t="s">
        <v>53</v>
      </c>
      <c r="E1561" s="33" t="s">
        <v>31</v>
      </c>
      <c r="F1561" s="33" t="s">
        <v>30</v>
      </c>
      <c r="G1561" s="3">
        <v>0</v>
      </c>
    </row>
    <row r="1562" spans="1:7" x14ac:dyDescent="0.3">
      <c r="A1562" s="1">
        <v>2005</v>
      </c>
      <c r="B1562" s="8" t="s">
        <v>6</v>
      </c>
      <c r="C1562" s="33" t="s">
        <v>16</v>
      </c>
      <c r="D1562" s="8" t="s">
        <v>53</v>
      </c>
      <c r="E1562" s="33" t="s">
        <v>31</v>
      </c>
      <c r="F1562" s="33" t="s">
        <v>30</v>
      </c>
      <c r="G1562" s="3">
        <v>0</v>
      </c>
    </row>
    <row r="1563" spans="1:7" x14ac:dyDescent="0.3">
      <c r="A1563" s="1">
        <v>2006</v>
      </c>
      <c r="B1563" s="1" t="s">
        <v>6</v>
      </c>
      <c r="C1563" s="33" t="s">
        <v>16</v>
      </c>
      <c r="D1563" s="8" t="s">
        <v>53</v>
      </c>
      <c r="E1563" s="33" t="s">
        <v>31</v>
      </c>
      <c r="F1563" s="33" t="s">
        <v>30</v>
      </c>
      <c r="G1563" s="3">
        <v>0</v>
      </c>
    </row>
    <row r="1564" spans="1:7" x14ac:dyDescent="0.3">
      <c r="A1564" s="1">
        <v>2007</v>
      </c>
      <c r="B1564" s="1" t="s">
        <v>6</v>
      </c>
      <c r="C1564" s="59" t="s">
        <v>16</v>
      </c>
      <c r="D1564" s="8" t="s">
        <v>53</v>
      </c>
      <c r="E1564" s="59" t="s">
        <v>31</v>
      </c>
      <c r="F1564" s="59" t="s">
        <v>30</v>
      </c>
      <c r="G1564" s="3">
        <v>0</v>
      </c>
    </row>
    <row r="1565" spans="1:7" x14ac:dyDescent="0.3">
      <c r="A1565" s="1">
        <v>2008</v>
      </c>
      <c r="B1565" s="1" t="s">
        <v>6</v>
      </c>
      <c r="C1565" s="61" t="s">
        <v>16</v>
      </c>
      <c r="D1565" s="8" t="s">
        <v>53</v>
      </c>
      <c r="E1565" s="59" t="s">
        <v>31</v>
      </c>
      <c r="F1565" s="59" t="s">
        <v>30</v>
      </c>
      <c r="G1565" s="3">
        <v>1700</v>
      </c>
    </row>
    <row r="1566" spans="1:7" x14ac:dyDescent="0.3">
      <c r="A1566" s="1">
        <v>2009</v>
      </c>
      <c r="B1566" s="1" t="s">
        <v>6</v>
      </c>
      <c r="C1566" s="61" t="s">
        <v>16</v>
      </c>
      <c r="D1566" s="8" t="s">
        <v>53</v>
      </c>
      <c r="E1566" s="59" t="s">
        <v>31</v>
      </c>
      <c r="F1566" s="59" t="s">
        <v>30</v>
      </c>
      <c r="G1566" s="3">
        <v>0</v>
      </c>
    </row>
    <row r="1567" spans="1:7" x14ac:dyDescent="0.3">
      <c r="A1567" s="1">
        <v>2010</v>
      </c>
      <c r="B1567" s="1" t="s">
        <v>6</v>
      </c>
      <c r="C1567" s="61" t="s">
        <v>16</v>
      </c>
      <c r="D1567" s="8" t="s">
        <v>53</v>
      </c>
      <c r="E1567" s="59" t="s">
        <v>31</v>
      </c>
      <c r="F1567" s="59" t="s">
        <v>30</v>
      </c>
      <c r="G1567" s="3">
        <v>0</v>
      </c>
    </row>
    <row r="1568" spans="1:7" x14ac:dyDescent="0.3">
      <c r="A1568" s="1">
        <v>2011</v>
      </c>
      <c r="B1568" s="1" t="s">
        <v>6</v>
      </c>
      <c r="C1568" s="61" t="s">
        <v>16</v>
      </c>
      <c r="D1568" s="8" t="s">
        <v>53</v>
      </c>
      <c r="E1568" s="33" t="s">
        <v>31</v>
      </c>
      <c r="F1568" s="33" t="s">
        <v>30</v>
      </c>
      <c r="G1568" s="3">
        <v>0</v>
      </c>
    </row>
    <row r="1569" spans="1:7" x14ac:dyDescent="0.3">
      <c r="A1569" s="1">
        <v>2012</v>
      </c>
      <c r="B1569" s="1" t="s">
        <v>6</v>
      </c>
      <c r="C1569" s="33" t="s">
        <v>16</v>
      </c>
      <c r="D1569" s="8" t="s">
        <v>53</v>
      </c>
      <c r="E1569" s="33" t="s">
        <v>31</v>
      </c>
      <c r="F1569" s="33" t="s">
        <v>30</v>
      </c>
      <c r="G1569" s="3">
        <v>0</v>
      </c>
    </row>
    <row r="1570" spans="1:7" x14ac:dyDescent="0.3">
      <c r="A1570" s="1">
        <v>2013</v>
      </c>
      <c r="B1570" s="1" t="s">
        <v>6</v>
      </c>
      <c r="C1570" s="33" t="s">
        <v>16</v>
      </c>
      <c r="D1570" s="8" t="s">
        <v>53</v>
      </c>
      <c r="E1570" s="33" t="s">
        <v>31</v>
      </c>
      <c r="F1570" s="33" t="s">
        <v>30</v>
      </c>
      <c r="G1570" s="61">
        <v>0</v>
      </c>
    </row>
    <row r="1571" spans="1:7" x14ac:dyDescent="0.3">
      <c r="A1571" s="1">
        <v>2014</v>
      </c>
      <c r="B1571" s="1" t="s">
        <v>6</v>
      </c>
      <c r="C1571" s="33" t="s">
        <v>16</v>
      </c>
      <c r="D1571" s="8" t="s">
        <v>53</v>
      </c>
      <c r="E1571" s="33" t="s">
        <v>31</v>
      </c>
      <c r="F1571" s="33" t="s">
        <v>30</v>
      </c>
      <c r="G1571" s="61">
        <v>500</v>
      </c>
    </row>
    <row r="1572" spans="1:7" x14ac:dyDescent="0.3">
      <c r="A1572" s="1">
        <v>2015</v>
      </c>
      <c r="B1572" s="1" t="s">
        <v>6</v>
      </c>
      <c r="C1572" s="33" t="s">
        <v>16</v>
      </c>
      <c r="D1572" s="8" t="s">
        <v>53</v>
      </c>
      <c r="E1572" s="33" t="s">
        <v>31</v>
      </c>
      <c r="F1572" s="33" t="s">
        <v>30</v>
      </c>
      <c r="G1572" s="61">
        <v>0</v>
      </c>
    </row>
    <row r="1573" spans="1:7" x14ac:dyDescent="0.3">
      <c r="A1573" s="1">
        <v>2016</v>
      </c>
      <c r="B1573" s="1" t="s">
        <v>6</v>
      </c>
      <c r="C1573" s="33" t="s">
        <v>16</v>
      </c>
      <c r="D1573" s="8" t="s">
        <v>53</v>
      </c>
      <c r="E1573" s="33" t="s">
        <v>31</v>
      </c>
      <c r="F1573" s="33" t="s">
        <v>30</v>
      </c>
      <c r="G1573" s="61">
        <v>0</v>
      </c>
    </row>
    <row r="1574" spans="1:7" x14ac:dyDescent="0.3">
      <c r="A1574" s="1">
        <v>2000</v>
      </c>
      <c r="B1574" s="1" t="s">
        <v>10</v>
      </c>
      <c r="C1574" s="216" t="s">
        <v>11</v>
      </c>
      <c r="D1574" s="216" t="s">
        <v>246</v>
      </c>
      <c r="E1574" s="1" t="s">
        <v>31</v>
      </c>
      <c r="F1574" s="1" t="s">
        <v>30</v>
      </c>
      <c r="G1574" s="3">
        <v>0</v>
      </c>
    </row>
    <row r="1575" spans="1:7" x14ac:dyDescent="0.3">
      <c r="A1575" s="1">
        <v>2001</v>
      </c>
      <c r="B1575" s="1" t="s">
        <v>10</v>
      </c>
      <c r="C1575" s="216" t="s">
        <v>11</v>
      </c>
      <c r="D1575" s="216" t="s">
        <v>246</v>
      </c>
      <c r="E1575" s="33" t="s">
        <v>31</v>
      </c>
      <c r="F1575" s="33" t="s">
        <v>30</v>
      </c>
      <c r="G1575" s="3">
        <v>0</v>
      </c>
    </row>
    <row r="1576" spans="1:7" x14ac:dyDescent="0.3">
      <c r="A1576" s="1">
        <v>2002</v>
      </c>
      <c r="B1576" s="1" t="s">
        <v>10</v>
      </c>
      <c r="C1576" s="216" t="s">
        <v>11</v>
      </c>
      <c r="D1576" s="216" t="s">
        <v>246</v>
      </c>
      <c r="E1576" s="1" t="s">
        <v>31</v>
      </c>
      <c r="F1576" s="1" t="s">
        <v>30</v>
      </c>
      <c r="G1576" s="3">
        <v>0</v>
      </c>
    </row>
    <row r="1577" spans="1:7" x14ac:dyDescent="0.3">
      <c r="A1577" s="1">
        <v>2003</v>
      </c>
      <c r="B1577" s="1" t="s">
        <v>10</v>
      </c>
      <c r="C1577" s="216" t="s">
        <v>11</v>
      </c>
      <c r="D1577" s="216" t="s">
        <v>246</v>
      </c>
      <c r="E1577" s="1" t="s">
        <v>31</v>
      </c>
      <c r="F1577" s="1" t="s">
        <v>30</v>
      </c>
      <c r="G1577" s="3">
        <v>3100</v>
      </c>
    </row>
    <row r="1578" spans="1:7" x14ac:dyDescent="0.3">
      <c r="A1578" s="1">
        <v>2004</v>
      </c>
      <c r="B1578" s="1" t="s">
        <v>10</v>
      </c>
      <c r="C1578" s="216" t="s">
        <v>11</v>
      </c>
      <c r="D1578" s="216" t="s">
        <v>246</v>
      </c>
      <c r="E1578" s="1" t="s">
        <v>31</v>
      </c>
      <c r="F1578" s="1" t="s">
        <v>30</v>
      </c>
      <c r="G1578" s="3">
        <v>1400</v>
      </c>
    </row>
    <row r="1579" spans="1:7" x14ac:dyDescent="0.3">
      <c r="A1579" s="1">
        <v>2005</v>
      </c>
      <c r="B1579" s="1" t="s">
        <v>10</v>
      </c>
      <c r="C1579" s="216" t="s">
        <v>11</v>
      </c>
      <c r="D1579" s="216" t="s">
        <v>246</v>
      </c>
      <c r="E1579" s="1" t="s">
        <v>31</v>
      </c>
      <c r="F1579" s="1" t="s">
        <v>30</v>
      </c>
      <c r="G1579" s="3">
        <v>3100</v>
      </c>
    </row>
    <row r="1580" spans="1:7" x14ac:dyDescent="0.3">
      <c r="A1580" s="1">
        <v>2006</v>
      </c>
      <c r="B1580" s="1" t="s">
        <v>10</v>
      </c>
      <c r="C1580" s="216" t="s">
        <v>11</v>
      </c>
      <c r="D1580" s="216" t="s">
        <v>246</v>
      </c>
      <c r="E1580" s="33" t="s">
        <v>31</v>
      </c>
      <c r="F1580" s="33" t="s">
        <v>30</v>
      </c>
      <c r="G1580" s="3">
        <v>0</v>
      </c>
    </row>
    <row r="1581" spans="1:7" x14ac:dyDescent="0.3">
      <c r="A1581" s="1">
        <v>2007</v>
      </c>
      <c r="B1581" s="1" t="s">
        <v>10</v>
      </c>
      <c r="C1581" s="216" t="s">
        <v>11</v>
      </c>
      <c r="D1581" s="216" t="s">
        <v>246</v>
      </c>
      <c r="E1581" s="1" t="s">
        <v>31</v>
      </c>
      <c r="F1581" s="1" t="s">
        <v>30</v>
      </c>
      <c r="G1581" s="3">
        <v>0</v>
      </c>
    </row>
    <row r="1582" spans="1:7" x14ac:dyDescent="0.3">
      <c r="A1582" s="1">
        <v>2008</v>
      </c>
      <c r="B1582" s="1" t="s">
        <v>10</v>
      </c>
      <c r="C1582" s="216" t="s">
        <v>11</v>
      </c>
      <c r="D1582" s="216" t="s">
        <v>246</v>
      </c>
      <c r="E1582" s="1" t="s">
        <v>31</v>
      </c>
      <c r="F1582" s="1" t="s">
        <v>30</v>
      </c>
      <c r="G1582" s="3">
        <v>0</v>
      </c>
    </row>
    <row r="1583" spans="1:7" x14ac:dyDescent="0.3">
      <c r="A1583" s="1">
        <v>2009</v>
      </c>
      <c r="B1583" s="1" t="s">
        <v>10</v>
      </c>
      <c r="C1583" s="216" t="s">
        <v>11</v>
      </c>
      <c r="D1583" s="216" t="s">
        <v>246</v>
      </c>
      <c r="E1583" s="1" t="s">
        <v>31</v>
      </c>
      <c r="F1583" s="1" t="s">
        <v>30</v>
      </c>
      <c r="G1583" s="3">
        <v>900</v>
      </c>
    </row>
    <row r="1584" spans="1:7" x14ac:dyDescent="0.3">
      <c r="A1584" s="1">
        <v>2010</v>
      </c>
      <c r="B1584" s="1" t="s">
        <v>10</v>
      </c>
      <c r="C1584" s="216" t="s">
        <v>11</v>
      </c>
      <c r="D1584" s="216" t="s">
        <v>246</v>
      </c>
      <c r="E1584" s="1" t="s">
        <v>31</v>
      </c>
      <c r="F1584" s="1" t="s">
        <v>30</v>
      </c>
      <c r="G1584" s="3">
        <v>0</v>
      </c>
    </row>
    <row r="1585" spans="1:7" x14ac:dyDescent="0.3">
      <c r="A1585" s="1">
        <v>2011</v>
      </c>
      <c r="B1585" s="1" t="s">
        <v>10</v>
      </c>
      <c r="C1585" s="216" t="s">
        <v>11</v>
      </c>
      <c r="D1585" s="216" t="s">
        <v>246</v>
      </c>
      <c r="E1585" s="33" t="s">
        <v>31</v>
      </c>
      <c r="F1585" s="33" t="s">
        <v>30</v>
      </c>
      <c r="G1585" s="3">
        <v>0</v>
      </c>
    </row>
    <row r="1586" spans="1:7" x14ac:dyDescent="0.3">
      <c r="A1586" s="1">
        <v>2012</v>
      </c>
      <c r="B1586" s="1" t="s">
        <v>10</v>
      </c>
      <c r="C1586" s="216" t="s">
        <v>11</v>
      </c>
      <c r="D1586" s="216" t="s">
        <v>246</v>
      </c>
      <c r="E1586" s="1" t="s">
        <v>31</v>
      </c>
      <c r="F1586" s="1" t="s">
        <v>30</v>
      </c>
      <c r="G1586" s="3">
        <v>0</v>
      </c>
    </row>
    <row r="1587" spans="1:7" x14ac:dyDescent="0.3">
      <c r="A1587" s="1">
        <v>2013</v>
      </c>
      <c r="B1587" s="1" t="s">
        <v>10</v>
      </c>
      <c r="C1587" s="216" t="s">
        <v>11</v>
      </c>
      <c r="D1587" s="216" t="s">
        <v>246</v>
      </c>
      <c r="E1587" s="1" t="s">
        <v>31</v>
      </c>
      <c r="F1587" s="1" t="s">
        <v>30</v>
      </c>
      <c r="G1587" s="61">
        <v>0</v>
      </c>
    </row>
    <row r="1588" spans="1:7" x14ac:dyDescent="0.3">
      <c r="A1588" s="1">
        <v>2014</v>
      </c>
      <c r="B1588" s="8" t="s">
        <v>10</v>
      </c>
      <c r="C1588" s="216" t="s">
        <v>11</v>
      </c>
      <c r="D1588" s="216" t="s">
        <v>246</v>
      </c>
      <c r="E1588" s="1" t="s">
        <v>31</v>
      </c>
      <c r="F1588" s="1" t="s">
        <v>30</v>
      </c>
      <c r="G1588" s="61">
        <v>0</v>
      </c>
    </row>
    <row r="1589" spans="1:7" x14ac:dyDescent="0.3">
      <c r="A1589" s="1">
        <v>2015</v>
      </c>
      <c r="B1589" s="8" t="s">
        <v>10</v>
      </c>
      <c r="C1589" s="216" t="s">
        <v>11</v>
      </c>
      <c r="D1589" s="216" t="s">
        <v>246</v>
      </c>
      <c r="E1589" s="1" t="s">
        <v>31</v>
      </c>
      <c r="F1589" s="1" t="s">
        <v>30</v>
      </c>
      <c r="G1589" s="61">
        <v>0</v>
      </c>
    </row>
    <row r="1590" spans="1:7" x14ac:dyDescent="0.3">
      <c r="A1590" s="1">
        <v>2016</v>
      </c>
      <c r="B1590" s="1" t="s">
        <v>10</v>
      </c>
      <c r="C1590" s="216" t="s">
        <v>11</v>
      </c>
      <c r="D1590" s="216" t="s">
        <v>246</v>
      </c>
      <c r="E1590" s="33" t="s">
        <v>31</v>
      </c>
      <c r="F1590" s="33" t="s">
        <v>30</v>
      </c>
      <c r="G1590" s="61">
        <v>0</v>
      </c>
    </row>
    <row r="1591" spans="1:7" x14ac:dyDescent="0.3">
      <c r="A1591" s="1">
        <v>2000</v>
      </c>
      <c r="B1591" s="216" t="s">
        <v>6</v>
      </c>
      <c r="C1591" s="8" t="s">
        <v>18</v>
      </c>
      <c r="D1591" s="8" t="s">
        <v>56</v>
      </c>
      <c r="E1591" s="1" t="s">
        <v>31</v>
      </c>
      <c r="F1591" s="1" t="s">
        <v>30</v>
      </c>
      <c r="G1591" s="3">
        <v>4450</v>
      </c>
    </row>
    <row r="1592" spans="1:7" x14ac:dyDescent="0.3">
      <c r="A1592" s="1">
        <v>2001</v>
      </c>
      <c r="B1592" s="216" t="s">
        <v>6</v>
      </c>
      <c r="C1592" s="1" t="s">
        <v>18</v>
      </c>
      <c r="D1592" s="8" t="s">
        <v>56</v>
      </c>
      <c r="E1592" s="1" t="s">
        <v>31</v>
      </c>
      <c r="F1592" s="1" t="s">
        <v>30</v>
      </c>
      <c r="G1592" s="3">
        <v>6973</v>
      </c>
    </row>
    <row r="1593" spans="1:7" x14ac:dyDescent="0.3">
      <c r="A1593" s="1">
        <v>2002</v>
      </c>
      <c r="B1593" s="216" t="s">
        <v>6</v>
      </c>
      <c r="C1593" s="1" t="s">
        <v>18</v>
      </c>
      <c r="D1593" s="8" t="s">
        <v>56</v>
      </c>
      <c r="E1593" s="1" t="s">
        <v>31</v>
      </c>
      <c r="F1593" s="1" t="s">
        <v>30</v>
      </c>
      <c r="G1593" s="3">
        <v>12218</v>
      </c>
    </row>
    <row r="1594" spans="1:7" x14ac:dyDescent="0.3">
      <c r="A1594" s="1">
        <v>2003</v>
      </c>
      <c r="B1594" s="216" t="s">
        <v>6</v>
      </c>
      <c r="C1594" s="1" t="s">
        <v>18</v>
      </c>
      <c r="D1594" s="8" t="s">
        <v>56</v>
      </c>
      <c r="E1594" s="1" t="s">
        <v>31</v>
      </c>
      <c r="F1594" s="1" t="s">
        <v>30</v>
      </c>
      <c r="G1594" s="3">
        <v>4410</v>
      </c>
    </row>
    <row r="1595" spans="1:7" x14ac:dyDescent="0.3">
      <c r="A1595" s="1">
        <v>2004</v>
      </c>
      <c r="B1595" s="216" t="s">
        <v>6</v>
      </c>
      <c r="C1595" s="1" t="s">
        <v>18</v>
      </c>
      <c r="D1595" s="8" t="s">
        <v>56</v>
      </c>
      <c r="E1595" s="33" t="s">
        <v>31</v>
      </c>
      <c r="F1595" s="33" t="s">
        <v>30</v>
      </c>
      <c r="G1595" s="3">
        <v>3140</v>
      </c>
    </row>
    <row r="1596" spans="1:7" x14ac:dyDescent="0.3">
      <c r="A1596" s="1">
        <v>2005</v>
      </c>
      <c r="B1596" s="216" t="s">
        <v>6</v>
      </c>
      <c r="C1596" s="1" t="s">
        <v>18</v>
      </c>
      <c r="D1596" s="8" t="s">
        <v>56</v>
      </c>
      <c r="E1596" s="1" t="s">
        <v>31</v>
      </c>
      <c r="F1596" s="1" t="s">
        <v>30</v>
      </c>
      <c r="G1596" s="3">
        <v>4410</v>
      </c>
    </row>
    <row r="1597" spans="1:7" x14ac:dyDescent="0.3">
      <c r="A1597" s="1">
        <v>2006</v>
      </c>
      <c r="B1597" s="216" t="s">
        <v>6</v>
      </c>
      <c r="C1597" s="1" t="s">
        <v>18</v>
      </c>
      <c r="D1597" s="8" t="s">
        <v>56</v>
      </c>
      <c r="E1597" s="1" t="s">
        <v>31</v>
      </c>
      <c r="F1597" s="1" t="s">
        <v>30</v>
      </c>
      <c r="G1597" s="3">
        <v>2500</v>
      </c>
    </row>
    <row r="1598" spans="1:7" x14ac:dyDescent="0.3">
      <c r="A1598" s="1">
        <v>2007</v>
      </c>
      <c r="B1598" s="216" t="s">
        <v>6</v>
      </c>
      <c r="C1598" s="1" t="s">
        <v>18</v>
      </c>
      <c r="D1598" s="8" t="s">
        <v>56</v>
      </c>
      <c r="E1598" s="1" t="s">
        <v>31</v>
      </c>
      <c r="F1598" s="1" t="s">
        <v>30</v>
      </c>
      <c r="G1598" s="3">
        <v>7350</v>
      </c>
    </row>
    <row r="1599" spans="1:7" x14ac:dyDescent="0.3">
      <c r="A1599" s="1">
        <v>2008</v>
      </c>
      <c r="B1599" s="216" t="s">
        <v>6</v>
      </c>
      <c r="C1599" s="61" t="s">
        <v>18</v>
      </c>
      <c r="D1599" s="8" t="s">
        <v>56</v>
      </c>
      <c r="E1599" s="51" t="s">
        <v>31</v>
      </c>
      <c r="F1599" s="51" t="s">
        <v>30</v>
      </c>
      <c r="G1599" s="3">
        <v>3670</v>
      </c>
    </row>
    <row r="1600" spans="1:7" x14ac:dyDescent="0.3">
      <c r="A1600" s="1">
        <v>2009</v>
      </c>
      <c r="B1600" s="216" t="s">
        <v>6</v>
      </c>
      <c r="C1600" s="61" t="s">
        <v>18</v>
      </c>
      <c r="D1600" s="8" t="s">
        <v>56</v>
      </c>
      <c r="E1600" s="33" t="s">
        <v>31</v>
      </c>
      <c r="F1600" s="33" t="s">
        <v>30</v>
      </c>
      <c r="G1600" s="3">
        <v>3950</v>
      </c>
    </row>
    <row r="1601" spans="1:7" x14ac:dyDescent="0.3">
      <c r="A1601" s="1">
        <v>2010</v>
      </c>
      <c r="B1601" s="216" t="s">
        <v>6</v>
      </c>
      <c r="C1601" s="61" t="s">
        <v>18</v>
      </c>
      <c r="D1601" s="8" t="s">
        <v>56</v>
      </c>
      <c r="E1601" s="51" t="s">
        <v>31</v>
      </c>
      <c r="F1601" s="51" t="s">
        <v>30</v>
      </c>
      <c r="G1601" s="3">
        <v>100</v>
      </c>
    </row>
    <row r="1602" spans="1:7" x14ac:dyDescent="0.3">
      <c r="A1602" s="1">
        <v>2011</v>
      </c>
      <c r="B1602" s="216" t="s">
        <v>6</v>
      </c>
      <c r="C1602" s="61" t="s">
        <v>18</v>
      </c>
      <c r="D1602" s="8" t="s">
        <v>56</v>
      </c>
      <c r="E1602" s="1" t="s">
        <v>31</v>
      </c>
      <c r="F1602" s="1" t="s">
        <v>30</v>
      </c>
      <c r="G1602" s="3">
        <v>4000</v>
      </c>
    </row>
    <row r="1603" spans="1:7" x14ac:dyDescent="0.3">
      <c r="A1603" s="1">
        <v>2012</v>
      </c>
      <c r="B1603" s="216" t="s">
        <v>6</v>
      </c>
      <c r="C1603" s="1" t="s">
        <v>18</v>
      </c>
      <c r="D1603" s="8" t="s">
        <v>56</v>
      </c>
      <c r="E1603" s="1" t="s">
        <v>31</v>
      </c>
      <c r="F1603" s="1" t="s">
        <v>30</v>
      </c>
      <c r="G1603" s="3">
        <v>1550</v>
      </c>
    </row>
    <row r="1604" spans="1:7" x14ac:dyDescent="0.3">
      <c r="A1604" s="1">
        <v>2013</v>
      </c>
      <c r="B1604" s="216" t="s">
        <v>6</v>
      </c>
      <c r="C1604" s="1" t="s">
        <v>18</v>
      </c>
      <c r="D1604" s="8" t="s">
        <v>56</v>
      </c>
      <c r="E1604" s="1" t="s">
        <v>31</v>
      </c>
      <c r="F1604" s="1" t="s">
        <v>30</v>
      </c>
      <c r="G1604" s="61">
        <v>1000</v>
      </c>
    </row>
    <row r="1605" spans="1:7" x14ac:dyDescent="0.3">
      <c r="A1605" s="1">
        <v>2014</v>
      </c>
      <c r="B1605" s="216" t="s">
        <v>6</v>
      </c>
      <c r="C1605" s="51" t="s">
        <v>18</v>
      </c>
      <c r="D1605" s="8" t="s">
        <v>56</v>
      </c>
      <c r="E1605" s="33" t="s">
        <v>31</v>
      </c>
      <c r="F1605" s="33" t="s">
        <v>30</v>
      </c>
      <c r="G1605" s="61">
        <v>1000</v>
      </c>
    </row>
    <row r="1606" spans="1:7" x14ac:dyDescent="0.3">
      <c r="A1606" s="1">
        <v>2015</v>
      </c>
      <c r="B1606" s="216" t="s">
        <v>6</v>
      </c>
      <c r="C1606" s="51" t="s">
        <v>18</v>
      </c>
      <c r="D1606" s="8" t="s">
        <v>56</v>
      </c>
      <c r="E1606" s="51" t="s">
        <v>31</v>
      </c>
      <c r="F1606" s="51" t="s">
        <v>30</v>
      </c>
      <c r="G1606" s="61">
        <v>500</v>
      </c>
    </row>
    <row r="1607" spans="1:7" x14ac:dyDescent="0.3">
      <c r="A1607" s="1">
        <v>2016</v>
      </c>
      <c r="B1607" s="216" t="s">
        <v>6</v>
      </c>
      <c r="C1607" s="1" t="s">
        <v>18</v>
      </c>
      <c r="D1607" s="8" t="s">
        <v>56</v>
      </c>
      <c r="E1607" s="1" t="s">
        <v>31</v>
      </c>
      <c r="F1607" s="1" t="s">
        <v>30</v>
      </c>
      <c r="G1607" s="61">
        <v>0</v>
      </c>
    </row>
    <row r="1608" spans="1:7" x14ac:dyDescent="0.3">
      <c r="A1608" s="1">
        <v>2000</v>
      </c>
      <c r="B1608" s="1" t="s">
        <v>10</v>
      </c>
      <c r="C1608" s="1" t="s">
        <v>19</v>
      </c>
      <c r="D1608" s="8" t="s">
        <v>57</v>
      </c>
      <c r="E1608" s="1" t="s">
        <v>31</v>
      </c>
      <c r="F1608" s="1" t="s">
        <v>30</v>
      </c>
      <c r="G1608" s="3">
        <v>250</v>
      </c>
    </row>
    <row r="1609" spans="1:7" x14ac:dyDescent="0.3">
      <c r="A1609" s="1">
        <v>2001</v>
      </c>
      <c r="B1609" s="1" t="s">
        <v>10</v>
      </c>
      <c r="C1609" s="1" t="s">
        <v>19</v>
      </c>
      <c r="D1609" s="8" t="s">
        <v>57</v>
      </c>
      <c r="E1609" s="1" t="s">
        <v>31</v>
      </c>
      <c r="F1609" s="1" t="s">
        <v>30</v>
      </c>
      <c r="G1609" s="3">
        <v>0</v>
      </c>
    </row>
    <row r="1610" spans="1:7" x14ac:dyDescent="0.3">
      <c r="A1610" s="1">
        <v>2002</v>
      </c>
      <c r="B1610" s="1" t="s">
        <v>10</v>
      </c>
      <c r="C1610" s="51" t="s">
        <v>19</v>
      </c>
      <c r="D1610" s="8" t="s">
        <v>57</v>
      </c>
      <c r="E1610" s="33" t="s">
        <v>31</v>
      </c>
      <c r="F1610" s="33" t="s">
        <v>30</v>
      </c>
      <c r="G1610" s="3">
        <v>2148</v>
      </c>
    </row>
    <row r="1611" spans="1:7" x14ac:dyDescent="0.3">
      <c r="A1611" s="1">
        <v>2003</v>
      </c>
      <c r="B1611" s="8" t="s">
        <v>10</v>
      </c>
      <c r="C1611" s="51" t="s">
        <v>19</v>
      </c>
      <c r="D1611" s="8" t="s">
        <v>57</v>
      </c>
      <c r="E1611" s="51" t="s">
        <v>31</v>
      </c>
      <c r="F1611" s="51" t="s">
        <v>30</v>
      </c>
      <c r="G1611" s="3">
        <v>1742</v>
      </c>
    </row>
    <row r="1612" spans="1:7" x14ac:dyDescent="0.3">
      <c r="A1612" s="1">
        <v>2004</v>
      </c>
      <c r="B1612" s="8" t="s">
        <v>10</v>
      </c>
      <c r="C1612" s="1" t="s">
        <v>19</v>
      </c>
      <c r="D1612" s="8" t="s">
        <v>57</v>
      </c>
      <c r="E1612" s="1" t="s">
        <v>31</v>
      </c>
      <c r="F1612" s="1" t="s">
        <v>30</v>
      </c>
      <c r="G1612" s="3">
        <v>2770</v>
      </c>
    </row>
    <row r="1613" spans="1:7" x14ac:dyDescent="0.3">
      <c r="A1613" s="1">
        <v>2005</v>
      </c>
      <c r="B1613" s="1" t="s">
        <v>10</v>
      </c>
      <c r="C1613" s="1" t="s">
        <v>19</v>
      </c>
      <c r="D1613" s="8" t="s">
        <v>57</v>
      </c>
      <c r="E1613" s="1" t="s">
        <v>31</v>
      </c>
      <c r="F1613" s="1" t="s">
        <v>30</v>
      </c>
      <c r="G1613" s="3">
        <v>1742</v>
      </c>
    </row>
    <row r="1614" spans="1:7" x14ac:dyDescent="0.3">
      <c r="A1614" s="1">
        <v>2006</v>
      </c>
      <c r="B1614" s="8" t="s">
        <v>10</v>
      </c>
      <c r="C1614" s="8" t="s">
        <v>19</v>
      </c>
      <c r="D1614" s="8" t="s">
        <v>57</v>
      </c>
      <c r="E1614" s="1" t="s">
        <v>31</v>
      </c>
      <c r="F1614" s="1" t="s">
        <v>30</v>
      </c>
      <c r="G1614" s="3">
        <v>0</v>
      </c>
    </row>
    <row r="1615" spans="1:7" x14ac:dyDescent="0.3">
      <c r="A1615" s="1">
        <v>2007</v>
      </c>
      <c r="B1615" s="1" t="s">
        <v>10</v>
      </c>
      <c r="C1615" s="59" t="s">
        <v>19</v>
      </c>
      <c r="D1615" s="8" t="s">
        <v>57</v>
      </c>
      <c r="E1615" s="59" t="s">
        <v>31</v>
      </c>
      <c r="F1615" s="59" t="s">
        <v>30</v>
      </c>
      <c r="G1615" s="3">
        <v>0</v>
      </c>
    </row>
    <row r="1616" spans="1:7" x14ac:dyDescent="0.3">
      <c r="A1616" s="1">
        <v>2008</v>
      </c>
      <c r="B1616" s="1" t="s">
        <v>10</v>
      </c>
      <c r="C1616" s="61" t="s">
        <v>19</v>
      </c>
      <c r="D1616" s="8" t="s">
        <v>57</v>
      </c>
      <c r="E1616" s="51" t="s">
        <v>31</v>
      </c>
      <c r="F1616" s="51" t="s">
        <v>30</v>
      </c>
      <c r="G1616" s="3">
        <v>0</v>
      </c>
    </row>
    <row r="1617" spans="1:7" x14ac:dyDescent="0.3">
      <c r="A1617" s="1">
        <v>2009</v>
      </c>
      <c r="B1617" s="1" t="s">
        <v>10</v>
      </c>
      <c r="C1617" s="61" t="s">
        <v>19</v>
      </c>
      <c r="D1617" s="8" t="s">
        <v>57</v>
      </c>
      <c r="E1617" s="1" t="s">
        <v>31</v>
      </c>
      <c r="F1617" s="1" t="s">
        <v>30</v>
      </c>
      <c r="G1617" s="3">
        <v>0</v>
      </c>
    </row>
    <row r="1618" spans="1:7" x14ac:dyDescent="0.3">
      <c r="A1618" s="1">
        <v>2010</v>
      </c>
      <c r="B1618" s="1" t="s">
        <v>10</v>
      </c>
      <c r="C1618" s="61" t="s">
        <v>19</v>
      </c>
      <c r="D1618" s="8" t="s">
        <v>57</v>
      </c>
      <c r="E1618" s="1" t="s">
        <v>31</v>
      </c>
      <c r="F1618" s="1" t="s">
        <v>30</v>
      </c>
      <c r="G1618" s="3">
        <v>0</v>
      </c>
    </row>
    <row r="1619" spans="1:7" x14ac:dyDescent="0.3">
      <c r="A1619" s="1">
        <v>2011</v>
      </c>
      <c r="B1619" s="1" t="s">
        <v>10</v>
      </c>
      <c r="C1619" s="61" t="s">
        <v>19</v>
      </c>
      <c r="D1619" s="8" t="s">
        <v>57</v>
      </c>
      <c r="E1619" s="1" t="s">
        <v>31</v>
      </c>
      <c r="F1619" s="1" t="s">
        <v>30</v>
      </c>
      <c r="G1619" s="3">
        <v>0</v>
      </c>
    </row>
    <row r="1620" spans="1:7" x14ac:dyDescent="0.3">
      <c r="A1620" s="1">
        <v>2012</v>
      </c>
      <c r="B1620" s="1" t="s">
        <v>10</v>
      </c>
      <c r="C1620" s="1" t="s">
        <v>19</v>
      </c>
      <c r="D1620" s="8" t="s">
        <v>57</v>
      </c>
      <c r="E1620" s="33" t="s">
        <v>31</v>
      </c>
      <c r="F1620" s="33" t="s">
        <v>30</v>
      </c>
      <c r="G1620" s="3">
        <v>0</v>
      </c>
    </row>
    <row r="1621" spans="1:7" x14ac:dyDescent="0.3">
      <c r="A1621" s="1">
        <v>2013</v>
      </c>
      <c r="B1621" s="1" t="s">
        <v>10</v>
      </c>
      <c r="C1621" s="1" t="s">
        <v>19</v>
      </c>
      <c r="D1621" s="8" t="s">
        <v>57</v>
      </c>
      <c r="E1621" s="1" t="s">
        <v>31</v>
      </c>
      <c r="F1621" s="1" t="s">
        <v>30</v>
      </c>
      <c r="G1621" s="61">
        <v>0</v>
      </c>
    </row>
    <row r="1622" spans="1:7" x14ac:dyDescent="0.3">
      <c r="A1622" s="1">
        <v>2014</v>
      </c>
      <c r="B1622" s="1" t="s">
        <v>10</v>
      </c>
      <c r="C1622" s="1" t="s">
        <v>19</v>
      </c>
      <c r="D1622" s="8" t="s">
        <v>57</v>
      </c>
      <c r="E1622" s="1" t="s">
        <v>31</v>
      </c>
      <c r="F1622" s="1" t="s">
        <v>30</v>
      </c>
      <c r="G1622" s="61">
        <v>0</v>
      </c>
    </row>
    <row r="1623" spans="1:7" x14ac:dyDescent="0.3">
      <c r="A1623" s="1">
        <v>2015</v>
      </c>
      <c r="B1623" s="1" t="s">
        <v>10</v>
      </c>
      <c r="C1623" s="1" t="s">
        <v>19</v>
      </c>
      <c r="D1623" s="8" t="s">
        <v>57</v>
      </c>
      <c r="E1623" s="1" t="s">
        <v>31</v>
      </c>
      <c r="F1623" s="1" t="s">
        <v>30</v>
      </c>
      <c r="G1623" s="61">
        <v>0</v>
      </c>
    </row>
    <row r="1624" spans="1:7" x14ac:dyDescent="0.3">
      <c r="A1624" s="1">
        <v>2016</v>
      </c>
      <c r="B1624" s="1" t="s">
        <v>10</v>
      </c>
      <c r="C1624" s="1" t="s">
        <v>19</v>
      </c>
      <c r="D1624" s="8" t="s">
        <v>57</v>
      </c>
      <c r="E1624" s="1" t="s">
        <v>31</v>
      </c>
      <c r="F1624" s="1" t="s">
        <v>30</v>
      </c>
      <c r="G1624" s="61">
        <v>5000</v>
      </c>
    </row>
    <row r="1625" spans="1:7" x14ac:dyDescent="0.3">
      <c r="A1625" s="1">
        <v>2000</v>
      </c>
      <c r="B1625" s="1" t="s">
        <v>10</v>
      </c>
      <c r="C1625" s="1" t="s">
        <v>20</v>
      </c>
      <c r="D1625" s="8" t="s">
        <v>58</v>
      </c>
      <c r="E1625" s="33" t="s">
        <v>31</v>
      </c>
      <c r="F1625" s="33" t="s">
        <v>30</v>
      </c>
      <c r="G1625" s="3">
        <v>0</v>
      </c>
    </row>
    <row r="1626" spans="1:7" x14ac:dyDescent="0.3">
      <c r="A1626" s="1">
        <v>2001</v>
      </c>
      <c r="B1626" s="1" t="s">
        <v>10</v>
      </c>
      <c r="C1626" s="1" t="s">
        <v>20</v>
      </c>
      <c r="D1626" s="8" t="s">
        <v>58</v>
      </c>
      <c r="E1626" s="1" t="s">
        <v>31</v>
      </c>
      <c r="F1626" s="1" t="s">
        <v>30</v>
      </c>
      <c r="G1626" s="3">
        <v>0</v>
      </c>
    </row>
    <row r="1627" spans="1:7" x14ac:dyDescent="0.3">
      <c r="A1627" s="1">
        <v>2002</v>
      </c>
      <c r="B1627" s="1" t="s">
        <v>10</v>
      </c>
      <c r="C1627" s="1" t="s">
        <v>20</v>
      </c>
      <c r="D1627" s="8" t="s">
        <v>58</v>
      </c>
      <c r="E1627" s="1" t="s">
        <v>31</v>
      </c>
      <c r="F1627" s="1" t="s">
        <v>30</v>
      </c>
      <c r="G1627" s="3">
        <v>2150</v>
      </c>
    </row>
    <row r="1628" spans="1:7" x14ac:dyDescent="0.3">
      <c r="A1628" s="1">
        <v>2003</v>
      </c>
      <c r="B1628" s="1" t="s">
        <v>10</v>
      </c>
      <c r="C1628" s="1" t="s">
        <v>20</v>
      </c>
      <c r="D1628" s="8" t="s">
        <v>58</v>
      </c>
      <c r="E1628" s="1" t="s">
        <v>31</v>
      </c>
      <c r="F1628" s="1" t="s">
        <v>30</v>
      </c>
      <c r="G1628" s="3">
        <v>0</v>
      </c>
    </row>
    <row r="1629" spans="1:7" x14ac:dyDescent="0.3">
      <c r="A1629" s="1">
        <v>2004</v>
      </c>
      <c r="B1629" s="1" t="s">
        <v>10</v>
      </c>
      <c r="C1629" s="1" t="s">
        <v>20</v>
      </c>
      <c r="D1629" s="8" t="s">
        <v>58</v>
      </c>
      <c r="E1629" s="1" t="s">
        <v>31</v>
      </c>
      <c r="F1629" s="1" t="s">
        <v>30</v>
      </c>
      <c r="G1629" s="3">
        <v>0</v>
      </c>
    </row>
    <row r="1630" spans="1:7" x14ac:dyDescent="0.3">
      <c r="A1630" s="1">
        <v>2005</v>
      </c>
      <c r="B1630" s="1" t="s">
        <v>10</v>
      </c>
      <c r="C1630" s="1" t="s">
        <v>20</v>
      </c>
      <c r="D1630" s="8" t="s">
        <v>58</v>
      </c>
      <c r="E1630" s="33" t="s">
        <v>31</v>
      </c>
      <c r="F1630" s="33" t="s">
        <v>30</v>
      </c>
      <c r="G1630" s="3">
        <v>0</v>
      </c>
    </row>
    <row r="1631" spans="1:7" x14ac:dyDescent="0.3">
      <c r="A1631" s="1">
        <v>2006</v>
      </c>
      <c r="B1631" s="1" t="s">
        <v>10</v>
      </c>
      <c r="C1631" s="1" t="s">
        <v>20</v>
      </c>
      <c r="D1631" s="8" t="s">
        <v>58</v>
      </c>
      <c r="E1631" s="1" t="s">
        <v>31</v>
      </c>
      <c r="F1631" s="1" t="s">
        <v>30</v>
      </c>
      <c r="G1631" s="3">
        <v>0</v>
      </c>
    </row>
    <row r="1632" spans="1:7" x14ac:dyDescent="0.3">
      <c r="A1632" s="1">
        <v>2007</v>
      </c>
      <c r="B1632" s="1" t="s">
        <v>10</v>
      </c>
      <c r="C1632" s="59" t="s">
        <v>20</v>
      </c>
      <c r="D1632" s="8" t="s">
        <v>58</v>
      </c>
      <c r="E1632" s="59" t="s">
        <v>31</v>
      </c>
      <c r="F1632" s="59" t="s">
        <v>30</v>
      </c>
      <c r="G1632" s="3">
        <v>0</v>
      </c>
    </row>
    <row r="1633" spans="1:7" x14ac:dyDescent="0.3">
      <c r="A1633" s="1">
        <v>2008</v>
      </c>
      <c r="B1633" s="1" t="s">
        <v>10</v>
      </c>
      <c r="C1633" s="61" t="s">
        <v>20</v>
      </c>
      <c r="D1633" s="8" t="s">
        <v>58</v>
      </c>
      <c r="E1633" s="33" t="s">
        <v>31</v>
      </c>
      <c r="F1633" s="33" t="s">
        <v>30</v>
      </c>
      <c r="G1633" s="3">
        <v>0</v>
      </c>
    </row>
    <row r="1634" spans="1:7" x14ac:dyDescent="0.3">
      <c r="A1634" s="1">
        <v>2009</v>
      </c>
      <c r="B1634" s="8" t="s">
        <v>10</v>
      </c>
      <c r="C1634" s="61" t="s">
        <v>20</v>
      </c>
      <c r="D1634" s="8" t="s">
        <v>58</v>
      </c>
      <c r="E1634" s="33" t="s">
        <v>31</v>
      </c>
      <c r="F1634" s="33" t="s">
        <v>30</v>
      </c>
      <c r="G1634" s="3">
        <v>0</v>
      </c>
    </row>
    <row r="1635" spans="1:7" x14ac:dyDescent="0.3">
      <c r="A1635" s="1">
        <v>2010</v>
      </c>
      <c r="B1635" s="8" t="s">
        <v>10</v>
      </c>
      <c r="C1635" s="61" t="s">
        <v>20</v>
      </c>
      <c r="D1635" s="8" t="s">
        <v>58</v>
      </c>
      <c r="E1635" s="33" t="s">
        <v>31</v>
      </c>
      <c r="F1635" s="33" t="s">
        <v>30</v>
      </c>
      <c r="G1635" s="3">
        <v>0</v>
      </c>
    </row>
    <row r="1636" spans="1:7" x14ac:dyDescent="0.3">
      <c r="A1636" s="1">
        <v>2011</v>
      </c>
      <c r="B1636" s="1" t="s">
        <v>10</v>
      </c>
      <c r="C1636" s="61" t="s">
        <v>20</v>
      </c>
      <c r="D1636" s="8" t="s">
        <v>58</v>
      </c>
      <c r="E1636" s="33" t="s">
        <v>31</v>
      </c>
      <c r="F1636" s="33" t="s">
        <v>30</v>
      </c>
      <c r="G1636" s="3">
        <v>0</v>
      </c>
    </row>
    <row r="1637" spans="1:7" x14ac:dyDescent="0.3">
      <c r="A1637" s="1">
        <v>2012</v>
      </c>
      <c r="B1637" s="8" t="s">
        <v>10</v>
      </c>
      <c r="C1637" s="8" t="s">
        <v>20</v>
      </c>
      <c r="D1637" s="8" t="s">
        <v>58</v>
      </c>
      <c r="E1637" s="33" t="s">
        <v>31</v>
      </c>
      <c r="F1637" s="33" t="s">
        <v>30</v>
      </c>
      <c r="G1637" s="3">
        <v>2000</v>
      </c>
    </row>
    <row r="1638" spans="1:7" x14ac:dyDescent="0.3">
      <c r="A1638" s="1">
        <v>2013</v>
      </c>
      <c r="B1638" s="1" t="s">
        <v>10</v>
      </c>
      <c r="C1638" s="33" t="s">
        <v>20</v>
      </c>
      <c r="D1638" s="8" t="s">
        <v>58</v>
      </c>
      <c r="E1638" s="33" t="s">
        <v>31</v>
      </c>
      <c r="F1638" s="33" t="s">
        <v>30</v>
      </c>
      <c r="G1638" s="61">
        <v>0</v>
      </c>
    </row>
    <row r="1639" spans="1:7" x14ac:dyDescent="0.3">
      <c r="A1639" s="1">
        <v>2014</v>
      </c>
      <c r="B1639" s="1" t="s">
        <v>10</v>
      </c>
      <c r="C1639" s="33" t="s">
        <v>20</v>
      </c>
      <c r="D1639" s="8" t="s">
        <v>58</v>
      </c>
      <c r="E1639" s="33" t="s">
        <v>31</v>
      </c>
      <c r="F1639" s="33" t="s">
        <v>30</v>
      </c>
      <c r="G1639" s="61">
        <v>0</v>
      </c>
    </row>
    <row r="1640" spans="1:7" x14ac:dyDescent="0.3">
      <c r="A1640" s="1">
        <v>2015</v>
      </c>
      <c r="B1640" s="1" t="s">
        <v>10</v>
      </c>
      <c r="C1640" s="33" t="s">
        <v>20</v>
      </c>
      <c r="D1640" s="8" t="s">
        <v>58</v>
      </c>
      <c r="E1640" s="33" t="s">
        <v>31</v>
      </c>
      <c r="F1640" s="33" t="s">
        <v>30</v>
      </c>
      <c r="G1640" s="61">
        <v>0</v>
      </c>
    </row>
    <row r="1641" spans="1:7" x14ac:dyDescent="0.3">
      <c r="A1641" s="1">
        <v>2016</v>
      </c>
      <c r="B1641" s="1" t="s">
        <v>10</v>
      </c>
      <c r="C1641" s="33" t="s">
        <v>20</v>
      </c>
      <c r="D1641" s="8" t="s">
        <v>58</v>
      </c>
      <c r="E1641" s="33" t="s">
        <v>31</v>
      </c>
      <c r="F1641" s="33" t="s">
        <v>30</v>
      </c>
      <c r="G1641" s="61">
        <v>0</v>
      </c>
    </row>
    <row r="1642" spans="1:7" x14ac:dyDescent="0.3">
      <c r="A1642" s="1">
        <v>2000</v>
      </c>
      <c r="B1642" s="1" t="s">
        <v>10</v>
      </c>
      <c r="C1642" s="33" t="s">
        <v>21</v>
      </c>
      <c r="D1642" s="8" t="s">
        <v>59</v>
      </c>
      <c r="E1642" s="33" t="s">
        <v>31</v>
      </c>
      <c r="F1642" s="33" t="s">
        <v>30</v>
      </c>
      <c r="G1642" s="3">
        <v>0</v>
      </c>
    </row>
    <row r="1643" spans="1:7" x14ac:dyDescent="0.3">
      <c r="A1643" s="1">
        <v>2001</v>
      </c>
      <c r="B1643" s="1" t="s">
        <v>10</v>
      </c>
      <c r="C1643" s="33" t="s">
        <v>21</v>
      </c>
      <c r="D1643" s="8" t="s">
        <v>59</v>
      </c>
      <c r="E1643" s="33" t="s">
        <v>31</v>
      </c>
      <c r="F1643" s="33" t="s">
        <v>30</v>
      </c>
      <c r="G1643" s="3">
        <v>0</v>
      </c>
    </row>
    <row r="1644" spans="1:7" x14ac:dyDescent="0.3">
      <c r="A1644" s="1">
        <v>2002</v>
      </c>
      <c r="B1644" s="1" t="s">
        <v>10</v>
      </c>
      <c r="C1644" s="33" t="s">
        <v>21</v>
      </c>
      <c r="D1644" s="8" t="s">
        <v>59</v>
      </c>
      <c r="E1644" s="33" t="s">
        <v>31</v>
      </c>
      <c r="F1644" s="33" t="s">
        <v>30</v>
      </c>
      <c r="G1644" s="3">
        <v>1100</v>
      </c>
    </row>
    <row r="1645" spans="1:7" x14ac:dyDescent="0.3">
      <c r="A1645" s="1">
        <v>2003</v>
      </c>
      <c r="B1645" s="1" t="s">
        <v>10</v>
      </c>
      <c r="C1645" s="33" t="s">
        <v>21</v>
      </c>
      <c r="D1645" s="8" t="s">
        <v>59</v>
      </c>
      <c r="E1645" s="33" t="s">
        <v>31</v>
      </c>
      <c r="F1645" s="33" t="s">
        <v>30</v>
      </c>
      <c r="G1645" s="3">
        <v>135</v>
      </c>
    </row>
    <row r="1646" spans="1:7" x14ac:dyDescent="0.3">
      <c r="A1646" s="1">
        <v>2004</v>
      </c>
      <c r="B1646" s="1" t="s">
        <v>10</v>
      </c>
      <c r="C1646" s="33" t="s">
        <v>21</v>
      </c>
      <c r="D1646" s="8" t="s">
        <v>59</v>
      </c>
      <c r="E1646" s="33" t="s">
        <v>31</v>
      </c>
      <c r="F1646" s="33" t="s">
        <v>30</v>
      </c>
      <c r="G1646" s="3">
        <v>0</v>
      </c>
    </row>
    <row r="1647" spans="1:7" x14ac:dyDescent="0.3">
      <c r="A1647" s="1">
        <v>2005</v>
      </c>
      <c r="B1647" s="1" t="s">
        <v>10</v>
      </c>
      <c r="C1647" s="33" t="s">
        <v>21</v>
      </c>
      <c r="D1647" s="8" t="s">
        <v>59</v>
      </c>
      <c r="E1647" s="33" t="s">
        <v>31</v>
      </c>
      <c r="F1647" s="33" t="s">
        <v>30</v>
      </c>
      <c r="G1647" s="3">
        <v>135</v>
      </c>
    </row>
    <row r="1648" spans="1:7" x14ac:dyDescent="0.3">
      <c r="A1648" s="1">
        <v>2006</v>
      </c>
      <c r="B1648" s="1" t="s">
        <v>10</v>
      </c>
      <c r="C1648" s="33" t="s">
        <v>21</v>
      </c>
      <c r="D1648" s="8" t="s">
        <v>59</v>
      </c>
      <c r="E1648" s="33" t="s">
        <v>31</v>
      </c>
      <c r="F1648" s="33" t="s">
        <v>30</v>
      </c>
      <c r="G1648" s="3">
        <v>0</v>
      </c>
    </row>
    <row r="1649" spans="1:7" x14ac:dyDescent="0.3">
      <c r="A1649" s="1">
        <v>2007</v>
      </c>
      <c r="B1649" s="1" t="s">
        <v>10</v>
      </c>
      <c r="C1649" s="33" t="s">
        <v>21</v>
      </c>
      <c r="D1649" s="8" t="s">
        <v>59</v>
      </c>
      <c r="E1649" s="33" t="s">
        <v>31</v>
      </c>
      <c r="F1649" s="33" t="s">
        <v>30</v>
      </c>
      <c r="G1649" s="3">
        <v>300</v>
      </c>
    </row>
    <row r="1650" spans="1:7" x14ac:dyDescent="0.3">
      <c r="A1650" s="1">
        <v>2008</v>
      </c>
      <c r="B1650" s="1" t="s">
        <v>10</v>
      </c>
      <c r="C1650" s="61" t="s">
        <v>21</v>
      </c>
      <c r="D1650" s="8" t="s">
        <v>59</v>
      </c>
      <c r="E1650" s="33" t="s">
        <v>31</v>
      </c>
      <c r="F1650" s="33" t="s">
        <v>30</v>
      </c>
      <c r="G1650" s="3">
        <v>0</v>
      </c>
    </row>
    <row r="1651" spans="1:7" x14ac:dyDescent="0.3">
      <c r="A1651" s="1">
        <v>2009</v>
      </c>
      <c r="B1651" s="1" t="s">
        <v>10</v>
      </c>
      <c r="C1651" s="61" t="s">
        <v>21</v>
      </c>
      <c r="D1651" s="8" t="s">
        <v>59</v>
      </c>
      <c r="E1651" s="33" t="s">
        <v>31</v>
      </c>
      <c r="F1651" s="33" t="s">
        <v>30</v>
      </c>
      <c r="G1651" s="3">
        <v>0</v>
      </c>
    </row>
    <row r="1652" spans="1:7" x14ac:dyDescent="0.3">
      <c r="A1652" s="1">
        <v>2010</v>
      </c>
      <c r="B1652" s="1" t="s">
        <v>10</v>
      </c>
      <c r="C1652" s="61" t="s">
        <v>21</v>
      </c>
      <c r="D1652" s="8" t="s">
        <v>59</v>
      </c>
      <c r="E1652" s="33" t="s">
        <v>31</v>
      </c>
      <c r="F1652" s="33" t="s">
        <v>30</v>
      </c>
      <c r="G1652" s="3">
        <v>250</v>
      </c>
    </row>
    <row r="1653" spans="1:7" x14ac:dyDescent="0.3">
      <c r="A1653" s="1">
        <v>2011</v>
      </c>
      <c r="B1653" s="1" t="s">
        <v>10</v>
      </c>
      <c r="C1653" s="61" t="s">
        <v>21</v>
      </c>
      <c r="D1653" s="8" t="s">
        <v>59</v>
      </c>
      <c r="E1653" s="33" t="s">
        <v>31</v>
      </c>
      <c r="F1653" s="33" t="s">
        <v>30</v>
      </c>
      <c r="G1653" s="3">
        <v>0</v>
      </c>
    </row>
    <row r="1654" spans="1:7" x14ac:dyDescent="0.3">
      <c r="A1654" s="1">
        <v>2012</v>
      </c>
      <c r="B1654" s="1" t="s">
        <v>10</v>
      </c>
      <c r="C1654" s="33" t="s">
        <v>21</v>
      </c>
      <c r="D1654" s="8" t="s">
        <v>59</v>
      </c>
      <c r="E1654" s="33" t="s">
        <v>31</v>
      </c>
      <c r="F1654" s="33" t="s">
        <v>30</v>
      </c>
      <c r="G1654" s="3">
        <v>0</v>
      </c>
    </row>
    <row r="1655" spans="1:7" x14ac:dyDescent="0.3">
      <c r="A1655" s="1">
        <v>2013</v>
      </c>
      <c r="B1655" s="1" t="s">
        <v>10</v>
      </c>
      <c r="C1655" s="33" t="s">
        <v>21</v>
      </c>
      <c r="D1655" s="8" t="s">
        <v>59</v>
      </c>
      <c r="E1655" s="33" t="s">
        <v>31</v>
      </c>
      <c r="F1655" s="33" t="s">
        <v>30</v>
      </c>
      <c r="G1655" s="61">
        <v>0</v>
      </c>
    </row>
    <row r="1656" spans="1:7" x14ac:dyDescent="0.3">
      <c r="A1656" s="1">
        <v>2014</v>
      </c>
      <c r="B1656" s="1" t="s">
        <v>10</v>
      </c>
      <c r="C1656" s="33" t="s">
        <v>21</v>
      </c>
      <c r="D1656" s="8" t="s">
        <v>59</v>
      </c>
      <c r="E1656" s="33" t="s">
        <v>31</v>
      </c>
      <c r="F1656" s="33" t="s">
        <v>30</v>
      </c>
      <c r="G1656" s="61">
        <v>0</v>
      </c>
    </row>
    <row r="1657" spans="1:7" x14ac:dyDescent="0.3">
      <c r="A1657" s="1">
        <v>2015</v>
      </c>
      <c r="B1657" s="8" t="s">
        <v>10</v>
      </c>
      <c r="C1657" s="33" t="s">
        <v>21</v>
      </c>
      <c r="D1657" s="8" t="s">
        <v>59</v>
      </c>
      <c r="E1657" s="33" t="s">
        <v>31</v>
      </c>
      <c r="F1657" s="33" t="s">
        <v>30</v>
      </c>
      <c r="G1657" s="61">
        <v>0</v>
      </c>
    </row>
    <row r="1658" spans="1:7" x14ac:dyDescent="0.3">
      <c r="A1658" s="1">
        <v>2016</v>
      </c>
      <c r="B1658" s="8" t="s">
        <v>10</v>
      </c>
      <c r="C1658" s="33" t="s">
        <v>21</v>
      </c>
      <c r="D1658" s="8" t="s">
        <v>59</v>
      </c>
      <c r="E1658" s="33" t="s">
        <v>31</v>
      </c>
      <c r="F1658" s="33" t="s">
        <v>30</v>
      </c>
      <c r="G1658" s="61">
        <v>0</v>
      </c>
    </row>
    <row r="1659" spans="1:7" x14ac:dyDescent="0.3">
      <c r="A1659" s="1">
        <v>2000</v>
      </c>
      <c r="B1659" s="1" t="s">
        <v>10</v>
      </c>
      <c r="C1659" s="33" t="s">
        <v>22</v>
      </c>
      <c r="D1659" s="8" t="s">
        <v>60</v>
      </c>
      <c r="E1659" s="33" t="s">
        <v>31</v>
      </c>
      <c r="F1659" s="33" t="s">
        <v>30</v>
      </c>
      <c r="G1659" s="3">
        <v>1200</v>
      </c>
    </row>
    <row r="1660" spans="1:7" x14ac:dyDescent="0.3">
      <c r="A1660" s="1">
        <v>2001</v>
      </c>
      <c r="B1660" s="8" t="s">
        <v>10</v>
      </c>
      <c r="C1660" s="33" t="s">
        <v>22</v>
      </c>
      <c r="D1660" s="8" t="s">
        <v>60</v>
      </c>
      <c r="E1660" s="33" t="s">
        <v>31</v>
      </c>
      <c r="F1660" s="33" t="s">
        <v>30</v>
      </c>
      <c r="G1660" s="3">
        <v>3500</v>
      </c>
    </row>
    <row r="1661" spans="1:7" x14ac:dyDescent="0.3">
      <c r="A1661" s="1">
        <v>2002</v>
      </c>
      <c r="B1661" s="1" t="s">
        <v>10</v>
      </c>
      <c r="C1661" s="33" t="s">
        <v>22</v>
      </c>
      <c r="D1661" s="8" t="s">
        <v>60</v>
      </c>
      <c r="E1661" s="33" t="s">
        <v>31</v>
      </c>
      <c r="F1661" s="33" t="s">
        <v>30</v>
      </c>
      <c r="G1661" s="3">
        <v>10200</v>
      </c>
    </row>
    <row r="1662" spans="1:7" x14ac:dyDescent="0.3">
      <c r="A1662" s="1">
        <v>2003</v>
      </c>
      <c r="B1662" s="1" t="s">
        <v>10</v>
      </c>
      <c r="C1662" s="33" t="s">
        <v>22</v>
      </c>
      <c r="D1662" s="8" t="s">
        <v>60</v>
      </c>
      <c r="E1662" s="33" t="s">
        <v>31</v>
      </c>
      <c r="F1662" s="33" t="s">
        <v>30</v>
      </c>
      <c r="G1662" s="3">
        <v>0</v>
      </c>
    </row>
    <row r="1663" spans="1:7" x14ac:dyDescent="0.3">
      <c r="A1663" s="1">
        <v>2004</v>
      </c>
      <c r="B1663" s="1" t="s">
        <v>10</v>
      </c>
      <c r="C1663" s="33" t="s">
        <v>22</v>
      </c>
      <c r="D1663" s="8" t="s">
        <v>60</v>
      </c>
      <c r="E1663" s="33" t="s">
        <v>31</v>
      </c>
      <c r="F1663" s="33" t="s">
        <v>30</v>
      </c>
      <c r="G1663" s="3">
        <v>1400</v>
      </c>
    </row>
    <row r="1664" spans="1:7" x14ac:dyDescent="0.3">
      <c r="A1664" s="1">
        <v>2005</v>
      </c>
      <c r="B1664" s="1" t="s">
        <v>10</v>
      </c>
      <c r="C1664" s="33" t="s">
        <v>22</v>
      </c>
      <c r="D1664" s="8" t="s">
        <v>60</v>
      </c>
      <c r="E1664" s="33" t="s">
        <v>31</v>
      </c>
      <c r="F1664" s="33" t="s">
        <v>30</v>
      </c>
      <c r="G1664" s="3">
        <v>0</v>
      </c>
    </row>
    <row r="1665" spans="1:7" x14ac:dyDescent="0.3">
      <c r="A1665" s="1">
        <v>2006</v>
      </c>
      <c r="B1665" s="1" t="s">
        <v>10</v>
      </c>
      <c r="C1665" s="33" t="s">
        <v>22</v>
      </c>
      <c r="D1665" s="8" t="s">
        <v>60</v>
      </c>
      <c r="E1665" s="33" t="s">
        <v>31</v>
      </c>
      <c r="F1665" s="33" t="s">
        <v>30</v>
      </c>
      <c r="G1665" s="3">
        <v>1600</v>
      </c>
    </row>
    <row r="1666" spans="1:7" x14ac:dyDescent="0.3">
      <c r="A1666" s="1">
        <v>2007</v>
      </c>
      <c r="B1666" s="1" t="s">
        <v>10</v>
      </c>
      <c r="C1666" s="33" t="s">
        <v>22</v>
      </c>
      <c r="D1666" s="8" t="s">
        <v>60</v>
      </c>
      <c r="E1666" s="33" t="s">
        <v>31</v>
      </c>
      <c r="F1666" s="33" t="s">
        <v>30</v>
      </c>
      <c r="G1666" s="3">
        <v>0</v>
      </c>
    </row>
    <row r="1667" spans="1:7" x14ac:dyDescent="0.3">
      <c r="A1667" s="1">
        <v>2008</v>
      </c>
      <c r="B1667" s="1" t="s">
        <v>10</v>
      </c>
      <c r="C1667" s="61" t="s">
        <v>22</v>
      </c>
      <c r="D1667" s="8" t="s">
        <v>60</v>
      </c>
      <c r="E1667" s="33" t="s">
        <v>31</v>
      </c>
      <c r="F1667" s="33" t="s">
        <v>30</v>
      </c>
      <c r="G1667" s="3">
        <v>630</v>
      </c>
    </row>
    <row r="1668" spans="1:7" x14ac:dyDescent="0.3">
      <c r="A1668" s="1">
        <v>2009</v>
      </c>
      <c r="B1668" s="1" t="s">
        <v>10</v>
      </c>
      <c r="C1668" s="61" t="s">
        <v>22</v>
      </c>
      <c r="D1668" s="8" t="s">
        <v>60</v>
      </c>
      <c r="E1668" s="33" t="s">
        <v>31</v>
      </c>
      <c r="F1668" s="33" t="s">
        <v>30</v>
      </c>
      <c r="G1668" s="3">
        <v>2600</v>
      </c>
    </row>
    <row r="1669" spans="1:7" x14ac:dyDescent="0.3">
      <c r="A1669" s="1">
        <v>2010</v>
      </c>
      <c r="B1669" s="1" t="s">
        <v>10</v>
      </c>
      <c r="C1669" s="61" t="s">
        <v>22</v>
      </c>
      <c r="D1669" s="8" t="s">
        <v>60</v>
      </c>
      <c r="E1669" s="33" t="s">
        <v>31</v>
      </c>
      <c r="F1669" s="33" t="s">
        <v>30</v>
      </c>
      <c r="G1669" s="3">
        <v>1200</v>
      </c>
    </row>
    <row r="1670" spans="1:7" x14ac:dyDescent="0.3">
      <c r="A1670" s="1">
        <v>2011</v>
      </c>
      <c r="B1670" s="1" t="s">
        <v>10</v>
      </c>
      <c r="C1670" s="61" t="s">
        <v>22</v>
      </c>
      <c r="D1670" s="8" t="s">
        <v>60</v>
      </c>
      <c r="E1670" s="33" t="s">
        <v>31</v>
      </c>
      <c r="F1670" s="33" t="s">
        <v>30</v>
      </c>
      <c r="G1670" s="3">
        <v>0</v>
      </c>
    </row>
    <row r="1671" spans="1:7" x14ac:dyDescent="0.3">
      <c r="A1671" s="1">
        <v>2012</v>
      </c>
      <c r="B1671" s="1" t="s">
        <v>10</v>
      </c>
      <c r="C1671" s="33" t="s">
        <v>22</v>
      </c>
      <c r="D1671" s="8" t="s">
        <v>60</v>
      </c>
      <c r="E1671" s="33" t="s">
        <v>31</v>
      </c>
      <c r="F1671" s="33" t="s">
        <v>30</v>
      </c>
      <c r="G1671" s="3">
        <v>0</v>
      </c>
    </row>
    <row r="1672" spans="1:7" x14ac:dyDescent="0.3">
      <c r="A1672" s="1">
        <v>2013</v>
      </c>
      <c r="B1672" s="1" t="s">
        <v>10</v>
      </c>
      <c r="C1672" s="33" t="s">
        <v>22</v>
      </c>
      <c r="D1672" s="8" t="s">
        <v>60</v>
      </c>
      <c r="E1672" s="33" t="s">
        <v>31</v>
      </c>
      <c r="F1672" s="33" t="s">
        <v>30</v>
      </c>
      <c r="G1672" s="61">
        <v>150</v>
      </c>
    </row>
    <row r="1673" spans="1:7" x14ac:dyDescent="0.3">
      <c r="A1673" s="1">
        <v>2014</v>
      </c>
      <c r="B1673" s="1" t="s">
        <v>10</v>
      </c>
      <c r="C1673" s="33" t="s">
        <v>22</v>
      </c>
      <c r="D1673" s="8" t="s">
        <v>60</v>
      </c>
      <c r="E1673" s="33" t="s">
        <v>31</v>
      </c>
      <c r="F1673" s="33" t="s">
        <v>30</v>
      </c>
      <c r="G1673" s="61">
        <v>550</v>
      </c>
    </row>
    <row r="1674" spans="1:7" x14ac:dyDescent="0.3">
      <c r="A1674" s="1">
        <v>2015</v>
      </c>
      <c r="B1674" s="1" t="s">
        <v>10</v>
      </c>
      <c r="C1674" s="33" t="s">
        <v>22</v>
      </c>
      <c r="D1674" s="8" t="s">
        <v>60</v>
      </c>
      <c r="E1674" s="33" t="s">
        <v>31</v>
      </c>
      <c r="F1674" s="33" t="s">
        <v>30</v>
      </c>
      <c r="G1674" s="61">
        <v>610</v>
      </c>
    </row>
    <row r="1675" spans="1:7" x14ac:dyDescent="0.3">
      <c r="A1675" s="1">
        <v>2016</v>
      </c>
      <c r="B1675" s="1" t="s">
        <v>10</v>
      </c>
      <c r="C1675" s="33" t="s">
        <v>22</v>
      </c>
      <c r="D1675" s="8" t="s">
        <v>60</v>
      </c>
      <c r="E1675" s="33" t="s">
        <v>31</v>
      </c>
      <c r="F1675" s="33" t="s">
        <v>30</v>
      </c>
      <c r="G1675" s="61">
        <v>0</v>
      </c>
    </row>
    <row r="1676" spans="1:7" x14ac:dyDescent="0.3">
      <c r="A1676" s="1">
        <v>2000</v>
      </c>
      <c r="B1676" s="1" t="s">
        <v>10</v>
      </c>
      <c r="C1676" s="33" t="s">
        <v>23</v>
      </c>
      <c r="D1676" s="8" t="s">
        <v>61</v>
      </c>
      <c r="E1676" s="33" t="s">
        <v>31</v>
      </c>
      <c r="F1676" s="33" t="s">
        <v>30</v>
      </c>
      <c r="G1676" s="3">
        <v>1400</v>
      </c>
    </row>
    <row r="1677" spans="1:7" x14ac:dyDescent="0.3">
      <c r="A1677" s="1">
        <v>2001</v>
      </c>
      <c r="B1677" s="1" t="s">
        <v>10</v>
      </c>
      <c r="C1677" s="33" t="s">
        <v>23</v>
      </c>
      <c r="D1677" s="8" t="s">
        <v>61</v>
      </c>
      <c r="E1677" s="33" t="s">
        <v>31</v>
      </c>
      <c r="F1677" s="33" t="s">
        <v>30</v>
      </c>
      <c r="G1677" s="3">
        <v>2200</v>
      </c>
    </row>
    <row r="1678" spans="1:7" x14ac:dyDescent="0.3">
      <c r="A1678" s="1">
        <v>2002</v>
      </c>
      <c r="B1678" s="1" t="s">
        <v>10</v>
      </c>
      <c r="C1678" s="1" t="s">
        <v>23</v>
      </c>
      <c r="D1678" s="8" t="s">
        <v>61</v>
      </c>
      <c r="E1678" s="1" t="s">
        <v>31</v>
      </c>
      <c r="F1678" s="1" t="s">
        <v>30</v>
      </c>
      <c r="G1678" s="3">
        <v>700</v>
      </c>
    </row>
    <row r="1679" spans="1:7" x14ac:dyDescent="0.3">
      <c r="A1679" s="1">
        <v>2003</v>
      </c>
      <c r="B1679" s="1" t="s">
        <v>10</v>
      </c>
      <c r="C1679" s="1" t="s">
        <v>23</v>
      </c>
      <c r="D1679" s="8" t="s">
        <v>61</v>
      </c>
      <c r="E1679" s="1" t="s">
        <v>31</v>
      </c>
      <c r="F1679" s="1" t="s">
        <v>30</v>
      </c>
      <c r="G1679" s="3">
        <v>100</v>
      </c>
    </row>
    <row r="1680" spans="1:7" x14ac:dyDescent="0.3">
      <c r="A1680" s="1">
        <v>2004</v>
      </c>
      <c r="B1680" s="8" t="s">
        <v>10</v>
      </c>
      <c r="C1680" s="1" t="s">
        <v>23</v>
      </c>
      <c r="D1680" s="8" t="s">
        <v>61</v>
      </c>
      <c r="E1680" s="33" t="s">
        <v>31</v>
      </c>
      <c r="F1680" s="33" t="s">
        <v>30</v>
      </c>
      <c r="G1680" s="3">
        <v>0</v>
      </c>
    </row>
    <row r="1681" spans="1:7" x14ac:dyDescent="0.3">
      <c r="A1681" s="1">
        <v>2005</v>
      </c>
      <c r="B1681" s="8" t="s">
        <v>10</v>
      </c>
      <c r="C1681" s="1" t="s">
        <v>23</v>
      </c>
      <c r="D1681" s="8" t="s">
        <v>61</v>
      </c>
      <c r="E1681" s="1" t="s">
        <v>31</v>
      </c>
      <c r="F1681" s="1" t="s">
        <v>30</v>
      </c>
      <c r="G1681" s="3">
        <v>100</v>
      </c>
    </row>
    <row r="1682" spans="1:7" x14ac:dyDescent="0.3">
      <c r="A1682" s="1">
        <v>2006</v>
      </c>
      <c r="B1682" s="1" t="s">
        <v>10</v>
      </c>
      <c r="C1682" s="1" t="s">
        <v>23</v>
      </c>
      <c r="D1682" s="8" t="s">
        <v>61</v>
      </c>
      <c r="E1682" s="1" t="s">
        <v>31</v>
      </c>
      <c r="F1682" s="1" t="s">
        <v>30</v>
      </c>
      <c r="G1682" s="3">
        <v>500</v>
      </c>
    </row>
    <row r="1683" spans="1:7" x14ac:dyDescent="0.3">
      <c r="A1683" s="1">
        <v>2007</v>
      </c>
      <c r="B1683" s="8" t="s">
        <v>10</v>
      </c>
      <c r="C1683" s="59" t="s">
        <v>23</v>
      </c>
      <c r="D1683" s="8" t="s">
        <v>61</v>
      </c>
      <c r="E1683" s="1" t="s">
        <v>31</v>
      </c>
      <c r="F1683" s="1" t="s">
        <v>30</v>
      </c>
      <c r="G1683" s="3">
        <v>1</v>
      </c>
    </row>
    <row r="1684" spans="1:7" x14ac:dyDescent="0.3">
      <c r="A1684" s="1">
        <v>2008</v>
      </c>
      <c r="B1684" s="1" t="s">
        <v>10</v>
      </c>
      <c r="C1684" s="61" t="s">
        <v>23</v>
      </c>
      <c r="D1684" s="8" t="s">
        <v>61</v>
      </c>
      <c r="E1684" s="37" t="s">
        <v>31</v>
      </c>
      <c r="F1684" s="37" t="s">
        <v>30</v>
      </c>
      <c r="G1684" s="3">
        <v>1000</v>
      </c>
    </row>
    <row r="1685" spans="1:7" x14ac:dyDescent="0.3">
      <c r="A1685" s="1">
        <v>2009</v>
      </c>
      <c r="B1685" s="1" t="s">
        <v>10</v>
      </c>
      <c r="C1685" s="61" t="s">
        <v>23</v>
      </c>
      <c r="D1685" s="8" t="s">
        <v>61</v>
      </c>
      <c r="E1685" s="33" t="s">
        <v>31</v>
      </c>
      <c r="F1685" s="33" t="s">
        <v>30</v>
      </c>
      <c r="G1685" s="3">
        <v>4600</v>
      </c>
    </row>
    <row r="1686" spans="1:7" x14ac:dyDescent="0.3">
      <c r="A1686" s="1">
        <v>2010</v>
      </c>
      <c r="B1686" s="1" t="s">
        <v>10</v>
      </c>
      <c r="C1686" s="61" t="s">
        <v>23</v>
      </c>
      <c r="D1686" s="8" t="s">
        <v>61</v>
      </c>
      <c r="E1686" s="37" t="s">
        <v>31</v>
      </c>
      <c r="F1686" s="37" t="s">
        <v>30</v>
      </c>
      <c r="G1686" s="3">
        <v>0</v>
      </c>
    </row>
    <row r="1687" spans="1:7" x14ac:dyDescent="0.3">
      <c r="A1687" s="1">
        <v>2011</v>
      </c>
      <c r="B1687" s="1" t="s">
        <v>10</v>
      </c>
      <c r="C1687" s="61" t="s">
        <v>23</v>
      </c>
      <c r="D1687" s="8" t="s">
        <v>61</v>
      </c>
      <c r="E1687" s="1" t="s">
        <v>31</v>
      </c>
      <c r="F1687" s="1" t="s">
        <v>30</v>
      </c>
      <c r="G1687" s="3">
        <v>400</v>
      </c>
    </row>
    <row r="1688" spans="1:7" x14ac:dyDescent="0.3">
      <c r="A1688" s="1">
        <v>2012</v>
      </c>
      <c r="B1688" s="1" t="s">
        <v>10</v>
      </c>
      <c r="C1688" s="1" t="s">
        <v>23</v>
      </c>
      <c r="D1688" s="8" t="s">
        <v>61</v>
      </c>
      <c r="E1688" s="1" t="s">
        <v>31</v>
      </c>
      <c r="F1688" s="1" t="s">
        <v>30</v>
      </c>
      <c r="G1688" s="3">
        <v>0</v>
      </c>
    </row>
    <row r="1689" spans="1:7" x14ac:dyDescent="0.3">
      <c r="A1689" s="1">
        <v>2013</v>
      </c>
      <c r="B1689" s="1" t="s">
        <v>10</v>
      </c>
      <c r="C1689" s="1" t="s">
        <v>23</v>
      </c>
      <c r="D1689" s="8" t="s">
        <v>61</v>
      </c>
      <c r="E1689" s="1" t="s">
        <v>31</v>
      </c>
      <c r="F1689" s="1" t="s">
        <v>30</v>
      </c>
      <c r="G1689" s="61">
        <v>0</v>
      </c>
    </row>
    <row r="1690" spans="1:7" x14ac:dyDescent="0.3">
      <c r="A1690" s="1">
        <v>2014</v>
      </c>
      <c r="B1690" s="1" t="s">
        <v>10</v>
      </c>
      <c r="C1690" s="37" t="s">
        <v>23</v>
      </c>
      <c r="D1690" s="8" t="s">
        <v>61</v>
      </c>
      <c r="E1690" s="33" t="s">
        <v>31</v>
      </c>
      <c r="F1690" s="33" t="s">
        <v>30</v>
      </c>
      <c r="G1690" s="61">
        <v>0</v>
      </c>
    </row>
    <row r="1691" spans="1:7" x14ac:dyDescent="0.3">
      <c r="A1691" s="1">
        <v>2015</v>
      </c>
      <c r="B1691" s="1" t="s">
        <v>10</v>
      </c>
      <c r="C1691" s="37" t="s">
        <v>23</v>
      </c>
      <c r="D1691" s="8" t="s">
        <v>61</v>
      </c>
      <c r="E1691" s="37" t="s">
        <v>31</v>
      </c>
      <c r="F1691" s="37" t="s">
        <v>30</v>
      </c>
      <c r="G1691" s="61">
        <v>2100</v>
      </c>
    </row>
    <row r="1692" spans="1:7" x14ac:dyDescent="0.3">
      <c r="A1692" s="1">
        <v>2016</v>
      </c>
      <c r="B1692" s="1" t="s">
        <v>10</v>
      </c>
      <c r="C1692" s="1" t="s">
        <v>23</v>
      </c>
      <c r="D1692" s="8" t="s">
        <v>61</v>
      </c>
      <c r="E1692" s="1" t="s">
        <v>31</v>
      </c>
      <c r="F1692" s="1" t="s">
        <v>30</v>
      </c>
      <c r="G1692" s="61">
        <v>0</v>
      </c>
    </row>
    <row r="1693" spans="1:7" x14ac:dyDescent="0.3">
      <c r="A1693" s="1">
        <v>2000</v>
      </c>
      <c r="B1693" s="1" t="s">
        <v>10</v>
      </c>
      <c r="C1693" s="1" t="s">
        <v>24</v>
      </c>
      <c r="D1693" s="8" t="s">
        <v>62</v>
      </c>
      <c r="E1693" s="1" t="s">
        <v>31</v>
      </c>
      <c r="F1693" s="1" t="s">
        <v>30</v>
      </c>
      <c r="G1693" s="3">
        <v>60</v>
      </c>
    </row>
    <row r="1694" spans="1:7" x14ac:dyDescent="0.3">
      <c r="A1694" s="1">
        <v>2001</v>
      </c>
      <c r="B1694" s="1" t="s">
        <v>10</v>
      </c>
      <c r="C1694" s="1" t="s">
        <v>24</v>
      </c>
      <c r="D1694" s="8" t="s">
        <v>62</v>
      </c>
      <c r="E1694" s="1" t="s">
        <v>31</v>
      </c>
      <c r="F1694" s="1" t="s">
        <v>30</v>
      </c>
      <c r="G1694" s="3">
        <v>400</v>
      </c>
    </row>
    <row r="1695" spans="1:7" x14ac:dyDescent="0.3">
      <c r="A1695" s="1">
        <v>2002</v>
      </c>
      <c r="B1695" s="1" t="s">
        <v>10</v>
      </c>
      <c r="C1695" s="37" t="s">
        <v>24</v>
      </c>
      <c r="D1695" s="8" t="s">
        <v>62</v>
      </c>
      <c r="E1695" s="33" t="s">
        <v>31</v>
      </c>
      <c r="F1695" s="33" t="s">
        <v>30</v>
      </c>
      <c r="G1695" s="3">
        <v>1200</v>
      </c>
    </row>
    <row r="1696" spans="1:7" x14ac:dyDescent="0.3">
      <c r="A1696" s="1">
        <v>2003</v>
      </c>
      <c r="B1696" s="1" t="s">
        <v>10</v>
      </c>
      <c r="C1696" s="37" t="s">
        <v>24</v>
      </c>
      <c r="D1696" s="8" t="s">
        <v>62</v>
      </c>
      <c r="E1696" s="37" t="s">
        <v>31</v>
      </c>
      <c r="F1696" s="37" t="s">
        <v>30</v>
      </c>
      <c r="G1696" s="3">
        <v>4750</v>
      </c>
    </row>
    <row r="1697" spans="1:7" x14ac:dyDescent="0.3">
      <c r="A1697" s="1">
        <v>2004</v>
      </c>
      <c r="B1697" s="1" t="s">
        <v>10</v>
      </c>
      <c r="C1697" s="1" t="s">
        <v>24</v>
      </c>
      <c r="D1697" s="8" t="s">
        <v>62</v>
      </c>
      <c r="E1697" s="1" t="s">
        <v>31</v>
      </c>
      <c r="F1697" s="1" t="s">
        <v>30</v>
      </c>
      <c r="G1697" s="3">
        <v>4250</v>
      </c>
    </row>
    <row r="1698" spans="1:7" x14ac:dyDescent="0.3">
      <c r="A1698" s="1">
        <v>2005</v>
      </c>
      <c r="B1698" s="1" t="s">
        <v>10</v>
      </c>
      <c r="C1698" s="1" t="s">
        <v>24</v>
      </c>
      <c r="D1698" s="8" t="s">
        <v>62</v>
      </c>
      <c r="E1698" s="1" t="s">
        <v>31</v>
      </c>
      <c r="F1698" s="1" t="s">
        <v>30</v>
      </c>
      <c r="G1698" s="3">
        <v>4750</v>
      </c>
    </row>
    <row r="1699" spans="1:7" x14ac:dyDescent="0.3">
      <c r="A1699" s="1">
        <v>2006</v>
      </c>
      <c r="B1699" s="1" t="s">
        <v>10</v>
      </c>
      <c r="C1699" s="1" t="s">
        <v>24</v>
      </c>
      <c r="D1699" s="8" t="s">
        <v>62</v>
      </c>
      <c r="E1699" s="1" t="s">
        <v>31</v>
      </c>
      <c r="F1699" s="1" t="s">
        <v>30</v>
      </c>
      <c r="G1699" s="3">
        <v>1400</v>
      </c>
    </row>
    <row r="1700" spans="1:7" x14ac:dyDescent="0.3">
      <c r="A1700" s="1">
        <v>2007</v>
      </c>
      <c r="B1700" s="1" t="s">
        <v>10</v>
      </c>
      <c r="C1700" s="59" t="s">
        <v>24</v>
      </c>
      <c r="D1700" s="8" t="s">
        <v>62</v>
      </c>
      <c r="E1700" s="59" t="s">
        <v>31</v>
      </c>
      <c r="F1700" s="59" t="s">
        <v>30</v>
      </c>
      <c r="G1700" s="3">
        <v>4475</v>
      </c>
    </row>
    <row r="1701" spans="1:7" x14ac:dyDescent="0.3">
      <c r="A1701" s="1">
        <v>2008</v>
      </c>
      <c r="B1701" s="1" t="s">
        <v>10</v>
      </c>
      <c r="C1701" s="61" t="s">
        <v>24</v>
      </c>
      <c r="D1701" s="8" t="s">
        <v>62</v>
      </c>
      <c r="E1701" s="59" t="s">
        <v>31</v>
      </c>
      <c r="F1701" s="59" t="s">
        <v>30</v>
      </c>
      <c r="G1701" s="3">
        <v>0</v>
      </c>
    </row>
    <row r="1702" spans="1:7" x14ac:dyDescent="0.3">
      <c r="A1702" s="1">
        <v>2009</v>
      </c>
      <c r="B1702" s="1" t="s">
        <v>10</v>
      </c>
      <c r="C1702" s="61" t="s">
        <v>24</v>
      </c>
      <c r="D1702" s="8" t="s">
        <v>62</v>
      </c>
      <c r="E1702" s="59" t="s">
        <v>31</v>
      </c>
      <c r="F1702" s="59" t="s">
        <v>30</v>
      </c>
      <c r="G1702" s="3">
        <v>0</v>
      </c>
    </row>
    <row r="1703" spans="1:7" x14ac:dyDescent="0.3">
      <c r="A1703" s="1">
        <v>2010</v>
      </c>
      <c r="B1703" s="8" t="s">
        <v>10</v>
      </c>
      <c r="C1703" s="61" t="s">
        <v>24</v>
      </c>
      <c r="D1703" s="8" t="s">
        <v>62</v>
      </c>
      <c r="E1703" s="59" t="s">
        <v>31</v>
      </c>
      <c r="F1703" s="59" t="s">
        <v>30</v>
      </c>
      <c r="G1703" s="3">
        <v>0</v>
      </c>
    </row>
    <row r="1704" spans="1:7" x14ac:dyDescent="0.3">
      <c r="A1704" s="1">
        <v>2011</v>
      </c>
      <c r="B1704" s="8" t="s">
        <v>10</v>
      </c>
      <c r="C1704" s="61" t="s">
        <v>24</v>
      </c>
      <c r="D1704" s="8" t="s">
        <v>62</v>
      </c>
      <c r="E1704" s="1" t="s">
        <v>31</v>
      </c>
      <c r="F1704" s="1" t="s">
        <v>30</v>
      </c>
      <c r="G1704" s="3">
        <v>0</v>
      </c>
    </row>
    <row r="1705" spans="1:7" x14ac:dyDescent="0.3">
      <c r="A1705" s="1">
        <v>2012</v>
      </c>
      <c r="B1705" s="1" t="s">
        <v>10</v>
      </c>
      <c r="C1705" s="1" t="s">
        <v>24</v>
      </c>
      <c r="D1705" s="8" t="s">
        <v>62</v>
      </c>
      <c r="E1705" s="33" t="s">
        <v>31</v>
      </c>
      <c r="F1705" s="33" t="s">
        <v>30</v>
      </c>
      <c r="G1705" s="3">
        <v>0</v>
      </c>
    </row>
    <row r="1706" spans="1:7" x14ac:dyDescent="0.3">
      <c r="A1706" s="1">
        <v>2013</v>
      </c>
      <c r="B1706" s="8" t="s">
        <v>10</v>
      </c>
      <c r="C1706" s="8" t="s">
        <v>24</v>
      </c>
      <c r="D1706" s="8" t="s">
        <v>62</v>
      </c>
      <c r="E1706" s="1" t="s">
        <v>31</v>
      </c>
      <c r="F1706" s="1" t="s">
        <v>30</v>
      </c>
      <c r="G1706" s="61">
        <v>1500</v>
      </c>
    </row>
    <row r="1707" spans="1:7" x14ac:dyDescent="0.3">
      <c r="A1707" s="1">
        <v>2014</v>
      </c>
      <c r="B1707" s="1" t="s">
        <v>10</v>
      </c>
      <c r="C1707" s="1" t="s">
        <v>24</v>
      </c>
      <c r="D1707" s="8" t="s">
        <v>62</v>
      </c>
      <c r="E1707" s="1" t="s">
        <v>31</v>
      </c>
      <c r="F1707" s="1" t="s">
        <v>30</v>
      </c>
      <c r="G1707" s="61">
        <v>1600</v>
      </c>
    </row>
    <row r="1708" spans="1:7" x14ac:dyDescent="0.3">
      <c r="A1708" s="1">
        <v>2015</v>
      </c>
      <c r="B1708" s="1" t="s">
        <v>10</v>
      </c>
      <c r="C1708" s="1" t="s">
        <v>24</v>
      </c>
      <c r="D1708" s="8" t="s">
        <v>62</v>
      </c>
      <c r="E1708" s="1" t="s">
        <v>31</v>
      </c>
      <c r="F1708" s="1" t="s">
        <v>30</v>
      </c>
      <c r="G1708" s="61">
        <v>90</v>
      </c>
    </row>
    <row r="1709" spans="1:7" x14ac:dyDescent="0.3">
      <c r="A1709" s="1">
        <v>2016</v>
      </c>
      <c r="B1709" s="1" t="s">
        <v>10</v>
      </c>
      <c r="C1709" s="1" t="s">
        <v>24</v>
      </c>
      <c r="D1709" s="8" t="s">
        <v>62</v>
      </c>
      <c r="E1709" s="1" t="s">
        <v>31</v>
      </c>
      <c r="F1709" s="1" t="s">
        <v>30</v>
      </c>
      <c r="G1709" s="61">
        <v>400</v>
      </c>
    </row>
    <row r="1710" spans="1:7" x14ac:dyDescent="0.3">
      <c r="A1710" s="1">
        <v>2000</v>
      </c>
      <c r="B1710" s="1" t="s">
        <v>10</v>
      </c>
      <c r="C1710" s="216" t="s">
        <v>11</v>
      </c>
      <c r="D1710" s="216" t="s">
        <v>246</v>
      </c>
      <c r="E1710" s="33" t="s">
        <v>31</v>
      </c>
      <c r="F1710" s="33" t="s">
        <v>30</v>
      </c>
      <c r="G1710" s="3">
        <v>600</v>
      </c>
    </row>
    <row r="1711" spans="1:7" x14ac:dyDescent="0.3">
      <c r="A1711" s="1">
        <v>2001</v>
      </c>
      <c r="B1711" s="1" t="s">
        <v>10</v>
      </c>
      <c r="C1711" s="216" t="s">
        <v>11</v>
      </c>
      <c r="D1711" s="216" t="s">
        <v>246</v>
      </c>
      <c r="E1711" s="1" t="s">
        <v>31</v>
      </c>
      <c r="F1711" s="1" t="s">
        <v>30</v>
      </c>
      <c r="G1711" s="3">
        <v>750</v>
      </c>
    </row>
    <row r="1712" spans="1:7" x14ac:dyDescent="0.3">
      <c r="A1712" s="1">
        <v>2002</v>
      </c>
      <c r="B1712" s="1" t="s">
        <v>10</v>
      </c>
      <c r="C1712" s="216" t="s">
        <v>11</v>
      </c>
      <c r="D1712" s="216" t="s">
        <v>246</v>
      </c>
      <c r="E1712" s="1" t="s">
        <v>31</v>
      </c>
      <c r="F1712" s="1" t="s">
        <v>30</v>
      </c>
      <c r="G1712" s="3">
        <v>1975</v>
      </c>
    </row>
    <row r="1713" spans="1:7" x14ac:dyDescent="0.3">
      <c r="A1713" s="1">
        <v>2003</v>
      </c>
      <c r="B1713" s="1" t="s">
        <v>10</v>
      </c>
      <c r="C1713" s="216" t="s">
        <v>11</v>
      </c>
      <c r="D1713" s="216" t="s">
        <v>246</v>
      </c>
      <c r="E1713" s="1" t="s">
        <v>31</v>
      </c>
      <c r="F1713" s="1" t="s">
        <v>30</v>
      </c>
      <c r="G1713" s="3">
        <v>0</v>
      </c>
    </row>
    <row r="1714" spans="1:7" x14ac:dyDescent="0.3">
      <c r="A1714" s="1">
        <v>2004</v>
      </c>
      <c r="B1714" s="1" t="s">
        <v>10</v>
      </c>
      <c r="C1714" s="216" t="s">
        <v>11</v>
      </c>
      <c r="D1714" s="216" t="s">
        <v>246</v>
      </c>
      <c r="E1714" s="1" t="s">
        <v>31</v>
      </c>
      <c r="F1714" s="1" t="s">
        <v>30</v>
      </c>
      <c r="G1714" s="3">
        <v>0</v>
      </c>
    </row>
    <row r="1715" spans="1:7" x14ac:dyDescent="0.3">
      <c r="A1715" s="1">
        <v>2005</v>
      </c>
      <c r="B1715" s="1" t="s">
        <v>10</v>
      </c>
      <c r="C1715" s="216" t="s">
        <v>11</v>
      </c>
      <c r="D1715" s="216" t="s">
        <v>246</v>
      </c>
      <c r="E1715" s="33" t="s">
        <v>31</v>
      </c>
      <c r="F1715" s="33" t="s">
        <v>30</v>
      </c>
      <c r="G1715" s="3">
        <v>0</v>
      </c>
    </row>
    <row r="1716" spans="1:7" x14ac:dyDescent="0.3">
      <c r="A1716" s="1">
        <v>2006</v>
      </c>
      <c r="B1716" s="1" t="s">
        <v>10</v>
      </c>
      <c r="C1716" s="216" t="s">
        <v>11</v>
      </c>
      <c r="D1716" s="216" t="s">
        <v>246</v>
      </c>
      <c r="E1716" s="1" t="s">
        <v>31</v>
      </c>
      <c r="F1716" s="1" t="s">
        <v>30</v>
      </c>
      <c r="G1716" s="3">
        <v>1950</v>
      </c>
    </row>
    <row r="1717" spans="1:7" x14ac:dyDescent="0.3">
      <c r="A1717" s="1">
        <v>2007</v>
      </c>
      <c r="B1717" s="1" t="s">
        <v>10</v>
      </c>
      <c r="C1717" s="216" t="s">
        <v>11</v>
      </c>
      <c r="D1717" s="216" t="s">
        <v>246</v>
      </c>
      <c r="E1717" s="59" t="s">
        <v>31</v>
      </c>
      <c r="F1717" s="59" t="s">
        <v>30</v>
      </c>
      <c r="G1717" s="3">
        <v>0</v>
      </c>
    </row>
    <row r="1718" spans="1:7" x14ac:dyDescent="0.3">
      <c r="A1718" s="1">
        <v>2008</v>
      </c>
      <c r="B1718" s="1" t="s">
        <v>10</v>
      </c>
      <c r="C1718" s="216" t="s">
        <v>11</v>
      </c>
      <c r="D1718" s="216" t="s">
        <v>246</v>
      </c>
      <c r="E1718" s="1" t="s">
        <v>31</v>
      </c>
      <c r="F1718" s="1" t="s">
        <v>30</v>
      </c>
      <c r="G1718" s="3">
        <v>0</v>
      </c>
    </row>
    <row r="1719" spans="1:7" x14ac:dyDescent="0.3">
      <c r="A1719" s="1">
        <v>2009</v>
      </c>
      <c r="B1719" s="1" t="s">
        <v>10</v>
      </c>
      <c r="C1719" s="216" t="s">
        <v>11</v>
      </c>
      <c r="D1719" s="216" t="s">
        <v>246</v>
      </c>
      <c r="E1719" s="1" t="s">
        <v>31</v>
      </c>
      <c r="F1719" s="1" t="s">
        <v>30</v>
      </c>
      <c r="G1719" s="3">
        <v>0</v>
      </c>
    </row>
    <row r="1720" spans="1:7" x14ac:dyDescent="0.3">
      <c r="A1720" s="1">
        <v>2010</v>
      </c>
      <c r="B1720" s="1" t="s">
        <v>10</v>
      </c>
      <c r="C1720" s="216" t="s">
        <v>11</v>
      </c>
      <c r="D1720" s="216" t="s">
        <v>246</v>
      </c>
      <c r="E1720" s="33" t="s">
        <v>31</v>
      </c>
      <c r="F1720" s="33" t="s">
        <v>30</v>
      </c>
      <c r="G1720" s="3">
        <v>0</v>
      </c>
    </row>
    <row r="1721" spans="1:7" x14ac:dyDescent="0.3">
      <c r="A1721" s="1">
        <v>2011</v>
      </c>
      <c r="B1721" s="1" t="s">
        <v>10</v>
      </c>
      <c r="C1721" s="216" t="s">
        <v>11</v>
      </c>
      <c r="D1721" s="216" t="s">
        <v>246</v>
      </c>
      <c r="E1721" s="1" t="s">
        <v>31</v>
      </c>
      <c r="F1721" s="1" t="s">
        <v>30</v>
      </c>
      <c r="G1721" s="3">
        <v>0</v>
      </c>
    </row>
    <row r="1722" spans="1:7" x14ac:dyDescent="0.3">
      <c r="A1722" s="1">
        <v>2012</v>
      </c>
      <c r="B1722" s="1" t="s">
        <v>10</v>
      </c>
      <c r="C1722" s="216" t="s">
        <v>11</v>
      </c>
      <c r="D1722" s="216" t="s">
        <v>246</v>
      </c>
      <c r="E1722" s="1" t="s">
        <v>31</v>
      </c>
      <c r="F1722" s="1" t="s">
        <v>30</v>
      </c>
      <c r="G1722" s="3">
        <v>0</v>
      </c>
    </row>
    <row r="1723" spans="1:7" x14ac:dyDescent="0.3">
      <c r="A1723" s="1">
        <v>2013</v>
      </c>
      <c r="B1723" s="1" t="s">
        <v>10</v>
      </c>
      <c r="C1723" s="216" t="s">
        <v>11</v>
      </c>
      <c r="D1723" s="216" t="s">
        <v>246</v>
      </c>
      <c r="E1723" s="1" t="s">
        <v>31</v>
      </c>
      <c r="F1723" s="1" t="s">
        <v>30</v>
      </c>
      <c r="G1723" s="61">
        <v>0</v>
      </c>
    </row>
    <row r="1724" spans="1:7" x14ac:dyDescent="0.3">
      <c r="A1724" s="1">
        <v>2014</v>
      </c>
      <c r="B1724" s="1" t="s">
        <v>10</v>
      </c>
      <c r="C1724" s="216" t="s">
        <v>11</v>
      </c>
      <c r="D1724" s="216" t="s">
        <v>246</v>
      </c>
      <c r="E1724" s="1" t="s">
        <v>31</v>
      </c>
      <c r="F1724" s="1" t="s">
        <v>30</v>
      </c>
      <c r="G1724" s="61">
        <v>0</v>
      </c>
    </row>
    <row r="1725" spans="1:7" x14ac:dyDescent="0.3">
      <c r="A1725" s="1">
        <v>2015</v>
      </c>
      <c r="B1725" s="1" t="s">
        <v>10</v>
      </c>
      <c r="C1725" s="216" t="s">
        <v>11</v>
      </c>
      <c r="D1725" s="216" t="s">
        <v>246</v>
      </c>
      <c r="E1725" s="33" t="s">
        <v>31</v>
      </c>
      <c r="F1725" s="33" t="s">
        <v>30</v>
      </c>
      <c r="G1725" s="61">
        <v>0</v>
      </c>
    </row>
    <row r="1726" spans="1:7" x14ac:dyDescent="0.3">
      <c r="A1726" s="1">
        <v>2016</v>
      </c>
      <c r="B1726" s="8" t="s">
        <v>10</v>
      </c>
      <c r="C1726" s="216" t="s">
        <v>11</v>
      </c>
      <c r="D1726" s="216" t="s">
        <v>246</v>
      </c>
      <c r="E1726" s="1" t="s">
        <v>31</v>
      </c>
      <c r="F1726" s="1" t="s">
        <v>30</v>
      </c>
      <c r="G1726" s="61">
        <v>0</v>
      </c>
    </row>
    <row r="1727" spans="1:7" x14ac:dyDescent="0.3">
      <c r="A1727" s="1">
        <v>2000</v>
      </c>
      <c r="B1727" s="8" t="s">
        <v>10</v>
      </c>
      <c r="C1727" s="1" t="s">
        <v>25</v>
      </c>
      <c r="D1727" s="8" t="s">
        <v>64</v>
      </c>
      <c r="E1727" s="1" t="s">
        <v>31</v>
      </c>
      <c r="F1727" s="1" t="s">
        <v>30</v>
      </c>
      <c r="G1727" s="3">
        <v>500</v>
      </c>
    </row>
    <row r="1728" spans="1:7" x14ac:dyDescent="0.3">
      <c r="A1728" s="1">
        <v>2001</v>
      </c>
      <c r="B1728" s="1" t="s">
        <v>10</v>
      </c>
      <c r="C1728" s="1" t="s">
        <v>25</v>
      </c>
      <c r="D1728" s="8" t="s">
        <v>64</v>
      </c>
      <c r="E1728" s="1" t="s">
        <v>31</v>
      </c>
      <c r="F1728" s="1" t="s">
        <v>30</v>
      </c>
      <c r="G1728" s="3">
        <v>600</v>
      </c>
    </row>
    <row r="1729" spans="1:7" x14ac:dyDescent="0.3">
      <c r="A1729" s="1">
        <v>2002</v>
      </c>
      <c r="B1729" s="8" t="s">
        <v>10</v>
      </c>
      <c r="C1729" s="8" t="s">
        <v>25</v>
      </c>
      <c r="D1729" s="8" t="s">
        <v>64</v>
      </c>
      <c r="E1729" s="1" t="s">
        <v>31</v>
      </c>
      <c r="F1729" s="1" t="s">
        <v>30</v>
      </c>
      <c r="G1729" s="3">
        <v>6900</v>
      </c>
    </row>
    <row r="1730" spans="1:7" x14ac:dyDescent="0.3">
      <c r="A1730" s="1">
        <v>2003</v>
      </c>
      <c r="B1730" s="1" t="s">
        <v>10</v>
      </c>
      <c r="C1730" s="1" t="s">
        <v>25</v>
      </c>
      <c r="D1730" s="8" t="s">
        <v>64</v>
      </c>
      <c r="E1730" s="33" t="s">
        <v>31</v>
      </c>
      <c r="F1730" s="33" t="s">
        <v>30</v>
      </c>
      <c r="G1730" s="3">
        <v>3800</v>
      </c>
    </row>
    <row r="1731" spans="1:7" x14ac:dyDescent="0.3">
      <c r="A1731" s="1">
        <v>2004</v>
      </c>
      <c r="B1731" s="1" t="s">
        <v>10</v>
      </c>
      <c r="C1731" s="1" t="s">
        <v>25</v>
      </c>
      <c r="D1731" s="8" t="s">
        <v>64</v>
      </c>
      <c r="E1731" s="1" t="s">
        <v>31</v>
      </c>
      <c r="F1731" s="1" t="s">
        <v>30</v>
      </c>
      <c r="G1731" s="3">
        <v>2000</v>
      </c>
    </row>
    <row r="1732" spans="1:7" x14ac:dyDescent="0.3">
      <c r="A1732" s="1">
        <v>2005</v>
      </c>
      <c r="B1732" s="1" t="s">
        <v>10</v>
      </c>
      <c r="C1732" s="1" t="s">
        <v>25</v>
      </c>
      <c r="D1732" s="8" t="s">
        <v>64</v>
      </c>
      <c r="E1732" s="1" t="s">
        <v>31</v>
      </c>
      <c r="F1732" s="1" t="s">
        <v>30</v>
      </c>
      <c r="G1732" s="3">
        <v>3800</v>
      </c>
    </row>
    <row r="1733" spans="1:7" x14ac:dyDescent="0.3">
      <c r="A1733" s="1">
        <v>2006</v>
      </c>
      <c r="B1733" s="1" t="s">
        <v>10</v>
      </c>
      <c r="C1733" s="1" t="s">
        <v>25</v>
      </c>
      <c r="D1733" s="8" t="s">
        <v>64</v>
      </c>
      <c r="E1733" s="1" t="s">
        <v>31</v>
      </c>
      <c r="F1733" s="1" t="s">
        <v>30</v>
      </c>
      <c r="G1733" s="3">
        <v>700</v>
      </c>
    </row>
    <row r="1734" spans="1:7" x14ac:dyDescent="0.3">
      <c r="A1734" s="1">
        <v>2007</v>
      </c>
      <c r="B1734" s="1" t="s">
        <v>10</v>
      </c>
      <c r="C1734" s="1" t="s">
        <v>25</v>
      </c>
      <c r="D1734" s="8" t="s">
        <v>64</v>
      </c>
      <c r="E1734" s="1" t="s">
        <v>31</v>
      </c>
      <c r="F1734" s="1" t="s">
        <v>30</v>
      </c>
      <c r="G1734" s="3">
        <v>0</v>
      </c>
    </row>
    <row r="1735" spans="1:7" x14ac:dyDescent="0.3">
      <c r="A1735" s="1">
        <v>2008</v>
      </c>
      <c r="B1735" s="1" t="s">
        <v>10</v>
      </c>
      <c r="C1735" s="61" t="s">
        <v>25</v>
      </c>
      <c r="D1735" s="8" t="s">
        <v>64</v>
      </c>
      <c r="E1735" s="33" t="s">
        <v>31</v>
      </c>
      <c r="F1735" s="33" t="s">
        <v>30</v>
      </c>
      <c r="G1735" s="3">
        <v>0</v>
      </c>
    </row>
    <row r="1736" spans="1:7" x14ac:dyDescent="0.3">
      <c r="A1736" s="1">
        <v>2009</v>
      </c>
      <c r="B1736" s="1" t="s">
        <v>10</v>
      </c>
      <c r="C1736" s="61" t="s">
        <v>25</v>
      </c>
      <c r="D1736" s="8" t="s">
        <v>64</v>
      </c>
      <c r="E1736" s="1" t="s">
        <v>31</v>
      </c>
      <c r="F1736" s="1" t="s">
        <v>30</v>
      </c>
      <c r="G1736" s="3">
        <v>700</v>
      </c>
    </row>
    <row r="1737" spans="1:7" x14ac:dyDescent="0.3">
      <c r="A1737" s="1">
        <v>2010</v>
      </c>
      <c r="B1737" s="1" t="s">
        <v>10</v>
      </c>
      <c r="C1737" s="61" t="s">
        <v>25</v>
      </c>
      <c r="D1737" s="8" t="s">
        <v>64</v>
      </c>
      <c r="E1737" s="1" t="s">
        <v>31</v>
      </c>
      <c r="F1737" s="1" t="s">
        <v>30</v>
      </c>
      <c r="G1737" s="3">
        <v>1800</v>
      </c>
    </row>
    <row r="1738" spans="1:7" x14ac:dyDescent="0.3">
      <c r="A1738" s="1">
        <v>2011</v>
      </c>
      <c r="B1738" s="1" t="s">
        <v>10</v>
      </c>
      <c r="C1738" s="61" t="s">
        <v>25</v>
      </c>
      <c r="D1738" s="8" t="s">
        <v>64</v>
      </c>
      <c r="E1738" s="1" t="s">
        <v>31</v>
      </c>
      <c r="F1738" s="1" t="s">
        <v>30</v>
      </c>
      <c r="G1738" s="3">
        <v>0</v>
      </c>
    </row>
    <row r="1739" spans="1:7" x14ac:dyDescent="0.3">
      <c r="A1739" s="1">
        <v>2012</v>
      </c>
      <c r="B1739" s="1" t="s">
        <v>10</v>
      </c>
      <c r="C1739" s="1" t="s">
        <v>25</v>
      </c>
      <c r="D1739" s="8" t="s">
        <v>64</v>
      </c>
      <c r="E1739" s="1" t="s">
        <v>31</v>
      </c>
      <c r="F1739" s="1" t="s">
        <v>30</v>
      </c>
      <c r="G1739" s="3">
        <v>0</v>
      </c>
    </row>
    <row r="1740" spans="1:7" x14ac:dyDescent="0.3">
      <c r="A1740" s="1">
        <v>2013</v>
      </c>
      <c r="B1740" s="1" t="s">
        <v>10</v>
      </c>
      <c r="C1740" s="1" t="s">
        <v>25</v>
      </c>
      <c r="D1740" s="8" t="s">
        <v>64</v>
      </c>
      <c r="E1740" s="33" t="s">
        <v>31</v>
      </c>
      <c r="F1740" s="33" t="s">
        <v>30</v>
      </c>
      <c r="G1740" s="61">
        <v>0</v>
      </c>
    </row>
    <row r="1741" spans="1:7" x14ac:dyDescent="0.3">
      <c r="A1741" s="1">
        <v>2014</v>
      </c>
      <c r="B1741" s="1" t="s">
        <v>10</v>
      </c>
      <c r="C1741" s="1" t="s">
        <v>25</v>
      </c>
      <c r="D1741" s="8" t="s">
        <v>64</v>
      </c>
      <c r="E1741" s="1" t="s">
        <v>31</v>
      </c>
      <c r="F1741" s="1" t="s">
        <v>30</v>
      </c>
      <c r="G1741" s="61">
        <v>0</v>
      </c>
    </row>
    <row r="1742" spans="1:7" x14ac:dyDescent="0.3">
      <c r="A1742" s="1">
        <v>2015</v>
      </c>
      <c r="B1742" s="1" t="s">
        <v>10</v>
      </c>
      <c r="C1742" s="1" t="s">
        <v>25</v>
      </c>
      <c r="D1742" s="8" t="s">
        <v>64</v>
      </c>
      <c r="E1742" s="1" t="s">
        <v>31</v>
      </c>
      <c r="F1742" s="1" t="s">
        <v>30</v>
      </c>
      <c r="G1742" s="61">
        <v>0</v>
      </c>
    </row>
    <row r="1743" spans="1:7" x14ac:dyDescent="0.3">
      <c r="A1743" s="1">
        <v>2016</v>
      </c>
      <c r="B1743" s="1" t="s">
        <v>10</v>
      </c>
      <c r="C1743" s="1" t="s">
        <v>25</v>
      </c>
      <c r="D1743" s="8" t="s">
        <v>64</v>
      </c>
      <c r="E1743" s="1" t="s">
        <v>31</v>
      </c>
      <c r="F1743" s="1" t="s">
        <v>30</v>
      </c>
      <c r="G1743" s="61">
        <v>0</v>
      </c>
    </row>
    <row r="1744" spans="1:7" x14ac:dyDescent="0.3">
      <c r="A1744" s="1">
        <v>2000</v>
      </c>
      <c r="B1744" s="1" t="s">
        <v>10</v>
      </c>
      <c r="C1744" s="216" t="s">
        <v>247</v>
      </c>
      <c r="D1744" s="216" t="s">
        <v>248</v>
      </c>
      <c r="E1744" s="1" t="s">
        <v>31</v>
      </c>
      <c r="F1744" s="1" t="s">
        <v>30</v>
      </c>
      <c r="G1744" s="3">
        <v>0</v>
      </c>
    </row>
    <row r="1745" spans="1:7" x14ac:dyDescent="0.3">
      <c r="A1745" s="1">
        <v>2001</v>
      </c>
      <c r="B1745" s="1" t="s">
        <v>10</v>
      </c>
      <c r="C1745" s="216" t="s">
        <v>247</v>
      </c>
      <c r="D1745" s="216" t="s">
        <v>248</v>
      </c>
      <c r="E1745" s="33" t="s">
        <v>31</v>
      </c>
      <c r="F1745" s="33" t="s">
        <v>30</v>
      </c>
      <c r="G1745" s="3">
        <v>0</v>
      </c>
    </row>
    <row r="1746" spans="1:7" x14ac:dyDescent="0.3">
      <c r="A1746" s="1">
        <v>2002</v>
      </c>
      <c r="B1746" s="1" t="s">
        <v>10</v>
      </c>
      <c r="C1746" s="216" t="s">
        <v>247</v>
      </c>
      <c r="D1746" s="216" t="s">
        <v>248</v>
      </c>
      <c r="E1746" s="1" t="s">
        <v>31</v>
      </c>
      <c r="F1746" s="1" t="s">
        <v>30</v>
      </c>
      <c r="G1746" s="3">
        <v>900</v>
      </c>
    </row>
    <row r="1747" spans="1:7" x14ac:dyDescent="0.3">
      <c r="A1747" s="1">
        <v>2003</v>
      </c>
      <c r="B1747" s="1" t="s">
        <v>10</v>
      </c>
      <c r="C1747" s="216" t="s">
        <v>247</v>
      </c>
      <c r="D1747" s="216" t="s">
        <v>248</v>
      </c>
      <c r="E1747" s="33" t="s">
        <v>31</v>
      </c>
      <c r="F1747" s="33" t="s">
        <v>30</v>
      </c>
      <c r="G1747" s="3">
        <v>0</v>
      </c>
    </row>
    <row r="1748" spans="1:7" x14ac:dyDescent="0.3">
      <c r="A1748" s="1">
        <v>2004</v>
      </c>
      <c r="B1748" s="1" t="s">
        <v>10</v>
      </c>
      <c r="C1748" s="216" t="s">
        <v>247</v>
      </c>
      <c r="D1748" s="216" t="s">
        <v>248</v>
      </c>
      <c r="E1748" s="33" t="s">
        <v>31</v>
      </c>
      <c r="F1748" s="33" t="s">
        <v>30</v>
      </c>
      <c r="G1748" s="3">
        <v>0</v>
      </c>
    </row>
    <row r="1749" spans="1:7" x14ac:dyDescent="0.3">
      <c r="A1749" s="1">
        <v>2005</v>
      </c>
      <c r="B1749" s="8" t="s">
        <v>10</v>
      </c>
      <c r="C1749" s="216" t="s">
        <v>247</v>
      </c>
      <c r="D1749" s="216" t="s">
        <v>248</v>
      </c>
      <c r="E1749" s="33" t="s">
        <v>31</v>
      </c>
      <c r="F1749" s="33" t="s">
        <v>30</v>
      </c>
      <c r="G1749" s="3">
        <v>0</v>
      </c>
    </row>
    <row r="1750" spans="1:7" x14ac:dyDescent="0.3">
      <c r="A1750" s="1">
        <v>2006</v>
      </c>
      <c r="B1750" s="8" t="s">
        <v>10</v>
      </c>
      <c r="C1750" s="216" t="s">
        <v>247</v>
      </c>
      <c r="D1750" s="216" t="s">
        <v>248</v>
      </c>
      <c r="E1750" s="33" t="s">
        <v>31</v>
      </c>
      <c r="F1750" s="33" t="s">
        <v>30</v>
      </c>
      <c r="G1750" s="3">
        <v>100</v>
      </c>
    </row>
    <row r="1751" spans="1:7" x14ac:dyDescent="0.3">
      <c r="A1751" s="1">
        <v>2007</v>
      </c>
      <c r="B1751" s="1" t="s">
        <v>10</v>
      </c>
      <c r="C1751" s="216" t="s">
        <v>247</v>
      </c>
      <c r="D1751" s="216" t="s">
        <v>248</v>
      </c>
      <c r="E1751" s="33" t="s">
        <v>31</v>
      </c>
      <c r="F1751" s="33" t="s">
        <v>30</v>
      </c>
      <c r="G1751" s="3">
        <v>0</v>
      </c>
    </row>
    <row r="1752" spans="1:7" x14ac:dyDescent="0.3">
      <c r="A1752" s="1">
        <v>2008</v>
      </c>
      <c r="B1752" s="8" t="s">
        <v>10</v>
      </c>
      <c r="C1752" s="216" t="s">
        <v>247</v>
      </c>
      <c r="D1752" s="216" t="s">
        <v>248</v>
      </c>
      <c r="E1752" s="33" t="s">
        <v>31</v>
      </c>
      <c r="F1752" s="33" t="s">
        <v>30</v>
      </c>
      <c r="G1752" s="3">
        <v>0</v>
      </c>
    </row>
    <row r="1753" spans="1:7" x14ac:dyDescent="0.3">
      <c r="A1753" s="1">
        <v>2009</v>
      </c>
      <c r="B1753" s="1" t="s">
        <v>10</v>
      </c>
      <c r="C1753" s="216" t="s">
        <v>247</v>
      </c>
      <c r="D1753" s="216" t="s">
        <v>248</v>
      </c>
      <c r="E1753" s="33" t="s">
        <v>31</v>
      </c>
      <c r="F1753" s="33" t="s">
        <v>30</v>
      </c>
      <c r="G1753" s="3">
        <v>0</v>
      </c>
    </row>
    <row r="1754" spans="1:7" x14ac:dyDescent="0.3">
      <c r="A1754" s="1">
        <v>2010</v>
      </c>
      <c r="B1754" s="1" t="s">
        <v>10</v>
      </c>
      <c r="C1754" s="216" t="s">
        <v>247</v>
      </c>
      <c r="D1754" s="216" t="s">
        <v>248</v>
      </c>
      <c r="E1754" s="33" t="s">
        <v>31</v>
      </c>
      <c r="F1754" s="33" t="s">
        <v>30</v>
      </c>
      <c r="G1754" s="3">
        <v>0</v>
      </c>
    </row>
    <row r="1755" spans="1:7" x14ac:dyDescent="0.3">
      <c r="A1755" s="1">
        <v>2011</v>
      </c>
      <c r="B1755" s="1" t="s">
        <v>10</v>
      </c>
      <c r="C1755" s="216" t="s">
        <v>247</v>
      </c>
      <c r="D1755" s="216" t="s">
        <v>248</v>
      </c>
      <c r="E1755" s="33" t="s">
        <v>31</v>
      </c>
      <c r="F1755" s="33" t="s">
        <v>30</v>
      </c>
      <c r="G1755" s="3">
        <v>0</v>
      </c>
    </row>
    <row r="1756" spans="1:7" x14ac:dyDescent="0.3">
      <c r="A1756" s="1">
        <v>2012</v>
      </c>
      <c r="B1756" s="1" t="s">
        <v>10</v>
      </c>
      <c r="C1756" s="216" t="s">
        <v>247</v>
      </c>
      <c r="D1756" s="216" t="s">
        <v>248</v>
      </c>
      <c r="E1756" s="33" t="s">
        <v>31</v>
      </c>
      <c r="F1756" s="33" t="s">
        <v>30</v>
      </c>
      <c r="G1756" s="3">
        <v>0</v>
      </c>
    </row>
    <row r="1757" spans="1:7" x14ac:dyDescent="0.3">
      <c r="A1757" s="1">
        <v>2013</v>
      </c>
      <c r="B1757" s="1" t="s">
        <v>10</v>
      </c>
      <c r="C1757" s="216" t="s">
        <v>247</v>
      </c>
      <c r="D1757" s="216" t="s">
        <v>248</v>
      </c>
      <c r="E1757" s="33" t="s">
        <v>31</v>
      </c>
      <c r="F1757" s="33" t="s">
        <v>30</v>
      </c>
      <c r="G1757" s="61">
        <v>0</v>
      </c>
    </row>
    <row r="1758" spans="1:7" x14ac:dyDescent="0.3">
      <c r="A1758" s="1">
        <v>2014</v>
      </c>
      <c r="B1758" s="1" t="s">
        <v>10</v>
      </c>
      <c r="C1758" s="216" t="s">
        <v>247</v>
      </c>
      <c r="D1758" s="216" t="s">
        <v>248</v>
      </c>
      <c r="E1758" s="33" t="s">
        <v>31</v>
      </c>
      <c r="F1758" s="33" t="s">
        <v>30</v>
      </c>
      <c r="G1758" s="61">
        <v>0</v>
      </c>
    </row>
    <row r="1759" spans="1:7" x14ac:dyDescent="0.3">
      <c r="A1759" s="1">
        <v>2015</v>
      </c>
      <c r="B1759" s="1" t="s">
        <v>10</v>
      </c>
      <c r="C1759" s="216" t="s">
        <v>247</v>
      </c>
      <c r="D1759" s="216" t="s">
        <v>248</v>
      </c>
      <c r="E1759" s="33" t="s">
        <v>31</v>
      </c>
      <c r="F1759" s="33" t="s">
        <v>30</v>
      </c>
      <c r="G1759" s="61">
        <v>0</v>
      </c>
    </row>
    <row r="1760" spans="1:7" x14ac:dyDescent="0.3">
      <c r="A1760" s="1">
        <v>2016</v>
      </c>
      <c r="B1760" s="1" t="s">
        <v>10</v>
      </c>
      <c r="C1760" s="216" t="s">
        <v>247</v>
      </c>
      <c r="D1760" s="216" t="s">
        <v>248</v>
      </c>
      <c r="E1760" s="33" t="s">
        <v>31</v>
      </c>
      <c r="F1760" s="33" t="s">
        <v>30</v>
      </c>
      <c r="G1760" s="61">
        <v>0</v>
      </c>
    </row>
    <row r="1761" spans="1:7" x14ac:dyDescent="0.3">
      <c r="A1761" s="1">
        <v>2000</v>
      </c>
      <c r="B1761" s="1" t="s">
        <v>10</v>
      </c>
      <c r="C1761" s="33" t="s">
        <v>26</v>
      </c>
      <c r="D1761" s="8" t="s">
        <v>67</v>
      </c>
      <c r="E1761" s="33" t="s">
        <v>31</v>
      </c>
      <c r="F1761" s="33" t="s">
        <v>30</v>
      </c>
      <c r="G1761" s="3">
        <v>1200</v>
      </c>
    </row>
    <row r="1762" spans="1:7" x14ac:dyDescent="0.3">
      <c r="A1762" s="1">
        <v>2001</v>
      </c>
      <c r="B1762" s="1" t="s">
        <v>10</v>
      </c>
      <c r="C1762" s="33" t="s">
        <v>26</v>
      </c>
      <c r="D1762" s="8" t="s">
        <v>67</v>
      </c>
      <c r="E1762" s="33" t="s">
        <v>31</v>
      </c>
      <c r="F1762" s="33" t="s">
        <v>30</v>
      </c>
      <c r="G1762" s="3">
        <v>0</v>
      </c>
    </row>
    <row r="1763" spans="1:7" x14ac:dyDescent="0.3">
      <c r="A1763" s="1">
        <v>2002</v>
      </c>
      <c r="B1763" s="1" t="s">
        <v>10</v>
      </c>
      <c r="C1763" s="36" t="s">
        <v>26</v>
      </c>
      <c r="D1763" s="8" t="s">
        <v>67</v>
      </c>
      <c r="E1763" s="33" t="s">
        <v>31</v>
      </c>
      <c r="F1763" s="33" t="s">
        <v>30</v>
      </c>
      <c r="G1763" s="3">
        <v>0</v>
      </c>
    </row>
    <row r="1764" spans="1:7" x14ac:dyDescent="0.3">
      <c r="A1764" s="1">
        <v>2003</v>
      </c>
      <c r="B1764" s="1" t="s">
        <v>10</v>
      </c>
      <c r="C1764" s="36" t="s">
        <v>26</v>
      </c>
      <c r="D1764" s="8" t="s">
        <v>67</v>
      </c>
      <c r="E1764" s="36" t="s">
        <v>31</v>
      </c>
      <c r="F1764" s="36" t="s">
        <v>30</v>
      </c>
      <c r="G1764" s="3">
        <v>0</v>
      </c>
    </row>
    <row r="1765" spans="1:7" x14ac:dyDescent="0.3">
      <c r="A1765" s="1">
        <v>2004</v>
      </c>
      <c r="B1765" s="1" t="s">
        <v>10</v>
      </c>
      <c r="C1765" s="33" t="s">
        <v>26</v>
      </c>
      <c r="D1765" s="8" t="s">
        <v>67</v>
      </c>
      <c r="E1765" s="33" t="s">
        <v>31</v>
      </c>
      <c r="F1765" s="33" t="s">
        <v>30</v>
      </c>
      <c r="G1765" s="3">
        <v>0</v>
      </c>
    </row>
    <row r="1766" spans="1:7" x14ac:dyDescent="0.3">
      <c r="A1766" s="1">
        <v>2005</v>
      </c>
      <c r="B1766" s="1" t="s">
        <v>10</v>
      </c>
      <c r="C1766" s="33" t="s">
        <v>26</v>
      </c>
      <c r="D1766" s="8" t="s">
        <v>67</v>
      </c>
      <c r="E1766" s="33" t="s">
        <v>31</v>
      </c>
      <c r="F1766" s="33" t="s">
        <v>30</v>
      </c>
      <c r="G1766" s="3">
        <v>0</v>
      </c>
    </row>
    <row r="1767" spans="1:7" x14ac:dyDescent="0.3">
      <c r="A1767" s="1">
        <v>2006</v>
      </c>
      <c r="B1767" s="1" t="s">
        <v>10</v>
      </c>
      <c r="C1767" s="33" t="s">
        <v>26</v>
      </c>
      <c r="D1767" s="8" t="s">
        <v>67</v>
      </c>
      <c r="E1767" s="33" t="s">
        <v>31</v>
      </c>
      <c r="F1767" s="33" t="s">
        <v>30</v>
      </c>
      <c r="G1767" s="3">
        <v>0</v>
      </c>
    </row>
    <row r="1768" spans="1:7" x14ac:dyDescent="0.3">
      <c r="A1768" s="1">
        <v>2007</v>
      </c>
      <c r="B1768" s="1" t="s">
        <v>10</v>
      </c>
      <c r="C1768" s="59" t="s">
        <v>26</v>
      </c>
      <c r="D1768" s="8" t="s">
        <v>67</v>
      </c>
      <c r="E1768" s="59" t="s">
        <v>31</v>
      </c>
      <c r="F1768" s="59" t="s">
        <v>30</v>
      </c>
      <c r="G1768" s="3">
        <v>0</v>
      </c>
    </row>
    <row r="1769" spans="1:7" x14ac:dyDescent="0.3">
      <c r="A1769" s="1">
        <v>2008</v>
      </c>
      <c r="B1769" s="1" t="s">
        <v>10</v>
      </c>
      <c r="C1769" s="61" t="s">
        <v>26</v>
      </c>
      <c r="D1769" s="8" t="s">
        <v>67</v>
      </c>
      <c r="E1769" s="59" t="s">
        <v>31</v>
      </c>
      <c r="F1769" s="59" t="s">
        <v>30</v>
      </c>
      <c r="G1769" s="3">
        <v>0</v>
      </c>
    </row>
    <row r="1770" spans="1:7" x14ac:dyDescent="0.3">
      <c r="A1770" s="1">
        <v>2009</v>
      </c>
      <c r="B1770" s="1" t="s">
        <v>10</v>
      </c>
      <c r="C1770" s="61" t="s">
        <v>26</v>
      </c>
      <c r="D1770" s="8" t="s">
        <v>67</v>
      </c>
      <c r="E1770" s="59" t="s">
        <v>31</v>
      </c>
      <c r="F1770" s="59" t="s">
        <v>30</v>
      </c>
      <c r="G1770" s="3">
        <v>0</v>
      </c>
    </row>
    <row r="1771" spans="1:7" x14ac:dyDescent="0.3">
      <c r="A1771" s="1">
        <v>2010</v>
      </c>
      <c r="B1771" s="1" t="s">
        <v>10</v>
      </c>
      <c r="C1771" s="61" t="s">
        <v>26</v>
      </c>
      <c r="D1771" s="8" t="s">
        <v>67</v>
      </c>
      <c r="E1771" s="59" t="s">
        <v>31</v>
      </c>
      <c r="F1771" s="59" t="s">
        <v>30</v>
      </c>
      <c r="G1771" s="3">
        <v>0</v>
      </c>
    </row>
    <row r="1772" spans="1:7" x14ac:dyDescent="0.3">
      <c r="A1772" s="1">
        <v>2011</v>
      </c>
      <c r="B1772" s="1" t="s">
        <v>10</v>
      </c>
      <c r="C1772" s="61" t="s">
        <v>26</v>
      </c>
      <c r="D1772" s="8" t="s">
        <v>67</v>
      </c>
      <c r="E1772" s="33" t="s">
        <v>31</v>
      </c>
      <c r="F1772" s="33" t="s">
        <v>30</v>
      </c>
      <c r="G1772" s="3">
        <v>0</v>
      </c>
    </row>
    <row r="1773" spans="1:7" x14ac:dyDescent="0.3">
      <c r="A1773" s="1">
        <v>2012</v>
      </c>
      <c r="B1773" s="1" t="s">
        <v>10</v>
      </c>
      <c r="C1773" s="33" t="s">
        <v>26</v>
      </c>
      <c r="D1773" s="8" t="s">
        <v>67</v>
      </c>
      <c r="E1773" s="33" t="s">
        <v>31</v>
      </c>
      <c r="F1773" s="33" t="s">
        <v>30</v>
      </c>
      <c r="G1773" s="3">
        <v>0</v>
      </c>
    </row>
    <row r="1774" spans="1:7" x14ac:dyDescent="0.3">
      <c r="A1774" s="1">
        <v>2013</v>
      </c>
      <c r="B1774" s="1" t="s">
        <v>10</v>
      </c>
      <c r="C1774" s="33" t="s">
        <v>26</v>
      </c>
      <c r="D1774" s="8" t="s">
        <v>67</v>
      </c>
      <c r="E1774" s="33" t="s">
        <v>31</v>
      </c>
      <c r="F1774" s="33" t="s">
        <v>30</v>
      </c>
      <c r="G1774" s="61">
        <v>0</v>
      </c>
    </row>
    <row r="1775" spans="1:7" x14ac:dyDescent="0.3">
      <c r="A1775" s="1">
        <v>2014</v>
      </c>
      <c r="B1775" s="1" t="s">
        <v>10</v>
      </c>
      <c r="C1775" s="33" t="s">
        <v>26</v>
      </c>
      <c r="D1775" s="8" t="s">
        <v>67</v>
      </c>
      <c r="E1775" s="33" t="s">
        <v>31</v>
      </c>
      <c r="F1775" s="33" t="s">
        <v>30</v>
      </c>
      <c r="G1775" s="61">
        <v>0</v>
      </c>
    </row>
    <row r="1776" spans="1:7" x14ac:dyDescent="0.3">
      <c r="A1776" s="1">
        <v>2015</v>
      </c>
      <c r="B1776" s="1" t="s">
        <v>10</v>
      </c>
      <c r="C1776" s="1" t="s">
        <v>26</v>
      </c>
      <c r="D1776" s="8" t="s">
        <v>67</v>
      </c>
      <c r="E1776" s="1" t="s">
        <v>31</v>
      </c>
      <c r="F1776" s="1" t="s">
        <v>30</v>
      </c>
      <c r="G1776" s="61">
        <v>0</v>
      </c>
    </row>
    <row r="1777" spans="1:7" x14ac:dyDescent="0.3">
      <c r="A1777" s="1">
        <v>2016</v>
      </c>
      <c r="B1777" s="1" t="s">
        <v>10</v>
      </c>
      <c r="C1777" s="1" t="s">
        <v>26</v>
      </c>
      <c r="D1777" s="8" t="s">
        <v>67</v>
      </c>
      <c r="E1777" s="1" t="s">
        <v>31</v>
      </c>
      <c r="F1777" s="1" t="s">
        <v>30</v>
      </c>
      <c r="G1777" s="61">
        <v>0</v>
      </c>
    </row>
    <row r="1778" spans="1:7" x14ac:dyDescent="0.3">
      <c r="A1778" s="1">
        <v>2000</v>
      </c>
      <c r="B1778" s="8" t="s">
        <v>6</v>
      </c>
      <c r="C1778" s="1" t="s">
        <v>17</v>
      </c>
      <c r="D1778" s="8" t="s">
        <v>68</v>
      </c>
      <c r="E1778" s="33" t="s">
        <v>31</v>
      </c>
      <c r="F1778" s="33" t="s">
        <v>30</v>
      </c>
      <c r="G1778" s="3">
        <v>1000</v>
      </c>
    </row>
    <row r="1779" spans="1:7" x14ac:dyDescent="0.3">
      <c r="A1779" s="1">
        <v>2001</v>
      </c>
      <c r="B1779" s="8" t="s">
        <v>6</v>
      </c>
      <c r="C1779" s="1" t="s">
        <v>17</v>
      </c>
      <c r="D1779" s="8" t="s">
        <v>68</v>
      </c>
      <c r="E1779" s="1" t="s">
        <v>31</v>
      </c>
      <c r="F1779" s="1" t="s">
        <v>30</v>
      </c>
      <c r="G1779" s="3">
        <v>320</v>
      </c>
    </row>
    <row r="1780" spans="1:7" x14ac:dyDescent="0.3">
      <c r="A1780" s="1">
        <v>2002</v>
      </c>
      <c r="B1780" s="1" t="s">
        <v>6</v>
      </c>
      <c r="C1780" s="1" t="s">
        <v>17</v>
      </c>
      <c r="D1780" s="8" t="s">
        <v>68</v>
      </c>
      <c r="E1780" s="1" t="s">
        <v>31</v>
      </c>
      <c r="F1780" s="1" t="s">
        <v>30</v>
      </c>
      <c r="G1780" s="3">
        <v>200</v>
      </c>
    </row>
    <row r="1781" spans="1:7" x14ac:dyDescent="0.3">
      <c r="A1781" s="1">
        <v>2003</v>
      </c>
      <c r="B1781" s="8" t="s">
        <v>6</v>
      </c>
      <c r="C1781" s="8" t="s">
        <v>17</v>
      </c>
      <c r="D1781" s="8" t="s">
        <v>68</v>
      </c>
      <c r="E1781" s="1" t="s">
        <v>31</v>
      </c>
      <c r="F1781" s="1" t="s">
        <v>30</v>
      </c>
      <c r="G1781" s="3">
        <v>900</v>
      </c>
    </row>
    <row r="1782" spans="1:7" x14ac:dyDescent="0.3">
      <c r="A1782" s="1">
        <v>2004</v>
      </c>
      <c r="B1782" s="1" t="s">
        <v>6</v>
      </c>
      <c r="C1782" s="1" t="s">
        <v>17</v>
      </c>
      <c r="D1782" s="8" t="s">
        <v>68</v>
      </c>
      <c r="E1782" s="1" t="s">
        <v>31</v>
      </c>
      <c r="F1782" s="1" t="s">
        <v>30</v>
      </c>
      <c r="G1782" s="3">
        <v>0</v>
      </c>
    </row>
    <row r="1783" spans="1:7" x14ac:dyDescent="0.3">
      <c r="A1783" s="1">
        <v>2005</v>
      </c>
      <c r="B1783" s="1" t="s">
        <v>6</v>
      </c>
      <c r="C1783" s="1" t="s">
        <v>17</v>
      </c>
      <c r="D1783" s="8" t="s">
        <v>68</v>
      </c>
      <c r="E1783" s="33" t="s">
        <v>31</v>
      </c>
      <c r="F1783" s="33" t="s">
        <v>30</v>
      </c>
      <c r="G1783" s="3">
        <v>900</v>
      </c>
    </row>
    <row r="1784" spans="1:7" x14ac:dyDescent="0.3">
      <c r="A1784" s="1">
        <v>2006</v>
      </c>
      <c r="B1784" s="1" t="s">
        <v>6</v>
      </c>
      <c r="C1784" s="1" t="s">
        <v>17</v>
      </c>
      <c r="D1784" s="8" t="s">
        <v>68</v>
      </c>
      <c r="E1784" s="1" t="s">
        <v>31</v>
      </c>
      <c r="F1784" s="1" t="s">
        <v>30</v>
      </c>
      <c r="G1784" s="3">
        <v>716</v>
      </c>
    </row>
    <row r="1785" spans="1:7" x14ac:dyDescent="0.3">
      <c r="A1785" s="1">
        <v>2007</v>
      </c>
      <c r="B1785" s="1" t="s">
        <v>6</v>
      </c>
      <c r="C1785" s="59" t="s">
        <v>17</v>
      </c>
      <c r="D1785" s="8" t="s">
        <v>68</v>
      </c>
      <c r="E1785" s="59" t="s">
        <v>31</v>
      </c>
      <c r="F1785" s="59" t="s">
        <v>30</v>
      </c>
      <c r="G1785" s="3">
        <v>6170</v>
      </c>
    </row>
    <row r="1786" spans="1:7" x14ac:dyDescent="0.3">
      <c r="A1786" s="1">
        <v>2008</v>
      </c>
      <c r="B1786" s="1" t="s">
        <v>6</v>
      </c>
      <c r="C1786" s="61" t="s">
        <v>17</v>
      </c>
      <c r="D1786" s="8" t="s">
        <v>68</v>
      </c>
      <c r="E1786" s="59" t="s">
        <v>31</v>
      </c>
      <c r="F1786" s="59" t="s">
        <v>30</v>
      </c>
      <c r="G1786" s="3">
        <v>2550</v>
      </c>
    </row>
    <row r="1787" spans="1:7" x14ac:dyDescent="0.3">
      <c r="A1787" s="1">
        <v>2009</v>
      </c>
      <c r="B1787" s="1" t="s">
        <v>6</v>
      </c>
      <c r="C1787" s="61" t="s">
        <v>17</v>
      </c>
      <c r="D1787" s="8" t="s">
        <v>68</v>
      </c>
      <c r="E1787" s="59" t="s">
        <v>31</v>
      </c>
      <c r="F1787" s="59" t="s">
        <v>30</v>
      </c>
      <c r="G1787" s="3">
        <v>200</v>
      </c>
    </row>
    <row r="1788" spans="1:7" x14ac:dyDescent="0.3">
      <c r="A1788" s="1">
        <v>2010</v>
      </c>
      <c r="B1788" s="1" t="s">
        <v>6</v>
      </c>
      <c r="C1788" s="61" t="s">
        <v>17</v>
      </c>
      <c r="D1788" s="8" t="s">
        <v>68</v>
      </c>
      <c r="E1788" s="59" t="s">
        <v>31</v>
      </c>
      <c r="F1788" s="59" t="s">
        <v>30</v>
      </c>
      <c r="G1788" s="3">
        <v>3250</v>
      </c>
    </row>
    <row r="1789" spans="1:7" x14ac:dyDescent="0.3">
      <c r="A1789" s="1">
        <v>2011</v>
      </c>
      <c r="B1789" s="1" t="s">
        <v>6</v>
      </c>
      <c r="C1789" s="61" t="s">
        <v>17</v>
      </c>
      <c r="D1789" s="8" t="s">
        <v>68</v>
      </c>
      <c r="E1789" s="1" t="s">
        <v>31</v>
      </c>
      <c r="F1789" s="1" t="s">
        <v>30</v>
      </c>
      <c r="G1789" s="3">
        <v>1000</v>
      </c>
    </row>
    <row r="1790" spans="1:7" x14ac:dyDescent="0.3">
      <c r="A1790" s="1">
        <v>2012</v>
      </c>
      <c r="B1790" s="1" t="s">
        <v>6</v>
      </c>
      <c r="C1790" s="1" t="s">
        <v>17</v>
      </c>
      <c r="D1790" s="8" t="s">
        <v>68</v>
      </c>
      <c r="E1790" s="1" t="s">
        <v>31</v>
      </c>
      <c r="F1790" s="1" t="s">
        <v>30</v>
      </c>
      <c r="G1790" s="3">
        <v>0</v>
      </c>
    </row>
    <row r="1791" spans="1:7" x14ac:dyDescent="0.3">
      <c r="A1791" s="1">
        <v>2013</v>
      </c>
      <c r="B1791" s="1" t="s">
        <v>6</v>
      </c>
      <c r="C1791" s="1" t="s">
        <v>17</v>
      </c>
      <c r="D1791" s="8" t="s">
        <v>68</v>
      </c>
      <c r="E1791" s="1" t="s">
        <v>31</v>
      </c>
      <c r="F1791" s="1" t="s">
        <v>30</v>
      </c>
      <c r="G1791" s="61">
        <v>0</v>
      </c>
    </row>
    <row r="1792" spans="1:7" x14ac:dyDescent="0.3">
      <c r="A1792" s="1">
        <v>2014</v>
      </c>
      <c r="B1792" s="1" t="s">
        <v>6</v>
      </c>
      <c r="C1792" s="1" t="s">
        <v>17</v>
      </c>
      <c r="D1792" s="8" t="s">
        <v>68</v>
      </c>
      <c r="E1792" s="1" t="s">
        <v>31</v>
      </c>
      <c r="F1792" s="1" t="s">
        <v>30</v>
      </c>
      <c r="G1792" s="61">
        <v>0</v>
      </c>
    </row>
    <row r="1793" spans="1:7" x14ac:dyDescent="0.3">
      <c r="A1793" s="1">
        <v>2015</v>
      </c>
      <c r="B1793" s="1" t="s">
        <v>6</v>
      </c>
      <c r="C1793" s="1" t="s">
        <v>17</v>
      </c>
      <c r="D1793" s="8" t="s">
        <v>68</v>
      </c>
      <c r="E1793" s="33" t="s">
        <v>31</v>
      </c>
      <c r="F1793" s="33" t="s">
        <v>30</v>
      </c>
      <c r="G1793" s="61">
        <v>0</v>
      </c>
    </row>
    <row r="1794" spans="1:7" x14ac:dyDescent="0.3">
      <c r="A1794" s="1">
        <v>2016</v>
      </c>
      <c r="B1794" s="1" t="s">
        <v>6</v>
      </c>
      <c r="C1794" s="1" t="s">
        <v>17</v>
      </c>
      <c r="D1794" s="8" t="s">
        <v>68</v>
      </c>
      <c r="E1794" s="1" t="s">
        <v>31</v>
      </c>
      <c r="F1794" s="1" t="s">
        <v>30</v>
      </c>
      <c r="G1794" s="61">
        <v>0</v>
      </c>
    </row>
    <row r="1795" spans="1:7" x14ac:dyDescent="0.3">
      <c r="A1795" s="1">
        <v>2000</v>
      </c>
      <c r="B1795" s="1" t="s">
        <v>114</v>
      </c>
      <c r="C1795" s="1" t="s">
        <v>112</v>
      </c>
      <c r="D1795" s="8" t="s">
        <v>51</v>
      </c>
      <c r="E1795" s="1" t="s">
        <v>31</v>
      </c>
      <c r="F1795" s="1" t="s">
        <v>30</v>
      </c>
      <c r="G1795" s="3">
        <v>850</v>
      </c>
    </row>
    <row r="1796" spans="1:7" x14ac:dyDescent="0.3">
      <c r="A1796" s="1">
        <v>2001</v>
      </c>
      <c r="B1796" s="1" t="s">
        <v>114</v>
      </c>
      <c r="C1796" s="1" t="s">
        <v>112</v>
      </c>
      <c r="D1796" s="8" t="s">
        <v>51</v>
      </c>
      <c r="E1796" s="1" t="s">
        <v>31</v>
      </c>
      <c r="F1796" s="1" t="s">
        <v>30</v>
      </c>
      <c r="G1796" s="3">
        <v>660</v>
      </c>
    </row>
    <row r="1797" spans="1:7" x14ac:dyDescent="0.3">
      <c r="A1797" s="1">
        <v>2002</v>
      </c>
      <c r="B1797" s="1" t="s">
        <v>114</v>
      </c>
      <c r="C1797" s="1" t="s">
        <v>112</v>
      </c>
      <c r="D1797" s="8" t="s">
        <v>51</v>
      </c>
      <c r="E1797" s="1" t="s">
        <v>31</v>
      </c>
      <c r="F1797" s="1" t="s">
        <v>30</v>
      </c>
      <c r="G1797" s="3">
        <v>811</v>
      </c>
    </row>
    <row r="1798" spans="1:7" x14ac:dyDescent="0.3">
      <c r="A1798" s="1">
        <v>2003</v>
      </c>
      <c r="B1798" s="1" t="s">
        <v>114</v>
      </c>
      <c r="C1798" s="1" t="s">
        <v>112</v>
      </c>
      <c r="D1798" s="8" t="s">
        <v>51</v>
      </c>
      <c r="E1798" s="33" t="s">
        <v>31</v>
      </c>
      <c r="F1798" s="33" t="s">
        <v>30</v>
      </c>
      <c r="G1798" s="3">
        <v>1700</v>
      </c>
    </row>
    <row r="1799" spans="1:7" x14ac:dyDescent="0.3">
      <c r="A1799" s="1">
        <v>2004</v>
      </c>
      <c r="B1799" s="1" t="s">
        <v>114</v>
      </c>
      <c r="C1799" s="1" t="s">
        <v>112</v>
      </c>
      <c r="D1799" s="8" t="s">
        <v>51</v>
      </c>
      <c r="E1799" s="1" t="s">
        <v>31</v>
      </c>
      <c r="F1799" s="1" t="s">
        <v>30</v>
      </c>
      <c r="G1799" s="3">
        <v>0</v>
      </c>
    </row>
    <row r="1800" spans="1:7" x14ac:dyDescent="0.3">
      <c r="A1800" s="1">
        <v>2005</v>
      </c>
      <c r="B1800" s="1" t="s">
        <v>114</v>
      </c>
      <c r="C1800" s="1" t="s">
        <v>112</v>
      </c>
      <c r="D1800" s="8" t="s">
        <v>51</v>
      </c>
      <c r="E1800" s="1" t="s">
        <v>31</v>
      </c>
      <c r="F1800" s="1" t="s">
        <v>30</v>
      </c>
      <c r="G1800" s="3">
        <v>1700</v>
      </c>
    </row>
    <row r="1801" spans="1:7" x14ac:dyDescent="0.3">
      <c r="A1801" s="1">
        <v>2006</v>
      </c>
      <c r="B1801" s="8" t="s">
        <v>114</v>
      </c>
      <c r="C1801" s="1" t="s">
        <v>112</v>
      </c>
      <c r="D1801" s="8" t="s">
        <v>51</v>
      </c>
      <c r="E1801" s="1" t="s">
        <v>31</v>
      </c>
      <c r="F1801" s="1" t="s">
        <v>30</v>
      </c>
      <c r="G1801" s="3">
        <v>0</v>
      </c>
    </row>
    <row r="1802" spans="1:7" x14ac:dyDescent="0.3">
      <c r="A1802" s="1">
        <v>2007</v>
      </c>
      <c r="B1802" s="8" t="s">
        <v>114</v>
      </c>
      <c r="C1802" s="59" t="s">
        <v>112</v>
      </c>
      <c r="D1802" s="8" t="s">
        <v>51</v>
      </c>
      <c r="E1802" s="1" t="s">
        <v>31</v>
      </c>
      <c r="F1802" s="1" t="s">
        <v>30</v>
      </c>
      <c r="G1802" s="3">
        <v>0</v>
      </c>
    </row>
    <row r="1803" spans="1:7" x14ac:dyDescent="0.3">
      <c r="A1803" s="1">
        <v>2008</v>
      </c>
      <c r="B1803" s="1" t="s">
        <v>114</v>
      </c>
      <c r="C1803" s="61" t="s">
        <v>112</v>
      </c>
      <c r="D1803" s="8" t="s">
        <v>51</v>
      </c>
      <c r="E1803" s="33" t="s">
        <v>31</v>
      </c>
      <c r="F1803" s="33" t="s">
        <v>30</v>
      </c>
      <c r="G1803" s="3">
        <v>0</v>
      </c>
    </row>
    <row r="1804" spans="1:7" x14ac:dyDescent="0.3">
      <c r="A1804" s="1">
        <v>2009</v>
      </c>
      <c r="B1804" s="8" t="s">
        <v>114</v>
      </c>
      <c r="C1804" s="61" t="s">
        <v>112</v>
      </c>
      <c r="D1804" s="8" t="s">
        <v>51</v>
      </c>
      <c r="E1804" s="1" t="s">
        <v>31</v>
      </c>
      <c r="F1804" s="1" t="s">
        <v>30</v>
      </c>
      <c r="G1804" s="3">
        <v>2400</v>
      </c>
    </row>
    <row r="1805" spans="1:7" x14ac:dyDescent="0.3">
      <c r="A1805" s="1">
        <v>2010</v>
      </c>
      <c r="B1805" s="1" t="s">
        <v>114</v>
      </c>
      <c r="C1805" s="61" t="s">
        <v>112</v>
      </c>
      <c r="D1805" s="8" t="s">
        <v>51</v>
      </c>
      <c r="E1805" s="1" t="s">
        <v>31</v>
      </c>
      <c r="F1805" s="1" t="s">
        <v>30</v>
      </c>
      <c r="G1805" s="3">
        <v>1000</v>
      </c>
    </row>
    <row r="1806" spans="1:7" x14ac:dyDescent="0.3">
      <c r="A1806" s="1">
        <v>2011</v>
      </c>
      <c r="B1806" s="1" t="s">
        <v>114</v>
      </c>
      <c r="C1806" s="61" t="s">
        <v>112</v>
      </c>
      <c r="D1806" s="8" t="s">
        <v>51</v>
      </c>
      <c r="E1806" s="1" t="s">
        <v>31</v>
      </c>
      <c r="F1806" s="1" t="s">
        <v>30</v>
      </c>
      <c r="G1806" s="3">
        <v>0</v>
      </c>
    </row>
    <row r="1807" spans="1:7" x14ac:dyDescent="0.3">
      <c r="A1807" s="1">
        <v>2012</v>
      </c>
      <c r="B1807" s="1" t="s">
        <v>114</v>
      </c>
      <c r="C1807" s="1" t="s">
        <v>112</v>
      </c>
      <c r="D1807" s="8" t="s">
        <v>51</v>
      </c>
      <c r="E1807" s="1" t="s">
        <v>31</v>
      </c>
      <c r="F1807" s="1" t="s">
        <v>30</v>
      </c>
      <c r="G1807" s="3">
        <v>0</v>
      </c>
    </row>
    <row r="1808" spans="1:7" x14ac:dyDescent="0.3">
      <c r="A1808" s="1">
        <v>2013</v>
      </c>
      <c r="B1808" s="1" t="s">
        <v>114</v>
      </c>
      <c r="C1808" s="1" t="s">
        <v>112</v>
      </c>
      <c r="D1808" s="8" t="s">
        <v>51</v>
      </c>
      <c r="E1808" s="33" t="s">
        <v>31</v>
      </c>
      <c r="F1808" s="33" t="s">
        <v>30</v>
      </c>
      <c r="G1808" s="61">
        <v>0</v>
      </c>
    </row>
    <row r="1809" spans="1:7" x14ac:dyDescent="0.3">
      <c r="A1809" s="1">
        <v>2014</v>
      </c>
      <c r="B1809" s="1" t="s">
        <v>114</v>
      </c>
      <c r="C1809" s="1" t="s">
        <v>112</v>
      </c>
      <c r="D1809" s="8" t="s">
        <v>51</v>
      </c>
      <c r="E1809" s="1" t="s">
        <v>31</v>
      </c>
      <c r="F1809" s="1" t="s">
        <v>30</v>
      </c>
      <c r="G1809" s="61">
        <v>0</v>
      </c>
    </row>
    <row r="1810" spans="1:7" x14ac:dyDescent="0.3">
      <c r="A1810" s="1">
        <v>2015</v>
      </c>
      <c r="B1810" s="1" t="s">
        <v>114</v>
      </c>
      <c r="C1810" s="1" t="s">
        <v>112</v>
      </c>
      <c r="D1810" s="8" t="s">
        <v>51</v>
      </c>
      <c r="E1810" s="1" t="s">
        <v>31</v>
      </c>
      <c r="F1810" s="1" t="s">
        <v>30</v>
      </c>
      <c r="G1810" s="61">
        <v>0</v>
      </c>
    </row>
    <row r="1811" spans="1:7" x14ac:dyDescent="0.3">
      <c r="A1811" s="1">
        <v>2016</v>
      </c>
      <c r="B1811" s="1" t="s">
        <v>114</v>
      </c>
      <c r="C1811" s="1" t="s">
        <v>112</v>
      </c>
      <c r="D1811" s="8" t="s">
        <v>51</v>
      </c>
      <c r="E1811" s="1" t="s">
        <v>31</v>
      </c>
      <c r="F1811" s="1" t="s">
        <v>30</v>
      </c>
      <c r="G1811" s="61">
        <v>0</v>
      </c>
    </row>
    <row r="1812" spans="1:7" x14ac:dyDescent="0.3">
      <c r="A1812" s="1">
        <v>2000</v>
      </c>
      <c r="B1812" s="1" t="s">
        <v>6</v>
      </c>
      <c r="C1812" s="1" t="s">
        <v>7</v>
      </c>
      <c r="D1812" s="216" t="s">
        <v>249</v>
      </c>
      <c r="E1812" s="1" t="s">
        <v>29</v>
      </c>
      <c r="F1812" s="1" t="s">
        <v>30</v>
      </c>
      <c r="G1812" s="3">
        <v>100</v>
      </c>
    </row>
    <row r="1813" spans="1:7" x14ac:dyDescent="0.3">
      <c r="A1813" s="1">
        <v>2001</v>
      </c>
      <c r="B1813" s="1" t="s">
        <v>6</v>
      </c>
      <c r="C1813" s="1" t="s">
        <v>7</v>
      </c>
      <c r="D1813" s="216" t="s">
        <v>249</v>
      </c>
      <c r="E1813" s="33" t="s">
        <v>29</v>
      </c>
      <c r="F1813" s="33" t="s">
        <v>30</v>
      </c>
      <c r="G1813" s="3">
        <v>5985</v>
      </c>
    </row>
    <row r="1814" spans="1:7" x14ac:dyDescent="0.3">
      <c r="A1814" s="1">
        <v>2002</v>
      </c>
      <c r="B1814" s="1" t="s">
        <v>6</v>
      </c>
      <c r="C1814" s="1" t="s">
        <v>7</v>
      </c>
      <c r="D1814" s="216" t="s">
        <v>249</v>
      </c>
      <c r="E1814" s="1" t="s">
        <v>29</v>
      </c>
      <c r="F1814" s="1" t="s">
        <v>30</v>
      </c>
      <c r="G1814" s="3">
        <v>6151</v>
      </c>
    </row>
    <row r="1815" spans="1:7" x14ac:dyDescent="0.3">
      <c r="A1815" s="1">
        <v>2003</v>
      </c>
      <c r="B1815" s="1" t="s">
        <v>6</v>
      </c>
      <c r="C1815" s="1" t="s">
        <v>7</v>
      </c>
      <c r="D1815" s="216" t="s">
        <v>249</v>
      </c>
      <c r="E1815" s="1" t="s">
        <v>29</v>
      </c>
      <c r="F1815" s="1" t="s">
        <v>30</v>
      </c>
      <c r="G1815" s="3">
        <v>1101</v>
      </c>
    </row>
    <row r="1816" spans="1:7" x14ac:dyDescent="0.3">
      <c r="A1816" s="1">
        <v>2004</v>
      </c>
      <c r="B1816" s="1" t="s">
        <v>6</v>
      </c>
      <c r="C1816" s="1" t="s">
        <v>7</v>
      </c>
      <c r="D1816" s="216" t="s">
        <v>249</v>
      </c>
      <c r="E1816" s="1" t="s">
        <v>29</v>
      </c>
      <c r="F1816" s="1" t="s">
        <v>30</v>
      </c>
      <c r="G1816" s="3">
        <v>2200</v>
      </c>
    </row>
    <row r="1817" spans="1:7" x14ac:dyDescent="0.3">
      <c r="A1817" s="1">
        <v>2005</v>
      </c>
      <c r="B1817" s="1" t="s">
        <v>6</v>
      </c>
      <c r="C1817" s="1" t="s">
        <v>7</v>
      </c>
      <c r="D1817" s="216" t="s">
        <v>249</v>
      </c>
      <c r="E1817" s="1" t="s">
        <v>29</v>
      </c>
      <c r="F1817" s="1" t="s">
        <v>30</v>
      </c>
      <c r="G1817" s="3">
        <v>2030</v>
      </c>
    </row>
    <row r="1818" spans="1:7" x14ac:dyDescent="0.3">
      <c r="A1818" s="1">
        <v>2006</v>
      </c>
      <c r="B1818" s="1" t="s">
        <v>6</v>
      </c>
      <c r="C1818" s="1" t="s">
        <v>7</v>
      </c>
      <c r="D1818" s="216" t="s">
        <v>249</v>
      </c>
      <c r="E1818" s="33" t="s">
        <v>29</v>
      </c>
      <c r="F1818" s="33" t="s">
        <v>30</v>
      </c>
      <c r="G1818" s="3">
        <v>25</v>
      </c>
    </row>
    <row r="1819" spans="1:7" x14ac:dyDescent="0.3">
      <c r="A1819" s="1">
        <v>2007</v>
      </c>
      <c r="B1819" s="1" t="s">
        <v>6</v>
      </c>
      <c r="C1819" s="1" t="s">
        <v>7</v>
      </c>
      <c r="D1819" s="216" t="s">
        <v>249</v>
      </c>
      <c r="E1819" s="1" t="s">
        <v>29</v>
      </c>
      <c r="F1819" s="1" t="s">
        <v>30</v>
      </c>
      <c r="G1819" s="3">
        <v>0</v>
      </c>
    </row>
    <row r="1820" spans="1:7" x14ac:dyDescent="0.3">
      <c r="A1820" s="1">
        <v>2008</v>
      </c>
      <c r="B1820" s="1" t="s">
        <v>6</v>
      </c>
      <c r="C1820" s="1" t="s">
        <v>7</v>
      </c>
      <c r="D1820" s="216" t="s">
        <v>249</v>
      </c>
      <c r="E1820" s="1" t="s">
        <v>29</v>
      </c>
      <c r="F1820" s="1" t="s">
        <v>30</v>
      </c>
      <c r="G1820" s="3">
        <v>1100</v>
      </c>
    </row>
    <row r="1821" spans="1:7" x14ac:dyDescent="0.3">
      <c r="A1821" s="1">
        <v>2009</v>
      </c>
      <c r="B1821" s="1" t="s">
        <v>6</v>
      </c>
      <c r="C1821" s="1" t="s">
        <v>7</v>
      </c>
      <c r="D1821" s="216" t="s">
        <v>249</v>
      </c>
      <c r="E1821" s="1" t="s">
        <v>29</v>
      </c>
      <c r="F1821" s="1" t="s">
        <v>30</v>
      </c>
      <c r="G1821" s="3">
        <v>0</v>
      </c>
    </row>
    <row r="1822" spans="1:7" x14ac:dyDescent="0.3">
      <c r="A1822" s="33">
        <v>2010</v>
      </c>
      <c r="B1822" t="s">
        <v>6</v>
      </c>
      <c r="C1822" t="s">
        <v>7</v>
      </c>
      <c r="D1822" s="216" t="s">
        <v>249</v>
      </c>
      <c r="E1822" t="s">
        <v>29</v>
      </c>
      <c r="F1822" t="s">
        <v>30</v>
      </c>
      <c r="G1822" s="3">
        <v>1200</v>
      </c>
    </row>
    <row r="1823" spans="1:7" x14ac:dyDescent="0.3">
      <c r="A1823" s="33">
        <v>2011</v>
      </c>
      <c r="B1823" s="12" t="s">
        <v>6</v>
      </c>
      <c r="C1823" s="12" t="s">
        <v>7</v>
      </c>
      <c r="D1823" s="216" t="s">
        <v>249</v>
      </c>
      <c r="E1823" s="33" t="s">
        <v>29</v>
      </c>
      <c r="F1823" s="33" t="s">
        <v>30</v>
      </c>
      <c r="G1823" s="3">
        <v>5760</v>
      </c>
    </row>
    <row r="1824" spans="1:7" x14ac:dyDescent="0.3">
      <c r="A1824" s="33">
        <v>2012</v>
      </c>
      <c r="B1824" s="12" t="s">
        <v>6</v>
      </c>
      <c r="C1824" s="12" t="s">
        <v>7</v>
      </c>
      <c r="D1824" s="216" t="s">
        <v>249</v>
      </c>
      <c r="E1824" s="12" t="s">
        <v>29</v>
      </c>
      <c r="F1824" s="12" t="s">
        <v>30</v>
      </c>
      <c r="G1824" s="3">
        <v>1860</v>
      </c>
    </row>
    <row r="1825" spans="1:7" x14ac:dyDescent="0.3">
      <c r="A1825" s="33">
        <v>2013</v>
      </c>
      <c r="B1825" s="12" t="s">
        <v>6</v>
      </c>
      <c r="C1825" s="12" t="s">
        <v>7</v>
      </c>
      <c r="D1825" s="216" t="s">
        <v>249</v>
      </c>
      <c r="E1825" s="12" t="s">
        <v>29</v>
      </c>
      <c r="F1825" s="12" t="s">
        <v>30</v>
      </c>
      <c r="G1825" s="61">
        <v>4800</v>
      </c>
    </row>
    <row r="1826" spans="1:7" x14ac:dyDescent="0.3">
      <c r="A1826" s="33">
        <v>2014</v>
      </c>
      <c r="B1826" s="12" t="s">
        <v>6</v>
      </c>
      <c r="C1826" s="12" t="s">
        <v>7</v>
      </c>
      <c r="D1826" s="216" t="s">
        <v>249</v>
      </c>
      <c r="E1826" s="12" t="s">
        <v>29</v>
      </c>
      <c r="F1826" s="12" t="s">
        <v>30</v>
      </c>
      <c r="G1826" s="61">
        <v>2210</v>
      </c>
    </row>
    <row r="1827" spans="1:7" x14ac:dyDescent="0.3">
      <c r="A1827" s="33">
        <v>2015</v>
      </c>
      <c r="B1827" s="12" t="s">
        <v>6</v>
      </c>
      <c r="C1827" s="12" t="s">
        <v>7</v>
      </c>
      <c r="D1827" s="216" t="s">
        <v>249</v>
      </c>
      <c r="E1827" s="12" t="s">
        <v>29</v>
      </c>
      <c r="F1827" s="12" t="s">
        <v>30</v>
      </c>
      <c r="G1827" s="61">
        <v>3331</v>
      </c>
    </row>
    <row r="1828" spans="1:7" x14ac:dyDescent="0.3">
      <c r="A1828" s="33">
        <v>2016</v>
      </c>
      <c r="B1828" s="12" t="s">
        <v>6</v>
      </c>
      <c r="C1828" s="12" t="s">
        <v>7</v>
      </c>
      <c r="D1828" s="216" t="s">
        <v>249</v>
      </c>
      <c r="E1828" s="33" t="s">
        <v>29</v>
      </c>
      <c r="F1828" s="33" t="s">
        <v>30</v>
      </c>
      <c r="G1828" s="34">
        <v>900</v>
      </c>
    </row>
    <row r="1829" spans="1:7" x14ac:dyDescent="0.3">
      <c r="A1829" s="33">
        <v>2000</v>
      </c>
      <c r="B1829" s="12" t="s">
        <v>10</v>
      </c>
      <c r="C1829" s="216" t="s">
        <v>11</v>
      </c>
      <c r="D1829" s="216" t="s">
        <v>246</v>
      </c>
      <c r="E1829" s="12" t="s">
        <v>29</v>
      </c>
      <c r="F1829" s="12" t="s">
        <v>30</v>
      </c>
      <c r="G1829" s="3">
        <v>0</v>
      </c>
    </row>
    <row r="1830" spans="1:7" x14ac:dyDescent="0.3">
      <c r="A1830" s="33">
        <v>2001</v>
      </c>
      <c r="B1830" s="12" t="s">
        <v>10</v>
      </c>
      <c r="C1830" s="216" t="s">
        <v>11</v>
      </c>
      <c r="D1830" s="216" t="s">
        <v>246</v>
      </c>
      <c r="E1830" s="12" t="s">
        <v>29</v>
      </c>
      <c r="F1830" s="12" t="s">
        <v>30</v>
      </c>
      <c r="G1830" s="3">
        <v>0</v>
      </c>
    </row>
    <row r="1831" spans="1:7" x14ac:dyDescent="0.3">
      <c r="A1831" s="33">
        <v>2002</v>
      </c>
      <c r="B1831" s="12" t="s">
        <v>10</v>
      </c>
      <c r="C1831" s="216" t="s">
        <v>11</v>
      </c>
      <c r="D1831" s="216" t="s">
        <v>246</v>
      </c>
      <c r="E1831" s="12" t="s">
        <v>29</v>
      </c>
      <c r="F1831" s="12" t="s">
        <v>30</v>
      </c>
      <c r="G1831" s="3">
        <v>3260</v>
      </c>
    </row>
    <row r="1832" spans="1:7" x14ac:dyDescent="0.3">
      <c r="A1832" s="33">
        <v>2003</v>
      </c>
      <c r="B1832" s="12" t="s">
        <v>10</v>
      </c>
      <c r="C1832" s="216" t="s">
        <v>11</v>
      </c>
      <c r="D1832" s="216" t="s">
        <v>246</v>
      </c>
      <c r="E1832" s="12" t="s">
        <v>29</v>
      </c>
      <c r="F1832" s="12" t="s">
        <v>30</v>
      </c>
      <c r="G1832" s="3">
        <v>1170</v>
      </c>
    </row>
    <row r="1833" spans="1:7" x14ac:dyDescent="0.3">
      <c r="A1833" s="33">
        <v>2004</v>
      </c>
      <c r="B1833" s="12" t="s">
        <v>10</v>
      </c>
      <c r="C1833" s="216" t="s">
        <v>11</v>
      </c>
      <c r="D1833" s="216" t="s">
        <v>246</v>
      </c>
      <c r="E1833" s="33" t="s">
        <v>29</v>
      </c>
      <c r="F1833" s="33" t="s">
        <v>30</v>
      </c>
      <c r="G1833" s="3">
        <v>2000</v>
      </c>
    </row>
    <row r="1834" spans="1:7" x14ac:dyDescent="0.3">
      <c r="A1834" s="33">
        <v>2005</v>
      </c>
      <c r="B1834" s="12" t="s">
        <v>10</v>
      </c>
      <c r="C1834" s="216" t="s">
        <v>11</v>
      </c>
      <c r="D1834" s="216" t="s">
        <v>246</v>
      </c>
      <c r="E1834" s="12" t="s">
        <v>29</v>
      </c>
      <c r="F1834" s="12" t="s">
        <v>30</v>
      </c>
      <c r="G1834" s="3">
        <v>500</v>
      </c>
    </row>
    <row r="1835" spans="1:7" x14ac:dyDescent="0.3">
      <c r="A1835" s="33">
        <v>2006</v>
      </c>
      <c r="B1835" s="12" t="s">
        <v>10</v>
      </c>
      <c r="C1835" s="216" t="s">
        <v>11</v>
      </c>
      <c r="D1835" s="216" t="s">
        <v>246</v>
      </c>
      <c r="E1835" s="12" t="s">
        <v>29</v>
      </c>
      <c r="F1835" s="12" t="s">
        <v>30</v>
      </c>
      <c r="G1835" s="3">
        <v>750</v>
      </c>
    </row>
    <row r="1836" spans="1:7" x14ac:dyDescent="0.3">
      <c r="A1836" s="33">
        <v>2007</v>
      </c>
      <c r="B1836" s="12" t="s">
        <v>10</v>
      </c>
      <c r="C1836" s="216" t="s">
        <v>11</v>
      </c>
      <c r="D1836" s="216" t="s">
        <v>246</v>
      </c>
      <c r="E1836" s="12" t="s">
        <v>29</v>
      </c>
      <c r="F1836" s="12" t="s">
        <v>30</v>
      </c>
      <c r="G1836" s="3">
        <v>1500</v>
      </c>
    </row>
    <row r="1837" spans="1:7" x14ac:dyDescent="0.3">
      <c r="A1837" s="33">
        <v>2008</v>
      </c>
      <c r="B1837" s="12" t="s">
        <v>10</v>
      </c>
      <c r="C1837" s="216" t="s">
        <v>11</v>
      </c>
      <c r="D1837" s="216" t="s">
        <v>246</v>
      </c>
      <c r="E1837" s="61" t="s">
        <v>29</v>
      </c>
      <c r="F1837" s="61" t="s">
        <v>30</v>
      </c>
      <c r="G1837" s="3">
        <v>2000</v>
      </c>
    </row>
    <row r="1838" spans="1:7" x14ac:dyDescent="0.3">
      <c r="A1838" s="33">
        <v>2009</v>
      </c>
      <c r="B1838" s="12" t="s">
        <v>10</v>
      </c>
      <c r="C1838" s="216" t="s">
        <v>11</v>
      </c>
      <c r="D1838" s="216" t="s">
        <v>246</v>
      </c>
      <c r="E1838" s="61" t="s">
        <v>29</v>
      </c>
      <c r="F1838" s="61" t="s">
        <v>30</v>
      </c>
      <c r="G1838" s="3">
        <v>4260</v>
      </c>
    </row>
    <row r="1839" spans="1:7" x14ac:dyDescent="0.3">
      <c r="A1839" s="33">
        <v>2010</v>
      </c>
      <c r="B1839" s="13" t="s">
        <v>10</v>
      </c>
      <c r="C1839" s="216" t="s">
        <v>11</v>
      </c>
      <c r="D1839" s="216" t="s">
        <v>246</v>
      </c>
      <c r="E1839" s="61" t="s">
        <v>29</v>
      </c>
      <c r="F1839" s="61" t="s">
        <v>30</v>
      </c>
      <c r="G1839" s="3">
        <v>100</v>
      </c>
    </row>
    <row r="1840" spans="1:7" x14ac:dyDescent="0.3">
      <c r="A1840" s="33">
        <v>2011</v>
      </c>
      <c r="B1840" s="14" t="s">
        <v>10</v>
      </c>
      <c r="C1840" s="216" t="s">
        <v>11</v>
      </c>
      <c r="D1840" s="216" t="s">
        <v>246</v>
      </c>
      <c r="E1840" s="61" t="s">
        <v>29</v>
      </c>
      <c r="F1840" s="61" t="s">
        <v>30</v>
      </c>
      <c r="G1840" s="3">
        <v>350</v>
      </c>
    </row>
    <row r="1841" spans="1:7" x14ac:dyDescent="0.3">
      <c r="A1841" s="33">
        <v>2012</v>
      </c>
      <c r="B1841" s="14" t="s">
        <v>10</v>
      </c>
      <c r="C1841" s="216" t="s">
        <v>11</v>
      </c>
      <c r="D1841" s="216" t="s">
        <v>246</v>
      </c>
      <c r="E1841" s="13" t="s">
        <v>29</v>
      </c>
      <c r="F1841" s="13" t="s">
        <v>30</v>
      </c>
      <c r="G1841" s="3">
        <v>0</v>
      </c>
    </row>
    <row r="1842" spans="1:7" x14ac:dyDescent="0.3">
      <c r="A1842" s="33">
        <v>2013</v>
      </c>
      <c r="B1842" s="14" t="s">
        <v>10</v>
      </c>
      <c r="C1842" s="216" t="s">
        <v>11</v>
      </c>
      <c r="D1842" s="216" t="s">
        <v>246</v>
      </c>
      <c r="E1842" s="13" t="s">
        <v>29</v>
      </c>
      <c r="F1842" s="13" t="s">
        <v>30</v>
      </c>
      <c r="G1842" s="61">
        <v>0</v>
      </c>
    </row>
    <row r="1843" spans="1:7" x14ac:dyDescent="0.3">
      <c r="A1843" s="33">
        <v>2014</v>
      </c>
      <c r="B1843" s="14" t="s">
        <v>10</v>
      </c>
      <c r="C1843" s="216" t="s">
        <v>11</v>
      </c>
      <c r="D1843" s="216" t="s">
        <v>246</v>
      </c>
      <c r="E1843" s="33" t="s">
        <v>29</v>
      </c>
      <c r="F1843" s="33" t="s">
        <v>30</v>
      </c>
      <c r="G1843" s="61">
        <v>0</v>
      </c>
    </row>
    <row r="1844" spans="1:7" x14ac:dyDescent="0.3">
      <c r="A1844" s="33">
        <v>2015</v>
      </c>
      <c r="B1844" s="14" t="s">
        <v>10</v>
      </c>
      <c r="C1844" s="216" t="s">
        <v>11</v>
      </c>
      <c r="D1844" s="216" t="s">
        <v>246</v>
      </c>
      <c r="E1844" s="58" t="s">
        <v>29</v>
      </c>
      <c r="F1844" s="58" t="s">
        <v>30</v>
      </c>
      <c r="G1844" s="61">
        <v>0</v>
      </c>
    </row>
    <row r="1845" spans="1:7" x14ac:dyDescent="0.3">
      <c r="A1845" s="33">
        <v>2016</v>
      </c>
      <c r="B1845" s="14" t="s">
        <v>10</v>
      </c>
      <c r="C1845" s="216" t="s">
        <v>11</v>
      </c>
      <c r="D1845" s="216" t="s">
        <v>246</v>
      </c>
      <c r="E1845" s="13" t="s">
        <v>29</v>
      </c>
      <c r="F1845" s="13" t="s">
        <v>30</v>
      </c>
      <c r="G1845" s="34">
        <v>1900</v>
      </c>
    </row>
    <row r="1846" spans="1:7" x14ac:dyDescent="0.3">
      <c r="A1846" s="33">
        <v>2000</v>
      </c>
      <c r="B1846" s="14" t="s">
        <v>115</v>
      </c>
      <c r="C1846" s="13" t="s">
        <v>12</v>
      </c>
      <c r="D1846" s="13" t="s">
        <v>47</v>
      </c>
      <c r="E1846" s="13" t="s">
        <v>29</v>
      </c>
      <c r="F1846" s="13" t="s">
        <v>30</v>
      </c>
      <c r="G1846" s="3">
        <v>0</v>
      </c>
    </row>
    <row r="1847" spans="1:7" x14ac:dyDescent="0.3">
      <c r="A1847" s="33">
        <v>2001</v>
      </c>
      <c r="B1847" s="14" t="s">
        <v>115</v>
      </c>
      <c r="C1847" s="13" t="s">
        <v>12</v>
      </c>
      <c r="D1847" s="13" t="s">
        <v>47</v>
      </c>
      <c r="E1847" s="13" t="s">
        <v>29</v>
      </c>
      <c r="F1847" s="13" t="s">
        <v>30</v>
      </c>
      <c r="G1847" s="3">
        <v>0</v>
      </c>
    </row>
    <row r="1848" spans="1:7" x14ac:dyDescent="0.3">
      <c r="A1848" s="33">
        <v>2002</v>
      </c>
      <c r="B1848" s="14" t="s">
        <v>115</v>
      </c>
      <c r="C1848" s="58" t="s">
        <v>12</v>
      </c>
      <c r="D1848" s="13" t="s">
        <v>47</v>
      </c>
      <c r="E1848" s="33" t="s">
        <v>29</v>
      </c>
      <c r="F1848" s="33" t="s">
        <v>30</v>
      </c>
      <c r="G1848" s="3">
        <v>0</v>
      </c>
    </row>
    <row r="1849" spans="1:7" x14ac:dyDescent="0.3">
      <c r="A1849" s="33">
        <v>2003</v>
      </c>
      <c r="B1849" s="14" t="s">
        <v>115</v>
      </c>
      <c r="C1849" s="58" t="s">
        <v>12</v>
      </c>
      <c r="D1849" s="13" t="s">
        <v>47</v>
      </c>
      <c r="E1849" s="58" t="s">
        <v>29</v>
      </c>
      <c r="F1849" s="58" t="s">
        <v>30</v>
      </c>
      <c r="G1849" s="3">
        <v>0</v>
      </c>
    </row>
    <row r="1850" spans="1:7" x14ac:dyDescent="0.3">
      <c r="A1850" s="33">
        <v>2004</v>
      </c>
      <c r="B1850" s="14" t="s">
        <v>115</v>
      </c>
      <c r="C1850" s="13" t="s">
        <v>12</v>
      </c>
      <c r="D1850" s="13" t="s">
        <v>47</v>
      </c>
      <c r="E1850" s="13" t="s">
        <v>29</v>
      </c>
      <c r="F1850" s="13" t="s">
        <v>30</v>
      </c>
      <c r="G1850" s="3">
        <v>0</v>
      </c>
    </row>
    <row r="1851" spans="1:7" x14ac:dyDescent="0.3">
      <c r="A1851" s="33">
        <v>2005</v>
      </c>
      <c r="B1851" s="14" t="s">
        <v>115</v>
      </c>
      <c r="C1851" s="13" t="s">
        <v>12</v>
      </c>
      <c r="D1851" s="13" t="s">
        <v>47</v>
      </c>
      <c r="E1851" s="13" t="s">
        <v>29</v>
      </c>
      <c r="F1851" s="13" t="s">
        <v>30</v>
      </c>
      <c r="G1851" s="3">
        <v>0</v>
      </c>
    </row>
    <row r="1852" spans="1:7" x14ac:dyDescent="0.3">
      <c r="A1852" s="33">
        <v>2006</v>
      </c>
      <c r="B1852" s="14" t="s">
        <v>115</v>
      </c>
      <c r="C1852" s="13" t="s">
        <v>12</v>
      </c>
      <c r="D1852" s="13" t="s">
        <v>47</v>
      </c>
      <c r="E1852" s="13" t="s">
        <v>29</v>
      </c>
      <c r="F1852" s="13" t="s">
        <v>30</v>
      </c>
      <c r="G1852" s="3">
        <v>0</v>
      </c>
    </row>
    <row r="1853" spans="1:7" x14ac:dyDescent="0.3">
      <c r="A1853" s="33">
        <v>2007</v>
      </c>
      <c r="B1853" s="14" t="s">
        <v>115</v>
      </c>
      <c r="C1853" s="59" t="s">
        <v>12</v>
      </c>
      <c r="D1853" s="13" t="s">
        <v>47</v>
      </c>
      <c r="E1853" s="59" t="s">
        <v>29</v>
      </c>
      <c r="F1853" s="59" t="s">
        <v>30</v>
      </c>
      <c r="G1853" s="3">
        <v>0</v>
      </c>
    </row>
    <row r="1854" spans="1:7" x14ac:dyDescent="0.3">
      <c r="A1854" s="33">
        <v>2008</v>
      </c>
      <c r="B1854" s="14" t="s">
        <v>115</v>
      </c>
      <c r="C1854" s="61" t="s">
        <v>12</v>
      </c>
      <c r="D1854" s="13" t="s">
        <v>47</v>
      </c>
      <c r="E1854" s="61" t="s">
        <v>29</v>
      </c>
      <c r="F1854" s="61" t="s">
        <v>30</v>
      </c>
      <c r="G1854" s="3">
        <v>0</v>
      </c>
    </row>
    <row r="1855" spans="1:7" x14ac:dyDescent="0.3">
      <c r="A1855" s="33">
        <v>2009</v>
      </c>
      <c r="B1855" s="14" t="s">
        <v>115</v>
      </c>
      <c r="C1855" s="61" t="s">
        <v>12</v>
      </c>
      <c r="D1855" s="13" t="s">
        <v>47</v>
      </c>
      <c r="E1855" s="61" t="s">
        <v>29</v>
      </c>
      <c r="F1855" s="61" t="s">
        <v>30</v>
      </c>
      <c r="G1855" s="3">
        <v>0</v>
      </c>
    </row>
    <row r="1856" spans="1:7" x14ac:dyDescent="0.3">
      <c r="A1856" s="33">
        <v>2010</v>
      </c>
      <c r="B1856" t="s">
        <v>115</v>
      </c>
      <c r="C1856" s="61" t="s">
        <v>12</v>
      </c>
      <c r="D1856" t="s">
        <v>47</v>
      </c>
      <c r="E1856" s="61" t="s">
        <v>29</v>
      </c>
      <c r="F1856" s="61" t="s">
        <v>30</v>
      </c>
      <c r="G1856" s="3">
        <v>0</v>
      </c>
    </row>
    <row r="1857" spans="1:7" x14ac:dyDescent="0.3">
      <c r="A1857" s="33">
        <v>2011</v>
      </c>
      <c r="B1857" s="15" t="s">
        <v>115</v>
      </c>
      <c r="C1857" s="61" t="s">
        <v>12</v>
      </c>
      <c r="D1857" s="15" t="s">
        <v>47</v>
      </c>
      <c r="E1857" s="61" t="s">
        <v>29</v>
      </c>
      <c r="F1857" s="61" t="s">
        <v>30</v>
      </c>
      <c r="G1857" s="3">
        <v>0</v>
      </c>
    </row>
    <row r="1858" spans="1:7" x14ac:dyDescent="0.3">
      <c r="A1858" s="33">
        <v>2012</v>
      </c>
      <c r="B1858" s="15" t="s">
        <v>115</v>
      </c>
      <c r="C1858" s="15" t="s">
        <v>12</v>
      </c>
      <c r="D1858" s="15" t="s">
        <v>47</v>
      </c>
      <c r="E1858" s="33" t="s">
        <v>29</v>
      </c>
      <c r="F1858" s="33" t="s">
        <v>30</v>
      </c>
      <c r="G1858" s="3">
        <v>2690</v>
      </c>
    </row>
    <row r="1859" spans="1:7" x14ac:dyDescent="0.3">
      <c r="A1859" s="33">
        <v>2013</v>
      </c>
      <c r="B1859" s="15" t="s">
        <v>115</v>
      </c>
      <c r="C1859" s="15" t="s">
        <v>12</v>
      </c>
      <c r="D1859" s="15" t="s">
        <v>47</v>
      </c>
      <c r="E1859" s="15" t="s">
        <v>29</v>
      </c>
      <c r="F1859" s="15" t="s">
        <v>30</v>
      </c>
      <c r="G1859" s="61">
        <v>220</v>
      </c>
    </row>
    <row r="1860" spans="1:7" x14ac:dyDescent="0.3">
      <c r="A1860" s="33">
        <v>2014</v>
      </c>
      <c r="B1860" s="15" t="s">
        <v>115</v>
      </c>
      <c r="C1860" s="15" t="s">
        <v>12</v>
      </c>
      <c r="D1860" s="15" t="s">
        <v>47</v>
      </c>
      <c r="E1860" s="15" t="s">
        <v>29</v>
      </c>
      <c r="F1860" s="15" t="s">
        <v>30</v>
      </c>
      <c r="G1860" s="61">
        <v>0</v>
      </c>
    </row>
    <row r="1861" spans="1:7" x14ac:dyDescent="0.3">
      <c r="A1861" s="33">
        <v>2015</v>
      </c>
      <c r="B1861" s="15" t="s">
        <v>115</v>
      </c>
      <c r="C1861" s="15" t="s">
        <v>12</v>
      </c>
      <c r="D1861" s="15" t="s">
        <v>47</v>
      </c>
      <c r="E1861" s="15" t="s">
        <v>29</v>
      </c>
      <c r="F1861" s="15" t="s">
        <v>30</v>
      </c>
      <c r="G1861" s="61">
        <v>1260</v>
      </c>
    </row>
    <row r="1862" spans="1:7" x14ac:dyDescent="0.3">
      <c r="A1862" s="33">
        <v>2016</v>
      </c>
      <c r="B1862" s="15" t="s">
        <v>115</v>
      </c>
      <c r="C1862" s="15" t="s">
        <v>12</v>
      </c>
      <c r="D1862" s="15" t="s">
        <v>47</v>
      </c>
      <c r="E1862" s="15" t="s">
        <v>29</v>
      </c>
      <c r="F1862" s="15" t="s">
        <v>30</v>
      </c>
      <c r="G1862" s="34">
        <v>0</v>
      </c>
    </row>
    <row r="1863" spans="1:7" x14ac:dyDescent="0.3">
      <c r="A1863" s="33">
        <v>2000</v>
      </c>
      <c r="B1863" s="15" t="s">
        <v>115</v>
      </c>
      <c r="C1863" s="15" t="s">
        <v>13</v>
      </c>
      <c r="D1863" s="15" t="s">
        <v>48</v>
      </c>
      <c r="E1863" s="33" t="s">
        <v>29</v>
      </c>
      <c r="F1863" s="33" t="s">
        <v>30</v>
      </c>
      <c r="G1863" s="3">
        <v>0</v>
      </c>
    </row>
    <row r="1864" spans="1:7" x14ac:dyDescent="0.3">
      <c r="A1864" s="33">
        <v>2001</v>
      </c>
      <c r="B1864" s="15" t="s">
        <v>115</v>
      </c>
      <c r="C1864" s="15" t="s">
        <v>13</v>
      </c>
      <c r="D1864" s="15" t="s">
        <v>48</v>
      </c>
      <c r="E1864" s="15" t="s">
        <v>29</v>
      </c>
      <c r="F1864" s="15" t="s">
        <v>30</v>
      </c>
      <c r="G1864" s="3">
        <v>1250</v>
      </c>
    </row>
    <row r="1865" spans="1:7" x14ac:dyDescent="0.3">
      <c r="A1865" s="33">
        <v>2002</v>
      </c>
      <c r="B1865" s="15" t="s">
        <v>115</v>
      </c>
      <c r="C1865" s="15" t="s">
        <v>13</v>
      </c>
      <c r="D1865" s="15" t="s">
        <v>48</v>
      </c>
      <c r="E1865" s="15" t="s">
        <v>29</v>
      </c>
      <c r="F1865" s="15" t="s">
        <v>30</v>
      </c>
      <c r="G1865" s="3">
        <v>2400</v>
      </c>
    </row>
    <row r="1866" spans="1:7" x14ac:dyDescent="0.3">
      <c r="A1866" s="33">
        <v>2003</v>
      </c>
      <c r="B1866" s="15" t="s">
        <v>115</v>
      </c>
      <c r="C1866" s="15" t="s">
        <v>13</v>
      </c>
      <c r="D1866" s="15" t="s">
        <v>48</v>
      </c>
      <c r="E1866" s="15" t="s">
        <v>29</v>
      </c>
      <c r="F1866" s="15" t="s">
        <v>30</v>
      </c>
      <c r="G1866" s="3">
        <v>977</v>
      </c>
    </row>
    <row r="1867" spans="1:7" x14ac:dyDescent="0.3">
      <c r="A1867" s="33">
        <v>2004</v>
      </c>
      <c r="B1867" s="15" t="s">
        <v>115</v>
      </c>
      <c r="C1867" s="15" t="s">
        <v>13</v>
      </c>
      <c r="D1867" s="15" t="s">
        <v>48</v>
      </c>
      <c r="E1867" s="15" t="s">
        <v>29</v>
      </c>
      <c r="F1867" s="15" t="s">
        <v>30</v>
      </c>
      <c r="G1867" s="3">
        <v>90</v>
      </c>
    </row>
    <row r="1868" spans="1:7" x14ac:dyDescent="0.3">
      <c r="A1868" s="33">
        <v>2005</v>
      </c>
      <c r="B1868" s="15" t="s">
        <v>115</v>
      </c>
      <c r="C1868" s="15" t="s">
        <v>13</v>
      </c>
      <c r="D1868" s="15" t="s">
        <v>48</v>
      </c>
      <c r="E1868" s="33" t="s">
        <v>29</v>
      </c>
      <c r="F1868" s="33" t="s">
        <v>30</v>
      </c>
      <c r="G1868" s="3">
        <v>700</v>
      </c>
    </row>
    <row r="1869" spans="1:7" x14ac:dyDescent="0.3">
      <c r="A1869" s="33">
        <v>2006</v>
      </c>
      <c r="B1869" s="15" t="s">
        <v>115</v>
      </c>
      <c r="C1869" s="15" t="s">
        <v>13</v>
      </c>
      <c r="D1869" s="15" t="s">
        <v>48</v>
      </c>
      <c r="E1869" s="15" t="s">
        <v>29</v>
      </c>
      <c r="F1869" s="15" t="s">
        <v>30</v>
      </c>
      <c r="G1869" s="3">
        <v>670</v>
      </c>
    </row>
    <row r="1870" spans="1:7" x14ac:dyDescent="0.3">
      <c r="A1870" s="33">
        <v>2007</v>
      </c>
      <c r="B1870" s="15" t="s">
        <v>115</v>
      </c>
      <c r="C1870" s="59" t="s">
        <v>13</v>
      </c>
      <c r="D1870" s="15" t="s">
        <v>48</v>
      </c>
      <c r="E1870" s="59" t="s">
        <v>29</v>
      </c>
      <c r="F1870" s="59" t="s">
        <v>30</v>
      </c>
      <c r="G1870" s="3">
        <v>750</v>
      </c>
    </row>
    <row r="1871" spans="1:7" x14ac:dyDescent="0.3">
      <c r="A1871" s="33">
        <v>2008</v>
      </c>
      <c r="B1871" s="15" t="s">
        <v>115</v>
      </c>
      <c r="C1871" s="61" t="s">
        <v>13</v>
      </c>
      <c r="D1871" s="15" t="s">
        <v>48</v>
      </c>
      <c r="E1871" s="61" t="s">
        <v>29</v>
      </c>
      <c r="F1871" s="61" t="s">
        <v>30</v>
      </c>
      <c r="G1871" s="3">
        <v>0</v>
      </c>
    </row>
    <row r="1872" spans="1:7" x14ac:dyDescent="0.3">
      <c r="A1872" s="33">
        <v>2009</v>
      </c>
      <c r="B1872" s="15" t="s">
        <v>115</v>
      </c>
      <c r="C1872" s="61" t="s">
        <v>13</v>
      </c>
      <c r="D1872" s="15" t="s">
        <v>48</v>
      </c>
      <c r="E1872" s="61" t="s">
        <v>29</v>
      </c>
      <c r="F1872" s="61" t="s">
        <v>30</v>
      </c>
      <c r="G1872" s="3">
        <v>1800</v>
      </c>
    </row>
    <row r="1873" spans="1:7" x14ac:dyDescent="0.3">
      <c r="A1873" s="33">
        <v>2010</v>
      </c>
      <c r="B1873" s="16" t="s">
        <v>115</v>
      </c>
      <c r="C1873" s="61" t="s">
        <v>13</v>
      </c>
      <c r="D1873" t="s">
        <v>48</v>
      </c>
      <c r="E1873" s="61" t="s">
        <v>29</v>
      </c>
      <c r="F1873" s="61" t="s">
        <v>30</v>
      </c>
      <c r="G1873" s="3">
        <v>0</v>
      </c>
    </row>
    <row r="1874" spans="1:7" x14ac:dyDescent="0.3">
      <c r="A1874" s="33">
        <v>2011</v>
      </c>
      <c r="B1874" s="16" t="s">
        <v>115</v>
      </c>
      <c r="C1874" s="61" t="s">
        <v>13</v>
      </c>
      <c r="D1874" t="s">
        <v>48</v>
      </c>
      <c r="E1874" s="61" t="s">
        <v>29</v>
      </c>
      <c r="F1874" s="61" t="s">
        <v>30</v>
      </c>
      <c r="G1874" s="3">
        <v>0</v>
      </c>
    </row>
    <row r="1875" spans="1:7" x14ac:dyDescent="0.3">
      <c r="A1875" s="33">
        <v>2012</v>
      </c>
      <c r="B1875" s="16" t="s">
        <v>115</v>
      </c>
      <c r="C1875" s="16" t="s">
        <v>13</v>
      </c>
      <c r="D1875" s="16" t="s">
        <v>48</v>
      </c>
      <c r="E1875" s="16" t="s">
        <v>29</v>
      </c>
      <c r="F1875" s="16" t="s">
        <v>30</v>
      </c>
      <c r="G1875" s="3">
        <v>440</v>
      </c>
    </row>
    <row r="1876" spans="1:7" x14ac:dyDescent="0.3">
      <c r="A1876" s="33">
        <v>2013</v>
      </c>
      <c r="B1876" s="16" t="s">
        <v>115</v>
      </c>
      <c r="C1876" s="16" t="s">
        <v>13</v>
      </c>
      <c r="D1876" s="16" t="s">
        <v>48</v>
      </c>
      <c r="E1876" s="16" t="s">
        <v>29</v>
      </c>
      <c r="F1876" s="16" t="s">
        <v>30</v>
      </c>
      <c r="G1876" s="61">
        <v>264</v>
      </c>
    </row>
    <row r="1877" spans="1:7" x14ac:dyDescent="0.3">
      <c r="A1877" s="33">
        <v>2014</v>
      </c>
      <c r="B1877" s="16" t="s">
        <v>115</v>
      </c>
      <c r="C1877" s="16" t="s">
        <v>13</v>
      </c>
      <c r="D1877" s="16" t="s">
        <v>48</v>
      </c>
      <c r="E1877" s="16" t="s">
        <v>29</v>
      </c>
      <c r="F1877" s="16" t="s">
        <v>30</v>
      </c>
      <c r="G1877" s="61">
        <v>2150</v>
      </c>
    </row>
    <row r="1878" spans="1:7" x14ac:dyDescent="0.3">
      <c r="A1878" s="33">
        <v>2015</v>
      </c>
      <c r="B1878" s="16" t="s">
        <v>115</v>
      </c>
      <c r="C1878" s="16" t="s">
        <v>13</v>
      </c>
      <c r="D1878" s="16" t="s">
        <v>48</v>
      </c>
      <c r="E1878" s="33" t="s">
        <v>29</v>
      </c>
      <c r="F1878" s="33" t="s">
        <v>30</v>
      </c>
      <c r="G1878" s="61">
        <v>640</v>
      </c>
    </row>
    <row r="1879" spans="1:7" x14ac:dyDescent="0.3">
      <c r="A1879" s="33">
        <v>2016</v>
      </c>
      <c r="B1879" s="16" t="s">
        <v>115</v>
      </c>
      <c r="C1879" s="16" t="s">
        <v>13</v>
      </c>
      <c r="D1879" s="16" t="s">
        <v>48</v>
      </c>
      <c r="E1879" s="16" t="s">
        <v>29</v>
      </c>
      <c r="F1879" s="16" t="s">
        <v>30</v>
      </c>
      <c r="G1879" s="34">
        <v>1500</v>
      </c>
    </row>
    <row r="1880" spans="1:7" x14ac:dyDescent="0.3">
      <c r="A1880" s="33">
        <v>2000</v>
      </c>
      <c r="B1880" s="16" t="s">
        <v>6</v>
      </c>
      <c r="C1880" s="16" t="s">
        <v>14</v>
      </c>
      <c r="D1880" s="16" t="s">
        <v>50</v>
      </c>
      <c r="E1880" s="16" t="s">
        <v>29</v>
      </c>
      <c r="F1880" s="16" t="s">
        <v>30</v>
      </c>
      <c r="G1880" s="3">
        <v>0</v>
      </c>
    </row>
    <row r="1881" spans="1:7" x14ac:dyDescent="0.3">
      <c r="A1881" s="33">
        <v>2001</v>
      </c>
      <c r="B1881" s="16" t="s">
        <v>6</v>
      </c>
      <c r="C1881" s="16" t="s">
        <v>14</v>
      </c>
      <c r="D1881" s="16" t="s">
        <v>50</v>
      </c>
      <c r="E1881" s="16" t="s">
        <v>29</v>
      </c>
      <c r="F1881" s="16" t="s">
        <v>30</v>
      </c>
      <c r="G1881" s="3">
        <v>0</v>
      </c>
    </row>
    <row r="1882" spans="1:7" x14ac:dyDescent="0.3">
      <c r="A1882" s="33">
        <v>2002</v>
      </c>
      <c r="B1882" s="16" t="s">
        <v>6</v>
      </c>
      <c r="C1882" s="16" t="s">
        <v>14</v>
      </c>
      <c r="D1882" s="16" t="s">
        <v>50</v>
      </c>
      <c r="E1882" s="16" t="s">
        <v>29</v>
      </c>
      <c r="F1882" s="16" t="s">
        <v>30</v>
      </c>
      <c r="G1882" s="3">
        <v>0</v>
      </c>
    </row>
    <row r="1883" spans="1:7" x14ac:dyDescent="0.3">
      <c r="A1883" s="33">
        <v>2003</v>
      </c>
      <c r="B1883" s="16" t="s">
        <v>6</v>
      </c>
      <c r="C1883" s="16" t="s">
        <v>14</v>
      </c>
      <c r="D1883" s="16" t="s">
        <v>50</v>
      </c>
      <c r="E1883" s="33" t="s">
        <v>29</v>
      </c>
      <c r="F1883" s="33" t="s">
        <v>30</v>
      </c>
      <c r="G1883" s="3">
        <v>0</v>
      </c>
    </row>
    <row r="1884" spans="1:7" x14ac:dyDescent="0.3">
      <c r="A1884" s="33">
        <v>2004</v>
      </c>
      <c r="B1884" s="16" t="s">
        <v>6</v>
      </c>
      <c r="C1884" s="16" t="s">
        <v>14</v>
      </c>
      <c r="D1884" s="16" t="s">
        <v>50</v>
      </c>
      <c r="E1884" s="16" t="s">
        <v>29</v>
      </c>
      <c r="F1884" s="16" t="s">
        <v>30</v>
      </c>
      <c r="G1884" s="3">
        <v>0</v>
      </c>
    </row>
    <row r="1885" spans="1:7" x14ac:dyDescent="0.3">
      <c r="A1885" s="33">
        <v>2005</v>
      </c>
      <c r="B1885" s="16" t="s">
        <v>6</v>
      </c>
      <c r="C1885" s="16" t="s">
        <v>14</v>
      </c>
      <c r="D1885" s="16" t="s">
        <v>50</v>
      </c>
      <c r="E1885" s="16" t="s">
        <v>29</v>
      </c>
      <c r="F1885" s="16" t="s">
        <v>30</v>
      </c>
      <c r="G1885" s="3">
        <v>0</v>
      </c>
    </row>
    <row r="1886" spans="1:7" x14ac:dyDescent="0.3">
      <c r="A1886" s="33">
        <v>2006</v>
      </c>
      <c r="B1886" s="16" t="s">
        <v>6</v>
      </c>
      <c r="C1886" s="16" t="s">
        <v>14</v>
      </c>
      <c r="D1886" s="16" t="s">
        <v>50</v>
      </c>
      <c r="E1886" s="16" t="s">
        <v>29</v>
      </c>
      <c r="F1886" s="16" t="s">
        <v>30</v>
      </c>
      <c r="G1886" s="3">
        <v>0</v>
      </c>
    </row>
    <row r="1887" spans="1:7" x14ac:dyDescent="0.3">
      <c r="A1887" s="33">
        <v>2007</v>
      </c>
      <c r="B1887" s="16" t="s">
        <v>6</v>
      </c>
      <c r="C1887" s="59" t="s">
        <v>14</v>
      </c>
      <c r="D1887" s="16" t="s">
        <v>50</v>
      </c>
      <c r="E1887" s="16" t="s">
        <v>29</v>
      </c>
      <c r="F1887" s="16" t="s">
        <v>30</v>
      </c>
      <c r="G1887" s="3">
        <v>0</v>
      </c>
    </row>
    <row r="1888" spans="1:7" x14ac:dyDescent="0.3">
      <c r="A1888" s="33">
        <v>2008</v>
      </c>
      <c r="B1888" s="16" t="s">
        <v>6</v>
      </c>
      <c r="C1888" s="61" t="s">
        <v>14</v>
      </c>
      <c r="D1888" s="16" t="s">
        <v>50</v>
      </c>
      <c r="E1888" s="61" t="s">
        <v>29</v>
      </c>
      <c r="F1888" s="61" t="s">
        <v>30</v>
      </c>
      <c r="G1888" s="3">
        <v>0</v>
      </c>
    </row>
    <row r="1889" spans="1:7" x14ac:dyDescent="0.3">
      <c r="A1889" s="33">
        <v>2009</v>
      </c>
      <c r="B1889" s="16" t="s">
        <v>6</v>
      </c>
      <c r="C1889" s="61" t="s">
        <v>14</v>
      </c>
      <c r="D1889" s="16" t="s">
        <v>50</v>
      </c>
      <c r="E1889" s="61" t="s">
        <v>29</v>
      </c>
      <c r="F1889" s="61" t="s">
        <v>30</v>
      </c>
      <c r="G1889" s="3">
        <v>0</v>
      </c>
    </row>
    <row r="1890" spans="1:7" x14ac:dyDescent="0.3">
      <c r="A1890" s="33">
        <v>2010</v>
      </c>
      <c r="B1890" t="s">
        <v>6</v>
      </c>
      <c r="C1890" s="61" t="s">
        <v>14</v>
      </c>
      <c r="D1890" t="s">
        <v>50</v>
      </c>
      <c r="E1890" s="61" t="s">
        <v>29</v>
      </c>
      <c r="F1890" s="61" t="s">
        <v>30</v>
      </c>
      <c r="G1890" s="3">
        <v>0</v>
      </c>
    </row>
    <row r="1891" spans="1:7" x14ac:dyDescent="0.3">
      <c r="A1891" s="33">
        <v>2011</v>
      </c>
      <c r="B1891" t="s">
        <v>6</v>
      </c>
      <c r="C1891" s="61" t="s">
        <v>14</v>
      </c>
      <c r="D1891" t="s">
        <v>50</v>
      </c>
      <c r="E1891" s="61" t="s">
        <v>29</v>
      </c>
      <c r="F1891" s="61" t="s">
        <v>30</v>
      </c>
      <c r="G1891" s="3">
        <v>0</v>
      </c>
    </row>
    <row r="1892" spans="1:7" x14ac:dyDescent="0.3">
      <c r="A1892" s="33">
        <v>2012</v>
      </c>
      <c r="B1892" t="s">
        <v>6</v>
      </c>
      <c r="C1892" t="s">
        <v>14</v>
      </c>
      <c r="D1892" t="s">
        <v>50</v>
      </c>
      <c r="E1892" s="16" t="s">
        <v>29</v>
      </c>
      <c r="F1892" s="16" t="s">
        <v>30</v>
      </c>
      <c r="G1892" s="3">
        <v>0</v>
      </c>
    </row>
    <row r="1893" spans="1:7" x14ac:dyDescent="0.3">
      <c r="A1893" s="33">
        <v>2013</v>
      </c>
      <c r="B1893" s="16" t="s">
        <v>6</v>
      </c>
      <c r="C1893" s="16" t="s">
        <v>14</v>
      </c>
      <c r="D1893" s="16" t="s">
        <v>50</v>
      </c>
      <c r="E1893" s="33" t="s">
        <v>29</v>
      </c>
      <c r="F1893" s="33" t="s">
        <v>30</v>
      </c>
      <c r="G1893" s="61">
        <v>0</v>
      </c>
    </row>
    <row r="1894" spans="1:7" x14ac:dyDescent="0.3">
      <c r="A1894" s="33">
        <v>2014</v>
      </c>
      <c r="B1894" s="16" t="s">
        <v>6</v>
      </c>
      <c r="C1894" s="16" t="s">
        <v>14</v>
      </c>
      <c r="D1894" s="16" t="s">
        <v>50</v>
      </c>
      <c r="E1894" s="16" t="s">
        <v>29</v>
      </c>
      <c r="F1894" s="16" t="s">
        <v>30</v>
      </c>
      <c r="G1894" s="61">
        <v>0</v>
      </c>
    </row>
    <row r="1895" spans="1:7" x14ac:dyDescent="0.3">
      <c r="A1895" s="33">
        <v>2015</v>
      </c>
      <c r="B1895" s="16" t="s">
        <v>6</v>
      </c>
      <c r="C1895" s="16" t="s">
        <v>14</v>
      </c>
      <c r="D1895" s="16" t="s">
        <v>50</v>
      </c>
      <c r="E1895" s="16" t="s">
        <v>29</v>
      </c>
      <c r="F1895" s="16" t="s">
        <v>30</v>
      </c>
      <c r="G1895" s="61">
        <v>0</v>
      </c>
    </row>
    <row r="1896" spans="1:7" x14ac:dyDescent="0.3">
      <c r="A1896" s="33">
        <v>2016</v>
      </c>
      <c r="B1896" s="16" t="s">
        <v>6</v>
      </c>
      <c r="C1896" s="16" t="s">
        <v>14</v>
      </c>
      <c r="D1896" s="16" t="s">
        <v>50</v>
      </c>
      <c r="E1896" s="16" t="s">
        <v>29</v>
      </c>
      <c r="F1896" s="16" t="s">
        <v>30</v>
      </c>
      <c r="G1896" s="34">
        <v>0</v>
      </c>
    </row>
    <row r="1897" spans="1:7" x14ac:dyDescent="0.3">
      <c r="A1897" s="33">
        <v>2000</v>
      </c>
      <c r="B1897" s="16" t="s">
        <v>6</v>
      </c>
      <c r="C1897" s="16" t="s">
        <v>15</v>
      </c>
      <c r="D1897" s="16" t="s">
        <v>52</v>
      </c>
      <c r="E1897" s="16" t="s">
        <v>29</v>
      </c>
      <c r="F1897" s="16" t="s">
        <v>30</v>
      </c>
      <c r="G1897" s="3">
        <v>0</v>
      </c>
    </row>
    <row r="1898" spans="1:7" x14ac:dyDescent="0.3">
      <c r="A1898" s="33">
        <v>2001</v>
      </c>
      <c r="B1898" s="16" t="s">
        <v>6</v>
      </c>
      <c r="C1898" s="16" t="s">
        <v>15</v>
      </c>
      <c r="D1898" s="16" t="s">
        <v>52</v>
      </c>
      <c r="E1898" s="33" t="s">
        <v>29</v>
      </c>
      <c r="F1898" s="33" t="s">
        <v>30</v>
      </c>
      <c r="G1898" s="3">
        <v>970</v>
      </c>
    </row>
    <row r="1899" spans="1:7" x14ac:dyDescent="0.3">
      <c r="A1899" s="33">
        <v>2002</v>
      </c>
      <c r="B1899" s="16" t="s">
        <v>6</v>
      </c>
      <c r="C1899" s="16" t="s">
        <v>15</v>
      </c>
      <c r="D1899" s="16" t="s">
        <v>52</v>
      </c>
      <c r="E1899" s="16" t="s">
        <v>29</v>
      </c>
      <c r="F1899" s="16" t="s">
        <v>30</v>
      </c>
      <c r="G1899" s="3">
        <v>6555</v>
      </c>
    </row>
    <row r="1900" spans="1:7" x14ac:dyDescent="0.3">
      <c r="A1900" s="33">
        <v>2003</v>
      </c>
      <c r="B1900" s="16" t="s">
        <v>6</v>
      </c>
      <c r="C1900" s="16" t="s">
        <v>15</v>
      </c>
      <c r="D1900" s="16" t="s">
        <v>52</v>
      </c>
      <c r="E1900" s="16" t="s">
        <v>29</v>
      </c>
      <c r="F1900" s="16" t="s">
        <v>30</v>
      </c>
      <c r="G1900" s="3">
        <v>355</v>
      </c>
    </row>
    <row r="1901" spans="1:7" x14ac:dyDescent="0.3">
      <c r="A1901" s="33">
        <v>2004</v>
      </c>
      <c r="B1901" s="16" t="s">
        <v>6</v>
      </c>
      <c r="C1901" s="16" t="s">
        <v>15</v>
      </c>
      <c r="D1901" s="16" t="s">
        <v>52</v>
      </c>
      <c r="E1901" s="16" t="s">
        <v>29</v>
      </c>
      <c r="F1901" s="16" t="s">
        <v>30</v>
      </c>
      <c r="G1901" s="3">
        <v>3400</v>
      </c>
    </row>
    <row r="1902" spans="1:7" x14ac:dyDescent="0.3">
      <c r="A1902" s="33">
        <v>2005</v>
      </c>
      <c r="B1902" s="16" t="s">
        <v>6</v>
      </c>
      <c r="C1902" s="16" t="s">
        <v>15</v>
      </c>
      <c r="D1902" s="16" t="s">
        <v>52</v>
      </c>
      <c r="E1902" s="16" t="s">
        <v>29</v>
      </c>
      <c r="F1902" s="16" t="s">
        <v>30</v>
      </c>
      <c r="G1902" s="3">
        <v>1100</v>
      </c>
    </row>
    <row r="1903" spans="1:7" x14ac:dyDescent="0.3">
      <c r="A1903" s="33">
        <v>2006</v>
      </c>
      <c r="B1903" s="16" t="s">
        <v>6</v>
      </c>
      <c r="C1903" s="16" t="s">
        <v>15</v>
      </c>
      <c r="D1903" s="16" t="s">
        <v>52</v>
      </c>
      <c r="E1903" s="33" t="s">
        <v>29</v>
      </c>
      <c r="F1903" s="33" t="s">
        <v>30</v>
      </c>
      <c r="G1903" s="3">
        <v>0</v>
      </c>
    </row>
    <row r="1904" spans="1:7" x14ac:dyDescent="0.3">
      <c r="A1904" s="33">
        <v>2007</v>
      </c>
      <c r="B1904" s="16" t="s">
        <v>6</v>
      </c>
      <c r="C1904" s="16" t="s">
        <v>15</v>
      </c>
      <c r="D1904" s="16" t="s">
        <v>52</v>
      </c>
      <c r="E1904" s="16" t="s">
        <v>29</v>
      </c>
      <c r="F1904" s="16" t="s">
        <v>30</v>
      </c>
      <c r="G1904" s="3">
        <v>7385</v>
      </c>
    </row>
    <row r="1905" spans="1:7" x14ac:dyDescent="0.3">
      <c r="A1905" s="33">
        <v>2008</v>
      </c>
      <c r="B1905" s="16" t="s">
        <v>6</v>
      </c>
      <c r="C1905" s="61" t="s">
        <v>15</v>
      </c>
      <c r="D1905" s="16" t="s">
        <v>52</v>
      </c>
      <c r="E1905" s="61" t="s">
        <v>29</v>
      </c>
      <c r="F1905" s="61" t="s">
        <v>30</v>
      </c>
      <c r="G1905" s="3">
        <v>2050</v>
      </c>
    </row>
    <row r="1906" spans="1:7" x14ac:dyDescent="0.3">
      <c r="A1906" s="33">
        <v>2009</v>
      </c>
      <c r="B1906" s="16" t="s">
        <v>6</v>
      </c>
      <c r="C1906" s="61" t="s">
        <v>15</v>
      </c>
      <c r="D1906" s="16" t="s">
        <v>52</v>
      </c>
      <c r="E1906" s="61" t="s">
        <v>29</v>
      </c>
      <c r="F1906" s="61" t="s">
        <v>30</v>
      </c>
      <c r="G1906" s="3">
        <v>430</v>
      </c>
    </row>
    <row r="1907" spans="1:7" x14ac:dyDescent="0.3">
      <c r="A1907" s="33">
        <v>2010</v>
      </c>
      <c r="B1907" s="16" t="s">
        <v>6</v>
      </c>
      <c r="C1907" s="61" t="s">
        <v>15</v>
      </c>
      <c r="D1907" s="16" t="s">
        <v>52</v>
      </c>
      <c r="E1907" s="61" t="s">
        <v>29</v>
      </c>
      <c r="F1907" s="61" t="s">
        <v>30</v>
      </c>
      <c r="G1907" s="3">
        <v>0</v>
      </c>
    </row>
    <row r="1908" spans="1:7" x14ac:dyDescent="0.3">
      <c r="A1908" s="33">
        <v>2011</v>
      </c>
      <c r="B1908" s="16" t="s">
        <v>6</v>
      </c>
      <c r="C1908" s="61" t="s">
        <v>15</v>
      </c>
      <c r="D1908" s="16" t="s">
        <v>52</v>
      </c>
      <c r="E1908" s="61" t="s">
        <v>29</v>
      </c>
      <c r="F1908" s="61" t="s">
        <v>30</v>
      </c>
      <c r="G1908" s="3">
        <v>0</v>
      </c>
    </row>
    <row r="1909" spans="1:7" x14ac:dyDescent="0.3">
      <c r="A1909" s="33">
        <v>2012</v>
      </c>
      <c r="B1909" t="s">
        <v>6</v>
      </c>
      <c r="C1909" t="s">
        <v>15</v>
      </c>
      <c r="D1909" t="s">
        <v>52</v>
      </c>
      <c r="E1909" s="17" t="s">
        <v>29</v>
      </c>
      <c r="F1909" s="17" t="s">
        <v>30</v>
      </c>
      <c r="G1909" s="3">
        <v>2790</v>
      </c>
    </row>
    <row r="1910" spans="1:7" x14ac:dyDescent="0.3">
      <c r="A1910" s="33">
        <v>2013</v>
      </c>
      <c r="B1910" s="17" t="s">
        <v>6</v>
      </c>
      <c r="C1910" s="17" t="s">
        <v>15</v>
      </c>
      <c r="D1910" s="17" t="s">
        <v>52</v>
      </c>
      <c r="E1910" s="17" t="s">
        <v>29</v>
      </c>
      <c r="F1910" s="17" t="s">
        <v>30</v>
      </c>
      <c r="G1910" s="61">
        <v>810</v>
      </c>
    </row>
    <row r="1911" spans="1:7" x14ac:dyDescent="0.3">
      <c r="A1911" s="33">
        <v>2014</v>
      </c>
      <c r="B1911" s="17" t="s">
        <v>6</v>
      </c>
      <c r="C1911" s="17" t="s">
        <v>15</v>
      </c>
      <c r="D1911" s="17" t="s">
        <v>52</v>
      </c>
      <c r="E1911" s="17" t="s">
        <v>29</v>
      </c>
      <c r="F1911" s="17" t="s">
        <v>30</v>
      </c>
      <c r="G1911" s="61">
        <v>2320</v>
      </c>
    </row>
    <row r="1912" spans="1:7" x14ac:dyDescent="0.3">
      <c r="A1912" s="33">
        <v>2015</v>
      </c>
      <c r="B1912" s="17" t="s">
        <v>6</v>
      </c>
      <c r="C1912" s="17" t="s">
        <v>15</v>
      </c>
      <c r="D1912" s="17" t="s">
        <v>52</v>
      </c>
      <c r="E1912" s="17" t="s">
        <v>29</v>
      </c>
      <c r="F1912" s="17" t="s">
        <v>30</v>
      </c>
      <c r="G1912" s="61">
        <v>0</v>
      </c>
    </row>
    <row r="1913" spans="1:7" x14ac:dyDescent="0.3">
      <c r="A1913" s="33">
        <v>2016</v>
      </c>
      <c r="B1913" s="17" t="s">
        <v>6</v>
      </c>
      <c r="C1913" s="17" t="s">
        <v>15</v>
      </c>
      <c r="D1913" s="17" t="s">
        <v>52</v>
      </c>
      <c r="E1913" s="33" t="s">
        <v>29</v>
      </c>
      <c r="F1913" s="33" t="s">
        <v>30</v>
      </c>
      <c r="G1913" s="34">
        <v>10876</v>
      </c>
    </row>
    <row r="1914" spans="1:7" x14ac:dyDescent="0.3">
      <c r="A1914" s="33">
        <v>2000</v>
      </c>
      <c r="B1914" s="17" t="s">
        <v>6</v>
      </c>
      <c r="C1914" s="17" t="s">
        <v>16</v>
      </c>
      <c r="D1914" s="17" t="s">
        <v>53</v>
      </c>
      <c r="E1914" s="17" t="s">
        <v>29</v>
      </c>
      <c r="F1914" s="17" t="s">
        <v>30</v>
      </c>
      <c r="G1914" s="3">
        <v>0</v>
      </c>
    </row>
    <row r="1915" spans="1:7" x14ac:dyDescent="0.3">
      <c r="A1915" s="33">
        <v>2001</v>
      </c>
      <c r="B1915" s="17" t="s">
        <v>6</v>
      </c>
      <c r="C1915" s="17" t="s">
        <v>16</v>
      </c>
      <c r="D1915" s="17" t="s">
        <v>53</v>
      </c>
      <c r="E1915" s="17" t="s">
        <v>29</v>
      </c>
      <c r="F1915" s="17" t="s">
        <v>30</v>
      </c>
      <c r="G1915" s="3">
        <v>980</v>
      </c>
    </row>
    <row r="1916" spans="1:7" x14ac:dyDescent="0.3">
      <c r="A1916" s="33">
        <v>2002</v>
      </c>
      <c r="B1916" s="17" t="s">
        <v>6</v>
      </c>
      <c r="C1916" s="17" t="s">
        <v>16</v>
      </c>
      <c r="D1916" s="17" t="s">
        <v>53</v>
      </c>
      <c r="E1916" s="17" t="s">
        <v>29</v>
      </c>
      <c r="F1916" s="17" t="s">
        <v>30</v>
      </c>
      <c r="G1916" s="3">
        <v>900</v>
      </c>
    </row>
    <row r="1917" spans="1:7" x14ac:dyDescent="0.3">
      <c r="A1917" s="33">
        <v>2003</v>
      </c>
      <c r="B1917" s="17" t="s">
        <v>6</v>
      </c>
      <c r="C1917" s="17" t="s">
        <v>16</v>
      </c>
      <c r="D1917" s="17" t="s">
        <v>53</v>
      </c>
      <c r="E1917" s="17" t="s">
        <v>29</v>
      </c>
      <c r="F1917" s="17" t="s">
        <v>30</v>
      </c>
      <c r="G1917" s="3">
        <v>0</v>
      </c>
    </row>
    <row r="1918" spans="1:7" x14ac:dyDescent="0.3">
      <c r="A1918" s="33">
        <v>2004</v>
      </c>
      <c r="B1918" s="17" t="s">
        <v>6</v>
      </c>
      <c r="C1918" s="17" t="s">
        <v>16</v>
      </c>
      <c r="D1918" s="17" t="s">
        <v>53</v>
      </c>
      <c r="E1918" s="33" t="s">
        <v>29</v>
      </c>
      <c r="F1918" s="33" t="s">
        <v>30</v>
      </c>
      <c r="G1918" s="3">
        <v>0</v>
      </c>
    </row>
    <row r="1919" spans="1:7" x14ac:dyDescent="0.3">
      <c r="A1919" s="33">
        <v>2005</v>
      </c>
      <c r="B1919" s="17" t="s">
        <v>6</v>
      </c>
      <c r="C1919" s="17" t="s">
        <v>16</v>
      </c>
      <c r="D1919" s="17" t="s">
        <v>53</v>
      </c>
      <c r="E1919" s="17" t="s">
        <v>29</v>
      </c>
      <c r="F1919" s="17" t="s">
        <v>30</v>
      </c>
      <c r="G1919" s="3">
        <v>0</v>
      </c>
    </row>
    <row r="1920" spans="1:7" x14ac:dyDescent="0.3">
      <c r="A1920" s="33">
        <v>2006</v>
      </c>
      <c r="B1920" s="17" t="s">
        <v>6</v>
      </c>
      <c r="C1920" s="17" t="s">
        <v>16</v>
      </c>
      <c r="D1920" s="17" t="s">
        <v>53</v>
      </c>
      <c r="E1920" s="17" t="s">
        <v>29</v>
      </c>
      <c r="F1920" s="17" t="s">
        <v>30</v>
      </c>
      <c r="G1920" s="3">
        <v>0</v>
      </c>
    </row>
    <row r="1921" spans="1:7" x14ac:dyDescent="0.3">
      <c r="A1921" s="33">
        <v>2007</v>
      </c>
      <c r="B1921" s="17" t="s">
        <v>6</v>
      </c>
      <c r="C1921" s="17" t="s">
        <v>16</v>
      </c>
      <c r="D1921" s="17" t="s">
        <v>53</v>
      </c>
      <c r="E1921" s="17" t="s">
        <v>29</v>
      </c>
      <c r="F1921" s="17" t="s">
        <v>30</v>
      </c>
      <c r="G1921" s="3">
        <v>150</v>
      </c>
    </row>
    <row r="1922" spans="1:7" x14ac:dyDescent="0.3">
      <c r="A1922" s="33">
        <v>2008</v>
      </c>
      <c r="B1922" s="17" t="s">
        <v>6</v>
      </c>
      <c r="C1922" s="61" t="s">
        <v>16</v>
      </c>
      <c r="D1922" s="17" t="s">
        <v>53</v>
      </c>
      <c r="E1922" s="61" t="s">
        <v>29</v>
      </c>
      <c r="F1922" s="61" t="s">
        <v>30</v>
      </c>
      <c r="G1922" s="3">
        <v>0</v>
      </c>
    </row>
    <row r="1923" spans="1:7" x14ac:dyDescent="0.3">
      <c r="A1923" s="33">
        <v>2009</v>
      </c>
      <c r="B1923" s="17" t="s">
        <v>6</v>
      </c>
      <c r="C1923" s="61" t="s">
        <v>16</v>
      </c>
      <c r="D1923" s="17" t="s">
        <v>53</v>
      </c>
      <c r="E1923" s="61" t="s">
        <v>29</v>
      </c>
      <c r="F1923" s="61" t="s">
        <v>30</v>
      </c>
      <c r="G1923" s="3">
        <v>0</v>
      </c>
    </row>
    <row r="1924" spans="1:7" x14ac:dyDescent="0.3">
      <c r="A1924" s="33">
        <v>2010</v>
      </c>
      <c r="B1924" s="17" t="s">
        <v>6</v>
      </c>
      <c r="C1924" s="61" t="s">
        <v>16</v>
      </c>
      <c r="D1924" s="17" t="s">
        <v>53</v>
      </c>
      <c r="E1924" s="61" t="s">
        <v>29</v>
      </c>
      <c r="F1924" s="61" t="s">
        <v>30</v>
      </c>
      <c r="G1924" s="3">
        <v>0</v>
      </c>
    </row>
    <row r="1925" spans="1:7" x14ac:dyDescent="0.3">
      <c r="A1925" s="33">
        <v>2011</v>
      </c>
      <c r="B1925" s="17" t="s">
        <v>6</v>
      </c>
      <c r="C1925" s="61" t="s">
        <v>16</v>
      </c>
      <c r="D1925" s="17" t="s">
        <v>53</v>
      </c>
      <c r="E1925" s="61" t="s">
        <v>29</v>
      </c>
      <c r="F1925" s="61" t="s">
        <v>30</v>
      </c>
      <c r="G1925" s="3">
        <v>0</v>
      </c>
    </row>
    <row r="1926" spans="1:7" x14ac:dyDescent="0.3">
      <c r="A1926" s="33">
        <v>2012</v>
      </c>
      <c r="B1926" s="18" t="s">
        <v>6</v>
      </c>
      <c r="C1926" t="s">
        <v>16</v>
      </c>
      <c r="D1926" t="s">
        <v>53</v>
      </c>
      <c r="E1926" s="17" t="s">
        <v>29</v>
      </c>
      <c r="F1926" s="17" t="s">
        <v>30</v>
      </c>
      <c r="G1926" s="3">
        <v>0</v>
      </c>
    </row>
    <row r="1927" spans="1:7" x14ac:dyDescent="0.3">
      <c r="A1927" s="33">
        <v>2013</v>
      </c>
      <c r="B1927" s="18" t="s">
        <v>6</v>
      </c>
      <c r="C1927" s="18" t="s">
        <v>16</v>
      </c>
      <c r="D1927" s="19" t="s">
        <v>53</v>
      </c>
      <c r="E1927" s="17" t="s">
        <v>29</v>
      </c>
      <c r="F1927" s="17" t="s">
        <v>30</v>
      </c>
      <c r="G1927" s="61">
        <v>60</v>
      </c>
    </row>
    <row r="1928" spans="1:7" x14ac:dyDescent="0.3">
      <c r="A1928" s="33">
        <v>2014</v>
      </c>
      <c r="B1928" s="18" t="s">
        <v>6</v>
      </c>
      <c r="C1928" s="50" t="s">
        <v>16</v>
      </c>
      <c r="D1928" s="19" t="s">
        <v>53</v>
      </c>
      <c r="E1928" s="33" t="s">
        <v>29</v>
      </c>
      <c r="F1928" s="33" t="s">
        <v>30</v>
      </c>
      <c r="G1928" s="61">
        <v>451</v>
      </c>
    </row>
    <row r="1929" spans="1:7" x14ac:dyDescent="0.3">
      <c r="A1929" s="33">
        <v>2015</v>
      </c>
      <c r="B1929" s="18" t="s">
        <v>6</v>
      </c>
      <c r="C1929" s="50" t="s">
        <v>16</v>
      </c>
      <c r="D1929" s="19" t="s">
        <v>53</v>
      </c>
      <c r="E1929" s="50" t="s">
        <v>29</v>
      </c>
      <c r="F1929" s="50" t="s">
        <v>30</v>
      </c>
      <c r="G1929" s="61">
        <v>0</v>
      </c>
    </row>
    <row r="1930" spans="1:7" x14ac:dyDescent="0.3">
      <c r="A1930" s="33">
        <v>2016</v>
      </c>
      <c r="B1930" s="18" t="s">
        <v>6</v>
      </c>
      <c r="C1930" s="18" t="s">
        <v>16</v>
      </c>
      <c r="D1930" s="19" t="s">
        <v>53</v>
      </c>
      <c r="E1930" s="17" t="s">
        <v>29</v>
      </c>
      <c r="F1930" s="17" t="s">
        <v>30</v>
      </c>
      <c r="G1930" s="34">
        <v>1150</v>
      </c>
    </row>
    <row r="1931" spans="1:7" x14ac:dyDescent="0.3">
      <c r="A1931" s="33">
        <v>2000</v>
      </c>
      <c r="B1931" s="19" t="s">
        <v>10</v>
      </c>
      <c r="C1931" s="216" t="s">
        <v>11</v>
      </c>
      <c r="D1931" s="216" t="s">
        <v>246</v>
      </c>
      <c r="E1931" s="33" t="s">
        <v>29</v>
      </c>
      <c r="F1931" s="33" t="s">
        <v>30</v>
      </c>
      <c r="G1931" s="3">
        <v>2800</v>
      </c>
    </row>
    <row r="1932" spans="1:7" x14ac:dyDescent="0.3">
      <c r="A1932" s="33">
        <v>2001</v>
      </c>
      <c r="B1932" s="19" t="s">
        <v>10</v>
      </c>
      <c r="C1932" s="216" t="s">
        <v>11</v>
      </c>
      <c r="D1932" s="216" t="s">
        <v>246</v>
      </c>
      <c r="E1932" s="17" t="s">
        <v>29</v>
      </c>
      <c r="F1932" s="17" t="s">
        <v>30</v>
      </c>
      <c r="G1932" s="3">
        <v>0</v>
      </c>
    </row>
    <row r="1933" spans="1:7" x14ac:dyDescent="0.3">
      <c r="A1933" s="33">
        <v>2002</v>
      </c>
      <c r="B1933" s="19" t="s">
        <v>10</v>
      </c>
      <c r="C1933" s="216" t="s">
        <v>11</v>
      </c>
      <c r="D1933" s="216" t="s">
        <v>246</v>
      </c>
      <c r="E1933" s="17" t="s">
        <v>29</v>
      </c>
      <c r="F1933" s="17" t="s">
        <v>30</v>
      </c>
      <c r="G1933" s="3">
        <v>7040</v>
      </c>
    </row>
    <row r="1934" spans="1:7" x14ac:dyDescent="0.3">
      <c r="A1934" s="33">
        <v>2003</v>
      </c>
      <c r="B1934" s="19" t="s">
        <v>10</v>
      </c>
      <c r="C1934" s="216" t="s">
        <v>11</v>
      </c>
      <c r="D1934" s="216" t="s">
        <v>246</v>
      </c>
      <c r="E1934" s="17" t="s">
        <v>29</v>
      </c>
      <c r="F1934" s="17" t="s">
        <v>30</v>
      </c>
      <c r="G1934" s="3">
        <v>6240</v>
      </c>
    </row>
    <row r="1935" spans="1:7" x14ac:dyDescent="0.3">
      <c r="A1935" s="33">
        <v>2004</v>
      </c>
      <c r="B1935" s="19" t="s">
        <v>10</v>
      </c>
      <c r="C1935" s="216" t="s">
        <v>11</v>
      </c>
      <c r="D1935" s="216" t="s">
        <v>246</v>
      </c>
      <c r="E1935" s="17" t="s">
        <v>29</v>
      </c>
      <c r="F1935" s="17" t="s">
        <v>30</v>
      </c>
      <c r="G1935" s="3">
        <v>0</v>
      </c>
    </row>
    <row r="1936" spans="1:7" x14ac:dyDescent="0.3">
      <c r="A1936" s="33">
        <v>2005</v>
      </c>
      <c r="B1936" s="19" t="s">
        <v>10</v>
      </c>
      <c r="C1936" s="216" t="s">
        <v>11</v>
      </c>
      <c r="D1936" s="216" t="s">
        <v>246</v>
      </c>
      <c r="E1936" s="33" t="s">
        <v>29</v>
      </c>
      <c r="F1936" s="33" t="s">
        <v>30</v>
      </c>
      <c r="G1936" s="3">
        <v>3710</v>
      </c>
    </row>
    <row r="1937" spans="1:7" x14ac:dyDescent="0.3">
      <c r="A1937" s="33">
        <v>2006</v>
      </c>
      <c r="B1937" s="19" t="s">
        <v>10</v>
      </c>
      <c r="C1937" s="216" t="s">
        <v>11</v>
      </c>
      <c r="D1937" s="216" t="s">
        <v>246</v>
      </c>
      <c r="E1937" s="17" t="s">
        <v>29</v>
      </c>
      <c r="F1937" s="17" t="s">
        <v>30</v>
      </c>
      <c r="G1937" s="3">
        <v>5200</v>
      </c>
    </row>
    <row r="1938" spans="1:7" x14ac:dyDescent="0.3">
      <c r="A1938" s="33">
        <v>2007</v>
      </c>
      <c r="B1938" s="19" t="s">
        <v>10</v>
      </c>
      <c r="C1938" s="216" t="s">
        <v>11</v>
      </c>
      <c r="D1938" s="216" t="s">
        <v>246</v>
      </c>
      <c r="E1938" s="59" t="s">
        <v>29</v>
      </c>
      <c r="F1938" s="59" t="s">
        <v>30</v>
      </c>
      <c r="G1938" s="3">
        <v>2416</v>
      </c>
    </row>
    <row r="1939" spans="1:7" x14ac:dyDescent="0.3">
      <c r="A1939" s="33">
        <v>2008</v>
      </c>
      <c r="B1939" s="19" t="s">
        <v>10</v>
      </c>
      <c r="C1939" s="216" t="s">
        <v>11</v>
      </c>
      <c r="D1939" s="216" t="s">
        <v>246</v>
      </c>
      <c r="E1939" s="61" t="s">
        <v>29</v>
      </c>
      <c r="F1939" s="61" t="s">
        <v>30</v>
      </c>
      <c r="G1939" s="3">
        <v>500</v>
      </c>
    </row>
    <row r="1940" spans="1:7" x14ac:dyDescent="0.3">
      <c r="A1940" s="33">
        <v>2009</v>
      </c>
      <c r="B1940" s="19" t="s">
        <v>10</v>
      </c>
      <c r="C1940" s="216" t="s">
        <v>11</v>
      </c>
      <c r="D1940" s="216" t="s">
        <v>246</v>
      </c>
      <c r="E1940" s="61" t="s">
        <v>29</v>
      </c>
      <c r="F1940" s="61" t="s">
        <v>30</v>
      </c>
      <c r="G1940" s="3">
        <v>0</v>
      </c>
    </row>
    <row r="1941" spans="1:7" x14ac:dyDescent="0.3">
      <c r="A1941" s="33">
        <v>2010</v>
      </c>
      <c r="B1941" s="19" t="s">
        <v>10</v>
      </c>
      <c r="C1941" s="216" t="s">
        <v>11</v>
      </c>
      <c r="D1941" s="216" t="s">
        <v>246</v>
      </c>
      <c r="E1941" s="61" t="s">
        <v>29</v>
      </c>
      <c r="F1941" s="61" t="s">
        <v>30</v>
      </c>
      <c r="G1941" s="3">
        <v>0</v>
      </c>
    </row>
    <row r="1942" spans="1:7" x14ac:dyDescent="0.3">
      <c r="A1942" s="33">
        <v>2011</v>
      </c>
      <c r="B1942" s="19" t="s">
        <v>10</v>
      </c>
      <c r="C1942" s="216" t="s">
        <v>11</v>
      </c>
      <c r="D1942" s="216" t="s">
        <v>246</v>
      </c>
      <c r="E1942" s="61" t="s">
        <v>29</v>
      </c>
      <c r="F1942" s="61" t="s">
        <v>30</v>
      </c>
      <c r="G1942" s="3">
        <v>0</v>
      </c>
    </row>
    <row r="1943" spans="1:7" x14ac:dyDescent="0.3">
      <c r="A1943" s="33">
        <v>2012</v>
      </c>
      <c r="B1943" s="20" t="s">
        <v>10</v>
      </c>
      <c r="C1943" s="216" t="s">
        <v>11</v>
      </c>
      <c r="D1943" s="216" t="s">
        <v>246</v>
      </c>
      <c r="E1943" s="17" t="s">
        <v>29</v>
      </c>
      <c r="F1943" s="17" t="s">
        <v>30</v>
      </c>
      <c r="G1943" s="3">
        <v>0</v>
      </c>
    </row>
    <row r="1944" spans="1:7" x14ac:dyDescent="0.3">
      <c r="A1944" s="33">
        <v>2013</v>
      </c>
      <c r="B1944" s="20" t="s">
        <v>10</v>
      </c>
      <c r="C1944" s="216" t="s">
        <v>11</v>
      </c>
      <c r="D1944" s="216" t="s">
        <v>246</v>
      </c>
      <c r="E1944" s="17" t="s">
        <v>29</v>
      </c>
      <c r="F1944" s="17" t="s">
        <v>30</v>
      </c>
      <c r="G1944" s="61">
        <v>0</v>
      </c>
    </row>
    <row r="1945" spans="1:7" x14ac:dyDescent="0.3">
      <c r="A1945" s="33">
        <v>2014</v>
      </c>
      <c r="B1945" s="20" t="s">
        <v>10</v>
      </c>
      <c r="C1945" s="216" t="s">
        <v>11</v>
      </c>
      <c r="D1945" s="216" t="s">
        <v>246</v>
      </c>
      <c r="E1945" s="17" t="s">
        <v>29</v>
      </c>
      <c r="F1945" s="17" t="s">
        <v>30</v>
      </c>
      <c r="G1945" s="61">
        <v>0</v>
      </c>
    </row>
    <row r="1946" spans="1:7" x14ac:dyDescent="0.3">
      <c r="A1946" s="33">
        <v>2015</v>
      </c>
      <c r="B1946" s="20" t="s">
        <v>10</v>
      </c>
      <c r="C1946" s="216" t="s">
        <v>11</v>
      </c>
      <c r="D1946" s="216" t="s">
        <v>246</v>
      </c>
      <c r="E1946" s="33" t="s">
        <v>29</v>
      </c>
      <c r="F1946" s="33" t="s">
        <v>30</v>
      </c>
      <c r="G1946" s="61">
        <v>512</v>
      </c>
    </row>
    <row r="1947" spans="1:7" x14ac:dyDescent="0.3">
      <c r="A1947" s="33">
        <v>2016</v>
      </c>
      <c r="B1947" s="20" t="s">
        <v>10</v>
      </c>
      <c r="C1947" s="216" t="s">
        <v>11</v>
      </c>
      <c r="D1947" s="216" t="s">
        <v>246</v>
      </c>
      <c r="E1947" s="17" t="s">
        <v>29</v>
      </c>
      <c r="F1947" s="17" t="s">
        <v>30</v>
      </c>
      <c r="G1947" s="34">
        <v>0</v>
      </c>
    </row>
    <row r="1948" spans="1:7" x14ac:dyDescent="0.3">
      <c r="A1948" s="33">
        <v>2000</v>
      </c>
      <c r="B1948" s="216" t="s">
        <v>6</v>
      </c>
      <c r="C1948" s="20" t="s">
        <v>18</v>
      </c>
      <c r="D1948" s="20" t="s">
        <v>56</v>
      </c>
      <c r="E1948" s="17" t="s">
        <v>29</v>
      </c>
      <c r="F1948" s="17" t="s">
        <v>30</v>
      </c>
      <c r="G1948" s="3">
        <v>10788</v>
      </c>
    </row>
    <row r="1949" spans="1:7" x14ac:dyDescent="0.3">
      <c r="A1949" s="33">
        <v>2001</v>
      </c>
      <c r="B1949" s="216" t="s">
        <v>6</v>
      </c>
      <c r="C1949" s="20" t="s">
        <v>18</v>
      </c>
      <c r="D1949" s="20" t="s">
        <v>56</v>
      </c>
      <c r="E1949" s="17" t="s">
        <v>29</v>
      </c>
      <c r="F1949" s="17" t="s">
        <v>30</v>
      </c>
      <c r="G1949" s="3">
        <v>101</v>
      </c>
    </row>
    <row r="1950" spans="1:7" x14ac:dyDescent="0.3">
      <c r="A1950" s="33">
        <v>2002</v>
      </c>
      <c r="B1950" s="216" t="s">
        <v>6</v>
      </c>
      <c r="C1950" s="20" t="s">
        <v>18</v>
      </c>
      <c r="D1950" s="20" t="s">
        <v>56</v>
      </c>
      <c r="E1950" s="17" t="s">
        <v>29</v>
      </c>
      <c r="F1950" s="17" t="s">
        <v>30</v>
      </c>
      <c r="G1950" s="3">
        <v>1300</v>
      </c>
    </row>
    <row r="1951" spans="1:7" x14ac:dyDescent="0.3">
      <c r="A1951" s="33">
        <v>2003</v>
      </c>
      <c r="B1951" s="216" t="s">
        <v>6</v>
      </c>
      <c r="C1951" s="20" t="s">
        <v>18</v>
      </c>
      <c r="D1951" s="20" t="s">
        <v>56</v>
      </c>
      <c r="E1951" s="33" t="s">
        <v>29</v>
      </c>
      <c r="F1951" s="33" t="s">
        <v>30</v>
      </c>
      <c r="G1951" s="3">
        <v>10440</v>
      </c>
    </row>
    <row r="1952" spans="1:7" x14ac:dyDescent="0.3">
      <c r="A1952" s="33">
        <v>2004</v>
      </c>
      <c r="B1952" s="216" t="s">
        <v>6</v>
      </c>
      <c r="C1952" s="20" t="s">
        <v>18</v>
      </c>
      <c r="D1952" s="20" t="s">
        <v>56</v>
      </c>
      <c r="E1952" s="17" t="s">
        <v>29</v>
      </c>
      <c r="F1952" s="17" t="s">
        <v>30</v>
      </c>
      <c r="G1952" s="3">
        <v>3110</v>
      </c>
    </row>
    <row r="1953" spans="1:7" x14ac:dyDescent="0.3">
      <c r="A1953" s="33">
        <v>2005</v>
      </c>
      <c r="B1953" s="216" t="s">
        <v>6</v>
      </c>
      <c r="C1953" s="20" t="s">
        <v>18</v>
      </c>
      <c r="D1953" s="20" t="s">
        <v>56</v>
      </c>
      <c r="E1953" s="17" t="s">
        <v>29</v>
      </c>
      <c r="F1953" s="17" t="s">
        <v>30</v>
      </c>
      <c r="G1953" s="3">
        <v>1100</v>
      </c>
    </row>
    <row r="1954" spans="1:7" x14ac:dyDescent="0.3">
      <c r="A1954" s="33">
        <v>2006</v>
      </c>
      <c r="B1954" s="216" t="s">
        <v>6</v>
      </c>
      <c r="C1954" s="20" t="s">
        <v>18</v>
      </c>
      <c r="D1954" s="20" t="s">
        <v>56</v>
      </c>
      <c r="E1954" s="17" t="s">
        <v>29</v>
      </c>
      <c r="F1954" s="17" t="s">
        <v>30</v>
      </c>
      <c r="G1954" s="3">
        <v>0</v>
      </c>
    </row>
    <row r="1955" spans="1:7" x14ac:dyDescent="0.3">
      <c r="A1955" s="33">
        <v>2007</v>
      </c>
      <c r="B1955" s="216" t="s">
        <v>6</v>
      </c>
      <c r="C1955" s="20" t="s">
        <v>18</v>
      </c>
      <c r="D1955" s="20" t="s">
        <v>56</v>
      </c>
      <c r="E1955" s="17" t="s">
        <v>29</v>
      </c>
      <c r="F1955" s="17" t="s">
        <v>30</v>
      </c>
      <c r="G1955" s="3">
        <v>1620</v>
      </c>
    </row>
    <row r="1956" spans="1:7" x14ac:dyDescent="0.3">
      <c r="A1956" s="33">
        <v>2008</v>
      </c>
      <c r="B1956" s="216" t="s">
        <v>6</v>
      </c>
      <c r="C1956" s="61" t="s">
        <v>18</v>
      </c>
      <c r="D1956" s="20" t="s">
        <v>56</v>
      </c>
      <c r="E1956" s="61" t="s">
        <v>29</v>
      </c>
      <c r="F1956" s="61" t="s">
        <v>30</v>
      </c>
      <c r="G1956" s="3">
        <v>280</v>
      </c>
    </row>
    <row r="1957" spans="1:7" x14ac:dyDescent="0.3">
      <c r="A1957" s="33">
        <v>2009</v>
      </c>
      <c r="B1957" s="216" t="s">
        <v>6</v>
      </c>
      <c r="C1957" s="61" t="s">
        <v>18</v>
      </c>
      <c r="D1957" s="20" t="s">
        <v>56</v>
      </c>
      <c r="E1957" s="61" t="s">
        <v>29</v>
      </c>
      <c r="F1957" s="61" t="s">
        <v>30</v>
      </c>
      <c r="G1957" s="3">
        <v>60</v>
      </c>
    </row>
    <row r="1958" spans="1:7" x14ac:dyDescent="0.3">
      <c r="A1958" s="33">
        <v>2010</v>
      </c>
      <c r="B1958" s="216" t="s">
        <v>6</v>
      </c>
      <c r="C1958" s="61" t="s">
        <v>18</v>
      </c>
      <c r="D1958" s="20" t="s">
        <v>56</v>
      </c>
      <c r="E1958" s="61" t="s">
        <v>29</v>
      </c>
      <c r="F1958" s="61" t="s">
        <v>30</v>
      </c>
      <c r="G1958" s="3">
        <v>3500</v>
      </c>
    </row>
    <row r="1959" spans="1:7" x14ac:dyDescent="0.3">
      <c r="A1959" s="33">
        <v>2011</v>
      </c>
      <c r="B1959" s="216" t="s">
        <v>6</v>
      </c>
      <c r="C1959" s="61" t="s">
        <v>18</v>
      </c>
      <c r="D1959" s="20" t="s">
        <v>56</v>
      </c>
      <c r="E1959" s="61" t="s">
        <v>29</v>
      </c>
      <c r="F1959" s="61" t="s">
        <v>30</v>
      </c>
      <c r="G1959" s="3">
        <v>4020</v>
      </c>
    </row>
    <row r="1960" spans="1:7" x14ac:dyDescent="0.3">
      <c r="A1960" s="33">
        <v>2012</v>
      </c>
      <c r="B1960" s="216" t="s">
        <v>6</v>
      </c>
      <c r="C1960" t="s">
        <v>18</v>
      </c>
      <c r="D1960" t="s">
        <v>56</v>
      </c>
      <c r="E1960" s="20" t="s">
        <v>29</v>
      </c>
      <c r="F1960" s="20" t="s">
        <v>30</v>
      </c>
      <c r="G1960" s="3">
        <v>900</v>
      </c>
    </row>
    <row r="1961" spans="1:7" x14ac:dyDescent="0.3">
      <c r="A1961" s="33">
        <v>2013</v>
      </c>
      <c r="B1961" s="216" t="s">
        <v>6</v>
      </c>
      <c r="C1961" s="21" t="s">
        <v>18</v>
      </c>
      <c r="D1961" t="s">
        <v>56</v>
      </c>
      <c r="E1961" s="33" t="s">
        <v>29</v>
      </c>
      <c r="F1961" s="33" t="s">
        <v>30</v>
      </c>
      <c r="G1961" s="61">
        <v>0</v>
      </c>
    </row>
    <row r="1962" spans="1:7" x14ac:dyDescent="0.3">
      <c r="A1962" s="33">
        <v>2014</v>
      </c>
      <c r="B1962" s="216" t="s">
        <v>6</v>
      </c>
      <c r="C1962" s="21" t="s">
        <v>18</v>
      </c>
      <c r="D1962" s="21" t="s">
        <v>56</v>
      </c>
      <c r="E1962" s="20" t="s">
        <v>29</v>
      </c>
      <c r="F1962" s="20" t="s">
        <v>30</v>
      </c>
      <c r="G1962" s="61">
        <v>2700</v>
      </c>
    </row>
    <row r="1963" spans="1:7" x14ac:dyDescent="0.3">
      <c r="A1963" s="33">
        <v>2015</v>
      </c>
      <c r="B1963" s="216" t="s">
        <v>6</v>
      </c>
      <c r="C1963" s="21" t="s">
        <v>18</v>
      </c>
      <c r="D1963" s="21" t="s">
        <v>56</v>
      </c>
      <c r="E1963" s="20" t="s">
        <v>29</v>
      </c>
      <c r="F1963" s="20" t="s">
        <v>30</v>
      </c>
      <c r="G1963" s="61">
        <v>3330</v>
      </c>
    </row>
    <row r="1964" spans="1:7" x14ac:dyDescent="0.3">
      <c r="A1964" s="33">
        <v>2016</v>
      </c>
      <c r="B1964" s="216" t="s">
        <v>6</v>
      </c>
      <c r="C1964" s="21" t="s">
        <v>18</v>
      </c>
      <c r="D1964" s="21" t="s">
        <v>56</v>
      </c>
      <c r="E1964" s="20" t="s">
        <v>29</v>
      </c>
      <c r="F1964" s="20" t="s">
        <v>30</v>
      </c>
      <c r="G1964" s="34">
        <v>930</v>
      </c>
    </row>
    <row r="1965" spans="1:7" x14ac:dyDescent="0.3">
      <c r="A1965" s="33">
        <v>2000</v>
      </c>
      <c r="B1965" s="21" t="s">
        <v>10</v>
      </c>
      <c r="C1965" s="21" t="s">
        <v>19</v>
      </c>
      <c r="D1965" s="21" t="s">
        <v>57</v>
      </c>
      <c r="E1965" s="20" t="s">
        <v>29</v>
      </c>
      <c r="F1965" s="20" t="s">
        <v>30</v>
      </c>
      <c r="G1965" s="3">
        <v>20605</v>
      </c>
    </row>
    <row r="1966" spans="1:7" x14ac:dyDescent="0.3">
      <c r="A1966" s="33">
        <v>2001</v>
      </c>
      <c r="B1966" s="21" t="s">
        <v>10</v>
      </c>
      <c r="C1966" s="21" t="s">
        <v>19</v>
      </c>
      <c r="D1966" s="21" t="s">
        <v>57</v>
      </c>
      <c r="E1966" s="33" t="s">
        <v>29</v>
      </c>
      <c r="F1966" s="33" t="s">
        <v>30</v>
      </c>
      <c r="G1966" s="3">
        <v>11940</v>
      </c>
    </row>
    <row r="1967" spans="1:7" x14ac:dyDescent="0.3">
      <c r="A1967" s="33">
        <v>2002</v>
      </c>
      <c r="B1967" s="21" t="s">
        <v>10</v>
      </c>
      <c r="C1967" s="21" t="s">
        <v>19</v>
      </c>
      <c r="D1967" s="21" t="s">
        <v>57</v>
      </c>
      <c r="E1967" s="20" t="s">
        <v>29</v>
      </c>
      <c r="F1967" s="20" t="s">
        <v>30</v>
      </c>
      <c r="G1967" s="3">
        <v>14500</v>
      </c>
    </row>
    <row r="1968" spans="1:7" x14ac:dyDescent="0.3">
      <c r="A1968" s="33">
        <v>2003</v>
      </c>
      <c r="B1968" s="21" t="s">
        <v>10</v>
      </c>
      <c r="C1968" s="21" t="s">
        <v>19</v>
      </c>
      <c r="D1968" s="21" t="s">
        <v>57</v>
      </c>
      <c r="E1968" s="20" t="s">
        <v>29</v>
      </c>
      <c r="F1968" s="20" t="s">
        <v>30</v>
      </c>
      <c r="G1968" s="3">
        <v>2280</v>
      </c>
    </row>
    <row r="1969" spans="1:7" x14ac:dyDescent="0.3">
      <c r="A1969" s="33">
        <v>2004</v>
      </c>
      <c r="B1969" s="21" t="s">
        <v>10</v>
      </c>
      <c r="C1969" s="21" t="s">
        <v>19</v>
      </c>
      <c r="D1969" s="21" t="s">
        <v>57</v>
      </c>
      <c r="E1969" s="20" t="s">
        <v>29</v>
      </c>
      <c r="F1969" s="20" t="s">
        <v>30</v>
      </c>
      <c r="G1969" s="3">
        <v>3300</v>
      </c>
    </row>
    <row r="1970" spans="1:7" x14ac:dyDescent="0.3">
      <c r="A1970" s="33">
        <v>2005</v>
      </c>
      <c r="B1970" s="21" t="s">
        <v>10</v>
      </c>
      <c r="C1970" s="21" t="s">
        <v>19</v>
      </c>
      <c r="D1970" s="21" t="s">
        <v>57</v>
      </c>
      <c r="E1970" s="20" t="s">
        <v>29</v>
      </c>
      <c r="F1970" s="20" t="s">
        <v>30</v>
      </c>
      <c r="G1970" s="3">
        <v>0</v>
      </c>
    </row>
    <row r="1971" spans="1:7" x14ac:dyDescent="0.3">
      <c r="A1971" s="33">
        <v>2006</v>
      </c>
      <c r="B1971" s="21" t="s">
        <v>10</v>
      </c>
      <c r="C1971" s="21" t="s">
        <v>19</v>
      </c>
      <c r="D1971" s="21" t="s">
        <v>57</v>
      </c>
      <c r="E1971" s="33" t="s">
        <v>29</v>
      </c>
      <c r="F1971" s="33" t="s">
        <v>30</v>
      </c>
      <c r="G1971" s="3">
        <v>0</v>
      </c>
    </row>
    <row r="1972" spans="1:7" x14ac:dyDescent="0.3">
      <c r="A1972" s="33">
        <v>2007</v>
      </c>
      <c r="B1972" s="21" t="s">
        <v>10</v>
      </c>
      <c r="C1972" s="21" t="s">
        <v>19</v>
      </c>
      <c r="D1972" s="21" t="s">
        <v>57</v>
      </c>
      <c r="E1972" s="20" t="s">
        <v>29</v>
      </c>
      <c r="F1972" s="20" t="s">
        <v>30</v>
      </c>
      <c r="G1972" s="3">
        <v>0</v>
      </c>
    </row>
    <row r="1973" spans="1:7" x14ac:dyDescent="0.3">
      <c r="A1973" s="33">
        <v>2008</v>
      </c>
      <c r="B1973" s="21" t="s">
        <v>10</v>
      </c>
      <c r="C1973" s="61" t="s">
        <v>19</v>
      </c>
      <c r="D1973" s="21" t="s">
        <v>57</v>
      </c>
      <c r="E1973" s="61" t="s">
        <v>29</v>
      </c>
      <c r="F1973" s="61" t="s">
        <v>30</v>
      </c>
      <c r="G1973" s="3">
        <v>0</v>
      </c>
    </row>
    <row r="1974" spans="1:7" x14ac:dyDescent="0.3">
      <c r="A1974" s="33">
        <v>2009</v>
      </c>
      <c r="B1974" s="21" t="s">
        <v>10</v>
      </c>
      <c r="C1974" s="61" t="s">
        <v>19</v>
      </c>
      <c r="D1974" s="21" t="s">
        <v>57</v>
      </c>
      <c r="E1974" s="61" t="s">
        <v>29</v>
      </c>
      <c r="F1974" s="61" t="s">
        <v>30</v>
      </c>
      <c r="G1974" s="3">
        <v>0</v>
      </c>
    </row>
    <row r="1975" spans="1:7" x14ac:dyDescent="0.3">
      <c r="A1975" s="33">
        <v>2010</v>
      </c>
      <c r="B1975" s="21" t="s">
        <v>10</v>
      </c>
      <c r="C1975" s="61" t="s">
        <v>19</v>
      </c>
      <c r="D1975" s="21" t="s">
        <v>57</v>
      </c>
      <c r="E1975" s="61" t="s">
        <v>29</v>
      </c>
      <c r="F1975" s="61" t="s">
        <v>30</v>
      </c>
      <c r="G1975" s="3">
        <v>4100</v>
      </c>
    </row>
    <row r="1976" spans="1:7" x14ac:dyDescent="0.3">
      <c r="A1976" s="33">
        <v>2011</v>
      </c>
      <c r="B1976" s="21" t="s">
        <v>10</v>
      </c>
      <c r="C1976" s="61" t="s">
        <v>19</v>
      </c>
      <c r="D1976" s="21" t="s">
        <v>57</v>
      </c>
      <c r="E1976" s="61" t="s">
        <v>29</v>
      </c>
      <c r="F1976" s="61" t="s">
        <v>30</v>
      </c>
      <c r="G1976" s="3">
        <v>11700</v>
      </c>
    </row>
    <row r="1977" spans="1:7" x14ac:dyDescent="0.3">
      <c r="A1977" s="33">
        <v>2012</v>
      </c>
      <c r="B1977" t="s">
        <v>10</v>
      </c>
      <c r="C1977" t="s">
        <v>19</v>
      </c>
      <c r="D1977" t="s">
        <v>57</v>
      </c>
      <c r="E1977" s="20" t="s">
        <v>29</v>
      </c>
      <c r="F1977" s="20" t="s">
        <v>30</v>
      </c>
      <c r="G1977" s="3">
        <v>0</v>
      </c>
    </row>
    <row r="1978" spans="1:7" x14ac:dyDescent="0.3">
      <c r="A1978" s="33">
        <v>2013</v>
      </c>
      <c r="B1978" s="22" t="s">
        <v>10</v>
      </c>
      <c r="C1978" s="22" t="s">
        <v>19</v>
      </c>
      <c r="D1978" s="22" t="s">
        <v>57</v>
      </c>
      <c r="E1978" s="20" t="s">
        <v>29</v>
      </c>
      <c r="F1978" s="20" t="s">
        <v>30</v>
      </c>
      <c r="G1978" s="61">
        <v>2700</v>
      </c>
    </row>
    <row r="1979" spans="1:7" x14ac:dyDescent="0.3">
      <c r="A1979" s="33">
        <v>2014</v>
      </c>
      <c r="B1979" s="22" t="s">
        <v>10</v>
      </c>
      <c r="C1979" s="22" t="s">
        <v>19</v>
      </c>
      <c r="D1979" s="22" t="s">
        <v>57</v>
      </c>
      <c r="E1979" s="20" t="s">
        <v>29</v>
      </c>
      <c r="F1979" s="20" t="s">
        <v>30</v>
      </c>
      <c r="G1979" s="61">
        <v>5230</v>
      </c>
    </row>
    <row r="1980" spans="1:7" x14ac:dyDescent="0.3">
      <c r="A1980" s="33">
        <v>2015</v>
      </c>
      <c r="B1980" s="22" t="s">
        <v>10</v>
      </c>
      <c r="C1980" s="22" t="s">
        <v>19</v>
      </c>
      <c r="D1980" s="22" t="s">
        <v>57</v>
      </c>
      <c r="E1980" s="20" t="s">
        <v>29</v>
      </c>
      <c r="F1980" s="20" t="s">
        <v>30</v>
      </c>
      <c r="G1980" s="61">
        <v>0</v>
      </c>
    </row>
    <row r="1981" spans="1:7" x14ac:dyDescent="0.3">
      <c r="A1981" s="33">
        <v>2016</v>
      </c>
      <c r="B1981" s="22" t="s">
        <v>10</v>
      </c>
      <c r="C1981" s="22" t="s">
        <v>19</v>
      </c>
      <c r="D1981" s="22" t="s">
        <v>57</v>
      </c>
      <c r="E1981" s="33" t="s">
        <v>29</v>
      </c>
      <c r="F1981" s="33" t="s">
        <v>30</v>
      </c>
      <c r="G1981" s="34">
        <v>10000</v>
      </c>
    </row>
    <row r="1982" spans="1:7" x14ac:dyDescent="0.3">
      <c r="A1982" s="33">
        <v>2000</v>
      </c>
      <c r="B1982" s="22" t="s">
        <v>10</v>
      </c>
      <c r="C1982" s="22" t="s">
        <v>20</v>
      </c>
      <c r="D1982" s="22" t="s">
        <v>58</v>
      </c>
      <c r="E1982" s="20" t="s">
        <v>29</v>
      </c>
      <c r="F1982" s="20" t="s">
        <v>30</v>
      </c>
      <c r="G1982" s="3">
        <v>0</v>
      </c>
    </row>
    <row r="1983" spans="1:7" x14ac:dyDescent="0.3">
      <c r="A1983" s="33">
        <v>2001</v>
      </c>
      <c r="B1983" s="22" t="s">
        <v>10</v>
      </c>
      <c r="C1983" s="22" t="s">
        <v>20</v>
      </c>
      <c r="D1983" s="22" t="s">
        <v>58</v>
      </c>
      <c r="E1983" s="20" t="s">
        <v>29</v>
      </c>
      <c r="F1983" s="20" t="s">
        <v>30</v>
      </c>
      <c r="G1983" s="3">
        <v>0</v>
      </c>
    </row>
    <row r="1984" spans="1:7" x14ac:dyDescent="0.3">
      <c r="A1984" s="33">
        <v>2002</v>
      </c>
      <c r="B1984" s="22" t="s">
        <v>10</v>
      </c>
      <c r="C1984" s="22" t="s">
        <v>20</v>
      </c>
      <c r="D1984" s="22" t="s">
        <v>58</v>
      </c>
      <c r="E1984" s="20" t="s">
        <v>29</v>
      </c>
      <c r="F1984" s="20" t="s">
        <v>30</v>
      </c>
      <c r="G1984" s="3">
        <v>980</v>
      </c>
    </row>
    <row r="1985" spans="1:7" x14ac:dyDescent="0.3">
      <c r="A1985" s="33">
        <v>2003</v>
      </c>
      <c r="B1985" s="22" t="s">
        <v>10</v>
      </c>
      <c r="C1985" s="22" t="s">
        <v>20</v>
      </c>
      <c r="D1985" s="22" t="s">
        <v>58</v>
      </c>
      <c r="E1985" s="20" t="s">
        <v>29</v>
      </c>
      <c r="F1985" s="20" t="s">
        <v>30</v>
      </c>
      <c r="G1985" s="3">
        <v>0</v>
      </c>
    </row>
    <row r="1986" spans="1:7" x14ac:dyDescent="0.3">
      <c r="A1986" s="33">
        <v>2004</v>
      </c>
      <c r="B1986" s="22" t="s">
        <v>10</v>
      </c>
      <c r="C1986" s="22" t="s">
        <v>20</v>
      </c>
      <c r="D1986" s="22" t="s">
        <v>58</v>
      </c>
      <c r="E1986" s="33" t="s">
        <v>29</v>
      </c>
      <c r="F1986" s="33" t="s">
        <v>30</v>
      </c>
      <c r="G1986" s="3">
        <v>1810</v>
      </c>
    </row>
    <row r="1987" spans="1:7" x14ac:dyDescent="0.3">
      <c r="A1987" s="33">
        <v>2005</v>
      </c>
      <c r="B1987" s="22" t="s">
        <v>10</v>
      </c>
      <c r="C1987" s="22" t="s">
        <v>20</v>
      </c>
      <c r="D1987" s="22" t="s">
        <v>58</v>
      </c>
      <c r="E1987" s="20" t="s">
        <v>29</v>
      </c>
      <c r="F1987" s="20" t="s">
        <v>30</v>
      </c>
      <c r="G1987" s="3">
        <v>0</v>
      </c>
    </row>
    <row r="1988" spans="1:7" x14ac:dyDescent="0.3">
      <c r="A1988" s="33">
        <v>2006</v>
      </c>
      <c r="B1988" s="22" t="s">
        <v>10</v>
      </c>
      <c r="C1988" s="22" t="s">
        <v>20</v>
      </c>
      <c r="D1988" s="22" t="s">
        <v>58</v>
      </c>
      <c r="E1988" s="20" t="s">
        <v>29</v>
      </c>
      <c r="F1988" s="20" t="s">
        <v>30</v>
      </c>
      <c r="G1988" s="3">
        <v>0</v>
      </c>
    </row>
    <row r="1989" spans="1:7" x14ac:dyDescent="0.3">
      <c r="A1989" s="33">
        <v>2007</v>
      </c>
      <c r="B1989" s="22" t="s">
        <v>10</v>
      </c>
      <c r="C1989" s="59" t="s">
        <v>20</v>
      </c>
      <c r="D1989" s="22" t="s">
        <v>58</v>
      </c>
      <c r="E1989" s="20" t="s">
        <v>29</v>
      </c>
      <c r="F1989" s="20" t="s">
        <v>30</v>
      </c>
      <c r="G1989" s="3">
        <v>0</v>
      </c>
    </row>
    <row r="1990" spans="1:7" x14ac:dyDescent="0.3">
      <c r="A1990" s="33">
        <v>2008</v>
      </c>
      <c r="B1990" s="22" t="s">
        <v>10</v>
      </c>
      <c r="C1990" s="61" t="s">
        <v>20</v>
      </c>
      <c r="D1990" s="22" t="s">
        <v>58</v>
      </c>
      <c r="E1990" s="61" t="s">
        <v>29</v>
      </c>
      <c r="F1990" s="61" t="s">
        <v>30</v>
      </c>
      <c r="G1990" s="3">
        <v>0</v>
      </c>
    </row>
    <row r="1991" spans="1:7" x14ac:dyDescent="0.3">
      <c r="A1991" s="33">
        <v>2009</v>
      </c>
      <c r="B1991" s="22" t="s">
        <v>10</v>
      </c>
      <c r="C1991" s="61" t="s">
        <v>20</v>
      </c>
      <c r="D1991" s="22" t="s">
        <v>58</v>
      </c>
      <c r="E1991" s="61" t="s">
        <v>29</v>
      </c>
      <c r="F1991" s="61" t="s">
        <v>30</v>
      </c>
      <c r="G1991" s="3">
        <v>0</v>
      </c>
    </row>
    <row r="1992" spans="1:7" x14ac:dyDescent="0.3">
      <c r="A1992" s="33">
        <v>2010</v>
      </c>
      <c r="B1992" s="22" t="s">
        <v>10</v>
      </c>
      <c r="C1992" s="61" t="s">
        <v>20</v>
      </c>
      <c r="D1992" s="22" t="s">
        <v>58</v>
      </c>
      <c r="E1992" s="61" t="s">
        <v>29</v>
      </c>
      <c r="F1992" s="61" t="s">
        <v>30</v>
      </c>
      <c r="G1992" s="3">
        <v>0</v>
      </c>
    </row>
    <row r="1993" spans="1:7" x14ac:dyDescent="0.3">
      <c r="A1993" s="33">
        <v>2011</v>
      </c>
      <c r="B1993" s="22" t="s">
        <v>10</v>
      </c>
      <c r="C1993" s="61" t="s">
        <v>20</v>
      </c>
      <c r="D1993" s="22" t="s">
        <v>58</v>
      </c>
      <c r="E1993" s="61" t="s">
        <v>29</v>
      </c>
      <c r="F1993" s="61" t="s">
        <v>30</v>
      </c>
      <c r="G1993" s="3">
        <v>0</v>
      </c>
    </row>
    <row r="1994" spans="1:7" x14ac:dyDescent="0.3">
      <c r="A1994" s="33">
        <v>2012</v>
      </c>
      <c r="B1994" s="23" t="s">
        <v>10</v>
      </c>
      <c r="C1994" t="s">
        <v>20</v>
      </c>
      <c r="D1994" t="s">
        <v>58</v>
      </c>
      <c r="E1994" s="20" t="s">
        <v>29</v>
      </c>
      <c r="F1994" s="20" t="s">
        <v>30</v>
      </c>
      <c r="G1994" s="3">
        <v>0</v>
      </c>
    </row>
    <row r="1995" spans="1:7" x14ac:dyDescent="0.3">
      <c r="A1995" s="33">
        <v>2013</v>
      </c>
      <c r="B1995" s="23" t="s">
        <v>10</v>
      </c>
      <c r="C1995" s="23" t="s">
        <v>20</v>
      </c>
      <c r="D1995" s="23" t="s">
        <v>58</v>
      </c>
      <c r="E1995" s="20" t="s">
        <v>29</v>
      </c>
      <c r="F1995" s="20" t="s">
        <v>30</v>
      </c>
      <c r="G1995" s="61">
        <v>7020</v>
      </c>
    </row>
    <row r="1996" spans="1:7" x14ac:dyDescent="0.3">
      <c r="A1996" s="33">
        <v>2014</v>
      </c>
      <c r="B1996" s="23" t="s">
        <v>10</v>
      </c>
      <c r="C1996" s="43" t="s">
        <v>20</v>
      </c>
      <c r="D1996" s="23" t="s">
        <v>58</v>
      </c>
      <c r="E1996" s="33" t="s">
        <v>29</v>
      </c>
      <c r="F1996" s="33" t="s">
        <v>30</v>
      </c>
      <c r="G1996" s="61">
        <v>0</v>
      </c>
    </row>
    <row r="1997" spans="1:7" x14ac:dyDescent="0.3">
      <c r="A1997" s="33">
        <v>2015</v>
      </c>
      <c r="B1997" s="23" t="s">
        <v>10</v>
      </c>
      <c r="C1997" s="43" t="s">
        <v>20</v>
      </c>
      <c r="D1997" s="23" t="s">
        <v>58</v>
      </c>
      <c r="E1997" s="43" t="s">
        <v>29</v>
      </c>
      <c r="F1997" s="43" t="s">
        <v>30</v>
      </c>
      <c r="G1997" s="61">
        <v>3400</v>
      </c>
    </row>
    <row r="1998" spans="1:7" x14ac:dyDescent="0.3">
      <c r="A1998" s="33">
        <v>2016</v>
      </c>
      <c r="B1998" s="23" t="s">
        <v>10</v>
      </c>
      <c r="C1998" s="23" t="s">
        <v>20</v>
      </c>
      <c r="D1998" s="23" t="s">
        <v>58</v>
      </c>
      <c r="E1998" s="20" t="s">
        <v>29</v>
      </c>
      <c r="F1998" s="20" t="s">
        <v>30</v>
      </c>
      <c r="G1998" s="34">
        <v>0</v>
      </c>
    </row>
    <row r="1999" spans="1:7" x14ac:dyDescent="0.3">
      <c r="A1999" s="33">
        <v>2000</v>
      </c>
      <c r="B1999" s="23" t="s">
        <v>10</v>
      </c>
      <c r="C1999" s="23" t="s">
        <v>21</v>
      </c>
      <c r="D1999" s="23" t="s">
        <v>59</v>
      </c>
      <c r="E1999" s="20" t="s">
        <v>29</v>
      </c>
      <c r="F1999" s="20" t="s">
        <v>30</v>
      </c>
      <c r="G1999" s="3">
        <v>0</v>
      </c>
    </row>
    <row r="2000" spans="1:7" x14ac:dyDescent="0.3">
      <c r="A2000" s="33">
        <v>2001</v>
      </c>
      <c r="B2000" s="23" t="s">
        <v>10</v>
      </c>
      <c r="C2000" s="23" t="s">
        <v>21</v>
      </c>
      <c r="D2000" s="23" t="s">
        <v>59</v>
      </c>
      <c r="E2000" s="20" t="s">
        <v>29</v>
      </c>
      <c r="F2000" s="20" t="s">
        <v>30</v>
      </c>
      <c r="G2000" s="3">
        <v>0</v>
      </c>
    </row>
    <row r="2001" spans="1:7" x14ac:dyDescent="0.3">
      <c r="A2001" s="33">
        <v>2002</v>
      </c>
      <c r="B2001" s="23" t="s">
        <v>10</v>
      </c>
      <c r="C2001" s="43" t="s">
        <v>21</v>
      </c>
      <c r="D2001" s="23" t="s">
        <v>59</v>
      </c>
      <c r="E2001" s="33" t="s">
        <v>29</v>
      </c>
      <c r="F2001" s="33" t="s">
        <v>30</v>
      </c>
      <c r="G2001" s="3">
        <v>0</v>
      </c>
    </row>
    <row r="2002" spans="1:7" x14ac:dyDescent="0.3">
      <c r="A2002" s="33">
        <v>2003</v>
      </c>
      <c r="B2002" s="23" t="s">
        <v>10</v>
      </c>
      <c r="C2002" s="43" t="s">
        <v>21</v>
      </c>
      <c r="D2002" s="23" t="s">
        <v>59</v>
      </c>
      <c r="E2002" s="43" t="s">
        <v>29</v>
      </c>
      <c r="F2002" s="43" t="s">
        <v>30</v>
      </c>
      <c r="G2002" s="3">
        <v>10</v>
      </c>
    </row>
    <row r="2003" spans="1:7" x14ac:dyDescent="0.3">
      <c r="A2003" s="33">
        <v>2004</v>
      </c>
      <c r="B2003" s="23" t="s">
        <v>10</v>
      </c>
      <c r="C2003" s="23" t="s">
        <v>21</v>
      </c>
      <c r="D2003" s="23" t="s">
        <v>59</v>
      </c>
      <c r="E2003" s="20" t="s">
        <v>29</v>
      </c>
      <c r="F2003" s="20" t="s">
        <v>30</v>
      </c>
      <c r="G2003" s="3">
        <v>0</v>
      </c>
    </row>
    <row r="2004" spans="1:7" x14ac:dyDescent="0.3">
      <c r="A2004" s="33">
        <v>2005</v>
      </c>
      <c r="B2004" s="23" t="s">
        <v>10</v>
      </c>
      <c r="C2004" s="23" t="s">
        <v>21</v>
      </c>
      <c r="D2004" s="23" t="s">
        <v>59</v>
      </c>
      <c r="E2004" s="20" t="s">
        <v>29</v>
      </c>
      <c r="F2004" s="20" t="s">
        <v>30</v>
      </c>
      <c r="G2004" s="3">
        <v>0</v>
      </c>
    </row>
    <row r="2005" spans="1:7" x14ac:dyDescent="0.3">
      <c r="A2005" s="33">
        <v>2006</v>
      </c>
      <c r="B2005" s="23" t="s">
        <v>10</v>
      </c>
      <c r="C2005" s="23" t="s">
        <v>21</v>
      </c>
      <c r="D2005" s="23" t="s">
        <v>59</v>
      </c>
      <c r="E2005" s="20" t="s">
        <v>29</v>
      </c>
      <c r="F2005" s="20" t="s">
        <v>30</v>
      </c>
      <c r="G2005" s="3">
        <v>0</v>
      </c>
    </row>
    <row r="2006" spans="1:7" x14ac:dyDescent="0.3">
      <c r="A2006" s="33">
        <v>2007</v>
      </c>
      <c r="B2006" s="23" t="s">
        <v>10</v>
      </c>
      <c r="C2006" s="59" t="s">
        <v>21</v>
      </c>
      <c r="D2006" s="23" t="s">
        <v>59</v>
      </c>
      <c r="E2006" s="59" t="s">
        <v>29</v>
      </c>
      <c r="F2006" s="59" t="s">
        <v>30</v>
      </c>
      <c r="G2006" s="3">
        <v>0</v>
      </c>
    </row>
    <row r="2007" spans="1:7" x14ac:dyDescent="0.3">
      <c r="A2007" s="33">
        <v>2008</v>
      </c>
      <c r="B2007" s="23" t="s">
        <v>10</v>
      </c>
      <c r="C2007" s="61" t="s">
        <v>21</v>
      </c>
      <c r="D2007" s="23" t="s">
        <v>59</v>
      </c>
      <c r="E2007" s="61" t="s">
        <v>29</v>
      </c>
      <c r="F2007" s="61" t="s">
        <v>30</v>
      </c>
      <c r="G2007" s="3">
        <v>0</v>
      </c>
    </row>
    <row r="2008" spans="1:7" x14ac:dyDescent="0.3">
      <c r="A2008" s="33">
        <v>2009</v>
      </c>
      <c r="B2008" s="23" t="s">
        <v>10</v>
      </c>
      <c r="C2008" s="61" t="s">
        <v>21</v>
      </c>
      <c r="D2008" s="23" t="s">
        <v>59</v>
      </c>
      <c r="E2008" s="61" t="s">
        <v>29</v>
      </c>
      <c r="F2008" s="61" t="s">
        <v>30</v>
      </c>
      <c r="G2008" s="3">
        <v>70</v>
      </c>
    </row>
    <row r="2009" spans="1:7" x14ac:dyDescent="0.3">
      <c r="A2009" s="33">
        <v>2010</v>
      </c>
      <c r="B2009" s="23" t="s">
        <v>10</v>
      </c>
      <c r="C2009" s="61" t="s">
        <v>21</v>
      </c>
      <c r="D2009" s="23" t="s">
        <v>59</v>
      </c>
      <c r="E2009" s="61" t="s">
        <v>29</v>
      </c>
      <c r="F2009" s="61" t="s">
        <v>30</v>
      </c>
      <c r="G2009" s="3">
        <v>0</v>
      </c>
    </row>
    <row r="2010" spans="1:7" x14ac:dyDescent="0.3">
      <c r="A2010" s="33">
        <v>2011</v>
      </c>
      <c r="B2010" s="24" t="s">
        <v>10</v>
      </c>
      <c r="C2010" s="61" t="s">
        <v>21</v>
      </c>
      <c r="D2010" s="24" t="s">
        <v>59</v>
      </c>
      <c r="E2010" s="61" t="s">
        <v>29</v>
      </c>
      <c r="F2010" s="61" t="s">
        <v>30</v>
      </c>
      <c r="G2010" s="3">
        <v>0</v>
      </c>
    </row>
    <row r="2011" spans="1:7" x14ac:dyDescent="0.3">
      <c r="A2011" s="33">
        <v>2012</v>
      </c>
      <c r="B2011" t="s">
        <v>10</v>
      </c>
      <c r="C2011" t="s">
        <v>21</v>
      </c>
      <c r="D2011" t="s">
        <v>59</v>
      </c>
      <c r="E2011" s="33" t="s">
        <v>29</v>
      </c>
      <c r="F2011" s="33" t="s">
        <v>30</v>
      </c>
      <c r="G2011" s="3">
        <v>0</v>
      </c>
    </row>
    <row r="2012" spans="1:7" x14ac:dyDescent="0.3">
      <c r="A2012" s="33">
        <v>2013</v>
      </c>
      <c r="B2012" s="24" t="s">
        <v>10</v>
      </c>
      <c r="C2012" s="24" t="s">
        <v>21</v>
      </c>
      <c r="D2012" s="24" t="s">
        <v>59</v>
      </c>
      <c r="E2012" s="20" t="s">
        <v>29</v>
      </c>
      <c r="F2012" s="20" t="s">
        <v>30</v>
      </c>
      <c r="G2012" s="61">
        <v>0</v>
      </c>
    </row>
    <row r="2013" spans="1:7" x14ac:dyDescent="0.3">
      <c r="A2013" s="33">
        <v>2014</v>
      </c>
      <c r="B2013" s="24" t="s">
        <v>10</v>
      </c>
      <c r="C2013" s="24" t="s">
        <v>21</v>
      </c>
      <c r="D2013" s="24" t="s">
        <v>59</v>
      </c>
      <c r="E2013" s="20" t="s">
        <v>29</v>
      </c>
      <c r="F2013" s="20" t="s">
        <v>30</v>
      </c>
      <c r="G2013" s="61">
        <v>0</v>
      </c>
    </row>
    <row r="2014" spans="1:7" x14ac:dyDescent="0.3">
      <c r="A2014" s="33">
        <v>2015</v>
      </c>
      <c r="B2014" s="24" t="s">
        <v>10</v>
      </c>
      <c r="C2014" s="24" t="s">
        <v>21</v>
      </c>
      <c r="D2014" s="24" t="s">
        <v>59</v>
      </c>
      <c r="E2014" s="20" t="s">
        <v>29</v>
      </c>
      <c r="F2014" s="20" t="s">
        <v>30</v>
      </c>
      <c r="G2014" s="61">
        <v>500</v>
      </c>
    </row>
    <row r="2015" spans="1:7" x14ac:dyDescent="0.3">
      <c r="A2015" s="33">
        <v>2016</v>
      </c>
      <c r="B2015" s="24" t="s">
        <v>10</v>
      </c>
      <c r="C2015" s="24" t="s">
        <v>21</v>
      </c>
      <c r="D2015" s="24" t="s">
        <v>59</v>
      </c>
      <c r="E2015" s="20" t="s">
        <v>29</v>
      </c>
      <c r="F2015" s="20" t="s">
        <v>30</v>
      </c>
      <c r="G2015" s="34">
        <v>0</v>
      </c>
    </row>
    <row r="2016" spans="1:7" x14ac:dyDescent="0.3">
      <c r="A2016" s="33">
        <v>2000</v>
      </c>
      <c r="B2016" s="24" t="s">
        <v>10</v>
      </c>
      <c r="C2016" s="24" t="s">
        <v>22</v>
      </c>
      <c r="D2016" s="24" t="s">
        <v>60</v>
      </c>
      <c r="E2016" s="33" t="s">
        <v>29</v>
      </c>
      <c r="F2016" s="33" t="s">
        <v>30</v>
      </c>
      <c r="G2016" s="3">
        <v>2200</v>
      </c>
    </row>
    <row r="2017" spans="1:7" x14ac:dyDescent="0.3">
      <c r="A2017" s="33">
        <v>2001</v>
      </c>
      <c r="B2017" s="24" t="s">
        <v>10</v>
      </c>
      <c r="C2017" s="24" t="s">
        <v>22</v>
      </c>
      <c r="D2017" s="24" t="s">
        <v>60</v>
      </c>
      <c r="E2017" s="20" t="s">
        <v>29</v>
      </c>
      <c r="F2017" s="20" t="s">
        <v>30</v>
      </c>
      <c r="G2017" s="3">
        <v>650</v>
      </c>
    </row>
    <row r="2018" spans="1:7" x14ac:dyDescent="0.3">
      <c r="A2018" s="33">
        <v>2002</v>
      </c>
      <c r="B2018" s="24" t="s">
        <v>10</v>
      </c>
      <c r="C2018" s="24" t="s">
        <v>22</v>
      </c>
      <c r="D2018" s="24" t="s">
        <v>60</v>
      </c>
      <c r="E2018" s="20" t="s">
        <v>29</v>
      </c>
      <c r="F2018" s="20" t="s">
        <v>30</v>
      </c>
      <c r="G2018" s="3">
        <v>2331</v>
      </c>
    </row>
    <row r="2019" spans="1:7" x14ac:dyDescent="0.3">
      <c r="A2019" s="33">
        <v>2003</v>
      </c>
      <c r="B2019" s="24" t="s">
        <v>10</v>
      </c>
      <c r="C2019" s="24" t="s">
        <v>22</v>
      </c>
      <c r="D2019" s="24" t="s">
        <v>60</v>
      </c>
      <c r="E2019" s="20" t="s">
        <v>29</v>
      </c>
      <c r="F2019" s="20" t="s">
        <v>30</v>
      </c>
      <c r="G2019" s="3">
        <v>0</v>
      </c>
    </row>
    <row r="2020" spans="1:7" x14ac:dyDescent="0.3">
      <c r="A2020" s="33">
        <v>2004</v>
      </c>
      <c r="B2020" s="24" t="s">
        <v>10</v>
      </c>
      <c r="C2020" s="24" t="s">
        <v>22</v>
      </c>
      <c r="D2020" s="24" t="s">
        <v>60</v>
      </c>
      <c r="E2020" s="20" t="s">
        <v>29</v>
      </c>
      <c r="F2020" s="20" t="s">
        <v>30</v>
      </c>
      <c r="G2020" s="3">
        <v>0</v>
      </c>
    </row>
    <row r="2021" spans="1:7" x14ac:dyDescent="0.3">
      <c r="A2021" s="33">
        <v>2005</v>
      </c>
      <c r="B2021" s="24" t="s">
        <v>10</v>
      </c>
      <c r="C2021" s="24" t="s">
        <v>22</v>
      </c>
      <c r="D2021" s="24" t="s">
        <v>60</v>
      </c>
      <c r="E2021" s="33" t="s">
        <v>29</v>
      </c>
      <c r="F2021" s="33" t="s">
        <v>30</v>
      </c>
      <c r="G2021" s="3">
        <v>910</v>
      </c>
    </row>
    <row r="2022" spans="1:7" x14ac:dyDescent="0.3">
      <c r="A2022" s="33">
        <v>2006</v>
      </c>
      <c r="B2022" s="24" t="s">
        <v>10</v>
      </c>
      <c r="C2022" s="24" t="s">
        <v>22</v>
      </c>
      <c r="D2022" s="24" t="s">
        <v>60</v>
      </c>
      <c r="E2022" s="20" t="s">
        <v>29</v>
      </c>
      <c r="F2022" s="20" t="s">
        <v>30</v>
      </c>
      <c r="G2022" s="3">
        <v>3750</v>
      </c>
    </row>
    <row r="2023" spans="1:7" x14ac:dyDescent="0.3">
      <c r="A2023" s="33">
        <v>2007</v>
      </c>
      <c r="B2023" s="24" t="s">
        <v>10</v>
      </c>
      <c r="C2023" s="59" t="s">
        <v>22</v>
      </c>
      <c r="D2023" s="24" t="s">
        <v>60</v>
      </c>
      <c r="E2023" s="59" t="s">
        <v>29</v>
      </c>
      <c r="F2023" s="59" t="s">
        <v>30</v>
      </c>
      <c r="G2023" s="3">
        <v>1</v>
      </c>
    </row>
    <row r="2024" spans="1:7" x14ac:dyDescent="0.3">
      <c r="A2024" s="33">
        <v>2008</v>
      </c>
      <c r="B2024" s="24" t="s">
        <v>10</v>
      </c>
      <c r="C2024" s="61" t="s">
        <v>22</v>
      </c>
      <c r="D2024" s="24" t="s">
        <v>60</v>
      </c>
      <c r="E2024" s="61" t="s">
        <v>29</v>
      </c>
      <c r="F2024" s="61" t="s">
        <v>30</v>
      </c>
      <c r="G2024" s="3">
        <v>0</v>
      </c>
    </row>
    <row r="2025" spans="1:7" x14ac:dyDescent="0.3">
      <c r="A2025" s="33">
        <v>2009</v>
      </c>
      <c r="B2025" s="24" t="s">
        <v>10</v>
      </c>
      <c r="C2025" s="61" t="s">
        <v>22</v>
      </c>
      <c r="D2025" s="24" t="s">
        <v>60</v>
      </c>
      <c r="E2025" s="61" t="s">
        <v>29</v>
      </c>
      <c r="F2025" s="61" t="s">
        <v>30</v>
      </c>
      <c r="G2025" s="3">
        <v>1550</v>
      </c>
    </row>
    <row r="2026" spans="1:7" x14ac:dyDescent="0.3">
      <c r="A2026" s="33">
        <v>2010</v>
      </c>
      <c r="B2026" s="24" t="s">
        <v>10</v>
      </c>
      <c r="C2026" s="61" t="s">
        <v>22</v>
      </c>
      <c r="D2026" s="24" t="s">
        <v>60</v>
      </c>
      <c r="E2026" s="61" t="s">
        <v>29</v>
      </c>
      <c r="F2026" s="61" t="s">
        <v>30</v>
      </c>
      <c r="G2026" s="3">
        <v>0</v>
      </c>
    </row>
    <row r="2027" spans="1:7" x14ac:dyDescent="0.3">
      <c r="A2027" s="33">
        <v>2011</v>
      </c>
      <c r="B2027" s="24" t="s">
        <v>10</v>
      </c>
      <c r="C2027" s="61" t="s">
        <v>22</v>
      </c>
      <c r="D2027" s="24" t="s">
        <v>60</v>
      </c>
      <c r="E2027" s="61" t="s">
        <v>29</v>
      </c>
      <c r="F2027" s="61" t="s">
        <v>30</v>
      </c>
      <c r="G2027" s="3">
        <v>0</v>
      </c>
    </row>
    <row r="2028" spans="1:7" x14ac:dyDescent="0.3">
      <c r="A2028" s="33">
        <v>2012</v>
      </c>
      <c r="B2028" s="25" t="s">
        <v>10</v>
      </c>
      <c r="C2028" t="s">
        <v>22</v>
      </c>
      <c r="D2028" t="s">
        <v>60</v>
      </c>
      <c r="E2028" s="20" t="s">
        <v>29</v>
      </c>
      <c r="F2028" s="20" t="s">
        <v>30</v>
      </c>
      <c r="G2028" s="3">
        <v>1040</v>
      </c>
    </row>
    <row r="2029" spans="1:7" x14ac:dyDescent="0.3">
      <c r="A2029" s="33">
        <v>2013</v>
      </c>
      <c r="B2029" s="25" t="s">
        <v>10</v>
      </c>
      <c r="C2029" s="25" t="s">
        <v>22</v>
      </c>
      <c r="D2029" s="25" t="s">
        <v>60</v>
      </c>
      <c r="E2029" s="20" t="s">
        <v>29</v>
      </c>
      <c r="F2029" s="20" t="s">
        <v>30</v>
      </c>
      <c r="G2029" s="61">
        <v>3600</v>
      </c>
    </row>
    <row r="2030" spans="1:7" x14ac:dyDescent="0.3">
      <c r="A2030" s="33">
        <v>2014</v>
      </c>
      <c r="B2030" s="25" t="s">
        <v>10</v>
      </c>
      <c r="C2030" s="25" t="s">
        <v>22</v>
      </c>
      <c r="D2030" s="25" t="s">
        <v>60</v>
      </c>
      <c r="E2030" s="20" t="s">
        <v>29</v>
      </c>
      <c r="F2030" s="20" t="s">
        <v>30</v>
      </c>
      <c r="G2030" s="61">
        <v>2000</v>
      </c>
    </row>
    <row r="2031" spans="1:7" x14ac:dyDescent="0.3">
      <c r="A2031" s="33">
        <v>2015</v>
      </c>
      <c r="B2031" s="25" t="s">
        <v>10</v>
      </c>
      <c r="C2031" s="25" t="s">
        <v>22</v>
      </c>
      <c r="D2031" s="25" t="s">
        <v>60</v>
      </c>
      <c r="E2031" s="33" t="s">
        <v>29</v>
      </c>
      <c r="F2031" s="33" t="s">
        <v>30</v>
      </c>
      <c r="G2031" s="61">
        <v>11001</v>
      </c>
    </row>
    <row r="2032" spans="1:7" x14ac:dyDescent="0.3">
      <c r="A2032" s="33">
        <v>2016</v>
      </c>
      <c r="B2032" s="25" t="s">
        <v>10</v>
      </c>
      <c r="C2032" s="25" t="s">
        <v>22</v>
      </c>
      <c r="D2032" s="25" t="s">
        <v>60</v>
      </c>
      <c r="E2032" s="20" t="s">
        <v>29</v>
      </c>
      <c r="F2032" s="20" t="s">
        <v>30</v>
      </c>
      <c r="G2032" s="34">
        <v>2403</v>
      </c>
    </row>
    <row r="2033" spans="1:7" x14ac:dyDescent="0.3">
      <c r="A2033" s="33">
        <v>2000</v>
      </c>
      <c r="B2033" s="25" t="s">
        <v>10</v>
      </c>
      <c r="C2033" s="25" t="s">
        <v>23</v>
      </c>
      <c r="D2033" s="25" t="s">
        <v>61</v>
      </c>
      <c r="E2033" s="20" t="s">
        <v>29</v>
      </c>
      <c r="F2033" s="20" t="s">
        <v>30</v>
      </c>
      <c r="G2033" s="3">
        <v>0</v>
      </c>
    </row>
    <row r="2034" spans="1:7" x14ac:dyDescent="0.3">
      <c r="A2034" s="33">
        <v>2001</v>
      </c>
      <c r="B2034" s="25" t="s">
        <v>10</v>
      </c>
      <c r="C2034" s="25" t="s">
        <v>23</v>
      </c>
      <c r="D2034" s="25" t="s">
        <v>61</v>
      </c>
      <c r="E2034" s="20" t="s">
        <v>29</v>
      </c>
      <c r="F2034" s="20" t="s">
        <v>30</v>
      </c>
      <c r="G2034" s="3">
        <v>6590</v>
      </c>
    </row>
    <row r="2035" spans="1:7" x14ac:dyDescent="0.3">
      <c r="A2035" s="33">
        <v>2002</v>
      </c>
      <c r="B2035" s="25" t="s">
        <v>10</v>
      </c>
      <c r="C2035" s="25" t="s">
        <v>23</v>
      </c>
      <c r="D2035" s="25" t="s">
        <v>61</v>
      </c>
      <c r="E2035" s="20" t="s">
        <v>29</v>
      </c>
      <c r="F2035" s="20" t="s">
        <v>30</v>
      </c>
      <c r="G2035" s="3">
        <v>6100</v>
      </c>
    </row>
    <row r="2036" spans="1:7" x14ac:dyDescent="0.3">
      <c r="A2036" s="33">
        <v>2003</v>
      </c>
      <c r="B2036" s="25" t="s">
        <v>10</v>
      </c>
      <c r="C2036" s="25" t="s">
        <v>23</v>
      </c>
      <c r="D2036" s="25" t="s">
        <v>61</v>
      </c>
      <c r="E2036" s="33" t="s">
        <v>29</v>
      </c>
      <c r="F2036" s="33" t="s">
        <v>30</v>
      </c>
      <c r="G2036" s="3">
        <v>7221</v>
      </c>
    </row>
    <row r="2037" spans="1:7" x14ac:dyDescent="0.3">
      <c r="A2037" s="33">
        <v>2004</v>
      </c>
      <c r="B2037" s="25" t="s">
        <v>10</v>
      </c>
      <c r="C2037" s="25" t="s">
        <v>23</v>
      </c>
      <c r="D2037" s="25" t="s">
        <v>61</v>
      </c>
      <c r="E2037" s="20" t="s">
        <v>29</v>
      </c>
      <c r="F2037" s="20" t="s">
        <v>30</v>
      </c>
      <c r="G2037" s="3">
        <v>1300</v>
      </c>
    </row>
    <row r="2038" spans="1:7" x14ac:dyDescent="0.3">
      <c r="A2038" s="33">
        <v>2005</v>
      </c>
      <c r="B2038" s="25" t="s">
        <v>10</v>
      </c>
      <c r="C2038" s="25" t="s">
        <v>23</v>
      </c>
      <c r="D2038" s="25" t="s">
        <v>61</v>
      </c>
      <c r="E2038" s="20" t="s">
        <v>29</v>
      </c>
      <c r="F2038" s="20" t="s">
        <v>30</v>
      </c>
      <c r="G2038" s="3">
        <v>1843</v>
      </c>
    </row>
    <row r="2039" spans="1:7" x14ac:dyDescent="0.3">
      <c r="A2039" s="33">
        <v>2006</v>
      </c>
      <c r="B2039" s="25" t="s">
        <v>10</v>
      </c>
      <c r="C2039" s="25" t="s">
        <v>23</v>
      </c>
      <c r="D2039" s="25" t="s">
        <v>61</v>
      </c>
      <c r="E2039" s="20" t="s">
        <v>29</v>
      </c>
      <c r="F2039" s="20" t="s">
        <v>30</v>
      </c>
      <c r="G2039" s="3">
        <v>0</v>
      </c>
    </row>
    <row r="2040" spans="1:7" x14ac:dyDescent="0.3">
      <c r="A2040" s="33">
        <v>2007</v>
      </c>
      <c r="B2040" s="25" t="s">
        <v>10</v>
      </c>
      <c r="C2040" s="25" t="s">
        <v>23</v>
      </c>
      <c r="D2040" s="25" t="s">
        <v>61</v>
      </c>
      <c r="E2040" s="20" t="s">
        <v>29</v>
      </c>
      <c r="F2040" s="20" t="s">
        <v>30</v>
      </c>
      <c r="G2040" s="3">
        <v>0</v>
      </c>
    </row>
    <row r="2041" spans="1:7" x14ac:dyDescent="0.3">
      <c r="A2041" s="33">
        <v>2008</v>
      </c>
      <c r="B2041" s="25" t="s">
        <v>10</v>
      </c>
      <c r="C2041" s="61" t="s">
        <v>23</v>
      </c>
      <c r="D2041" s="25" t="s">
        <v>61</v>
      </c>
      <c r="E2041" s="61" t="s">
        <v>29</v>
      </c>
      <c r="F2041" s="61" t="s">
        <v>30</v>
      </c>
      <c r="G2041" s="3">
        <v>2280</v>
      </c>
    </row>
    <row r="2042" spans="1:7" x14ac:dyDescent="0.3">
      <c r="A2042" s="33">
        <v>2009</v>
      </c>
      <c r="B2042" s="25" t="s">
        <v>10</v>
      </c>
      <c r="C2042" s="61" t="s">
        <v>23</v>
      </c>
      <c r="D2042" s="25" t="s">
        <v>61</v>
      </c>
      <c r="E2042" s="61" t="s">
        <v>29</v>
      </c>
      <c r="F2042" s="61" t="s">
        <v>30</v>
      </c>
      <c r="G2042" s="3">
        <v>40</v>
      </c>
    </row>
    <row r="2043" spans="1:7" x14ac:dyDescent="0.3">
      <c r="A2043" s="33">
        <v>2010</v>
      </c>
      <c r="B2043" s="25" t="s">
        <v>10</v>
      </c>
      <c r="C2043" s="61" t="s">
        <v>23</v>
      </c>
      <c r="D2043" s="25" t="s">
        <v>61</v>
      </c>
      <c r="E2043" s="61" t="s">
        <v>29</v>
      </c>
      <c r="F2043" s="61" t="s">
        <v>30</v>
      </c>
      <c r="G2043" s="3">
        <v>0</v>
      </c>
    </row>
    <row r="2044" spans="1:7" x14ac:dyDescent="0.3">
      <c r="A2044" s="33">
        <v>2011</v>
      </c>
      <c r="B2044" s="25" t="s">
        <v>10</v>
      </c>
      <c r="C2044" s="61" t="s">
        <v>23</v>
      </c>
      <c r="D2044" s="25" t="s">
        <v>61</v>
      </c>
      <c r="E2044" s="61" t="s">
        <v>29</v>
      </c>
      <c r="F2044" s="61" t="s">
        <v>30</v>
      </c>
      <c r="G2044" s="3">
        <v>4750</v>
      </c>
    </row>
    <row r="2045" spans="1:7" x14ac:dyDescent="0.3">
      <c r="A2045" s="33">
        <v>2012</v>
      </c>
      <c r="B2045" t="s">
        <v>10</v>
      </c>
      <c r="C2045" t="s">
        <v>23</v>
      </c>
      <c r="D2045" t="s">
        <v>61</v>
      </c>
      <c r="E2045" s="20" t="s">
        <v>29</v>
      </c>
      <c r="F2045" s="20" t="s">
        <v>30</v>
      </c>
      <c r="G2045" s="3">
        <v>0</v>
      </c>
    </row>
    <row r="2046" spans="1:7" x14ac:dyDescent="0.3">
      <c r="A2046" s="33">
        <v>2013</v>
      </c>
      <c r="B2046" s="26" t="s">
        <v>10</v>
      </c>
      <c r="C2046" s="26" t="s">
        <v>23</v>
      </c>
      <c r="D2046" s="26" t="s">
        <v>61</v>
      </c>
      <c r="E2046" s="33" t="s">
        <v>29</v>
      </c>
      <c r="F2046" s="33" t="s">
        <v>30</v>
      </c>
      <c r="G2046" s="61">
        <v>0</v>
      </c>
    </row>
    <row r="2047" spans="1:7" x14ac:dyDescent="0.3">
      <c r="A2047" s="33">
        <v>2014</v>
      </c>
      <c r="B2047" s="26" t="s">
        <v>10</v>
      </c>
      <c r="C2047" s="26" t="s">
        <v>23</v>
      </c>
      <c r="D2047" s="26" t="s">
        <v>61</v>
      </c>
      <c r="E2047" s="20" t="s">
        <v>29</v>
      </c>
      <c r="F2047" s="20" t="s">
        <v>30</v>
      </c>
      <c r="G2047" s="61">
        <v>0</v>
      </c>
    </row>
    <row r="2048" spans="1:7" x14ac:dyDescent="0.3">
      <c r="A2048" s="33">
        <v>2015</v>
      </c>
      <c r="B2048" s="26" t="s">
        <v>10</v>
      </c>
      <c r="C2048" s="26" t="s">
        <v>23</v>
      </c>
      <c r="D2048" s="26" t="s">
        <v>61</v>
      </c>
      <c r="E2048" s="20" t="s">
        <v>29</v>
      </c>
      <c r="F2048" s="20" t="s">
        <v>30</v>
      </c>
      <c r="G2048" s="61">
        <v>0</v>
      </c>
    </row>
    <row r="2049" spans="1:7" x14ac:dyDescent="0.3">
      <c r="A2049" s="33">
        <v>2016</v>
      </c>
      <c r="B2049" s="26" t="s">
        <v>10</v>
      </c>
      <c r="C2049" s="26" t="s">
        <v>23</v>
      </c>
      <c r="D2049" s="26" t="s">
        <v>61</v>
      </c>
      <c r="E2049" s="20" t="s">
        <v>29</v>
      </c>
      <c r="F2049" s="20" t="s">
        <v>30</v>
      </c>
      <c r="G2049" s="34">
        <v>640</v>
      </c>
    </row>
    <row r="2050" spans="1:7" x14ac:dyDescent="0.3">
      <c r="A2050" s="33">
        <v>2000</v>
      </c>
      <c r="B2050" s="26" t="s">
        <v>10</v>
      </c>
      <c r="C2050" s="26" t="s">
        <v>24</v>
      </c>
      <c r="D2050" s="26" t="s">
        <v>62</v>
      </c>
      <c r="E2050" s="20" t="s">
        <v>29</v>
      </c>
      <c r="F2050" s="20" t="s">
        <v>30</v>
      </c>
      <c r="G2050" s="3">
        <v>1350</v>
      </c>
    </row>
    <row r="2051" spans="1:7" x14ac:dyDescent="0.3">
      <c r="A2051" s="33">
        <v>2001</v>
      </c>
      <c r="B2051" s="26" t="s">
        <v>10</v>
      </c>
      <c r="C2051" s="26" t="s">
        <v>24</v>
      </c>
      <c r="D2051" s="26" t="s">
        <v>62</v>
      </c>
      <c r="E2051" s="33" t="s">
        <v>29</v>
      </c>
      <c r="F2051" s="33" t="s">
        <v>30</v>
      </c>
      <c r="G2051" s="3">
        <v>0</v>
      </c>
    </row>
    <row r="2052" spans="1:7" x14ac:dyDescent="0.3">
      <c r="A2052" s="33">
        <v>2002</v>
      </c>
      <c r="B2052" s="26" t="s">
        <v>10</v>
      </c>
      <c r="C2052" s="26" t="s">
        <v>24</v>
      </c>
      <c r="D2052" s="26" t="s">
        <v>62</v>
      </c>
      <c r="E2052" s="20" t="s">
        <v>29</v>
      </c>
      <c r="F2052" s="20" t="s">
        <v>30</v>
      </c>
      <c r="G2052" s="3">
        <v>0</v>
      </c>
    </row>
    <row r="2053" spans="1:7" x14ac:dyDescent="0.3">
      <c r="A2053" s="33">
        <v>2003</v>
      </c>
      <c r="B2053" s="26" t="s">
        <v>10</v>
      </c>
      <c r="C2053" s="26" t="s">
        <v>24</v>
      </c>
      <c r="D2053" s="26" t="s">
        <v>62</v>
      </c>
      <c r="E2053" s="20" t="s">
        <v>29</v>
      </c>
      <c r="F2053" s="20" t="s">
        <v>30</v>
      </c>
      <c r="G2053" s="3">
        <v>2100</v>
      </c>
    </row>
    <row r="2054" spans="1:7" x14ac:dyDescent="0.3">
      <c r="A2054" s="33">
        <v>2004</v>
      </c>
      <c r="B2054" s="26" t="s">
        <v>10</v>
      </c>
      <c r="C2054" s="26" t="s">
        <v>24</v>
      </c>
      <c r="D2054" s="26" t="s">
        <v>62</v>
      </c>
      <c r="E2054" s="20" t="s">
        <v>29</v>
      </c>
      <c r="F2054" s="20" t="s">
        <v>30</v>
      </c>
      <c r="G2054" s="3">
        <v>0</v>
      </c>
    </row>
    <row r="2055" spans="1:7" x14ac:dyDescent="0.3">
      <c r="A2055" s="33">
        <v>2005</v>
      </c>
      <c r="B2055" s="26" t="s">
        <v>10</v>
      </c>
      <c r="C2055" s="26" t="s">
        <v>24</v>
      </c>
      <c r="D2055" s="26" t="s">
        <v>62</v>
      </c>
      <c r="E2055" s="20" t="s">
        <v>29</v>
      </c>
      <c r="F2055" s="20" t="s">
        <v>30</v>
      </c>
      <c r="G2055" s="3">
        <v>2600</v>
      </c>
    </row>
    <row r="2056" spans="1:7" x14ac:dyDescent="0.3">
      <c r="A2056" s="33">
        <v>2006</v>
      </c>
      <c r="B2056" s="26" t="s">
        <v>10</v>
      </c>
      <c r="C2056" s="26" t="s">
        <v>24</v>
      </c>
      <c r="D2056" s="26" t="s">
        <v>62</v>
      </c>
      <c r="E2056" s="33" t="s">
        <v>29</v>
      </c>
      <c r="F2056" s="33" t="s">
        <v>30</v>
      </c>
      <c r="G2056" s="3">
        <v>0</v>
      </c>
    </row>
    <row r="2057" spans="1:7" x14ac:dyDescent="0.3">
      <c r="A2057" s="33">
        <v>2007</v>
      </c>
      <c r="B2057" s="26" t="s">
        <v>10</v>
      </c>
      <c r="C2057" s="26" t="s">
        <v>24</v>
      </c>
      <c r="D2057" s="26" t="s">
        <v>62</v>
      </c>
      <c r="E2057" s="20" t="s">
        <v>29</v>
      </c>
      <c r="F2057" s="20" t="s">
        <v>30</v>
      </c>
      <c r="G2057" s="3">
        <v>1500</v>
      </c>
    </row>
    <row r="2058" spans="1:7" x14ac:dyDescent="0.3">
      <c r="A2058" s="33">
        <v>2008</v>
      </c>
      <c r="B2058" s="26" t="s">
        <v>10</v>
      </c>
      <c r="C2058" s="61" t="s">
        <v>24</v>
      </c>
      <c r="D2058" s="26" t="s">
        <v>62</v>
      </c>
      <c r="E2058" s="61" t="s">
        <v>29</v>
      </c>
      <c r="F2058" s="61" t="s">
        <v>30</v>
      </c>
      <c r="G2058" s="3">
        <v>0</v>
      </c>
    </row>
    <row r="2059" spans="1:7" x14ac:dyDescent="0.3">
      <c r="A2059" s="33">
        <v>2009</v>
      </c>
      <c r="B2059" s="26" t="s">
        <v>10</v>
      </c>
      <c r="C2059" s="61" t="s">
        <v>24</v>
      </c>
      <c r="D2059" s="26" t="s">
        <v>62</v>
      </c>
      <c r="E2059" s="61" t="s">
        <v>29</v>
      </c>
      <c r="F2059" s="61" t="s">
        <v>30</v>
      </c>
      <c r="G2059" s="3">
        <v>0</v>
      </c>
    </row>
    <row r="2060" spans="1:7" x14ac:dyDescent="0.3">
      <c r="A2060" s="33">
        <v>2010</v>
      </c>
      <c r="B2060" s="26" t="s">
        <v>10</v>
      </c>
      <c r="C2060" s="61" t="s">
        <v>24</v>
      </c>
      <c r="D2060" s="26" t="s">
        <v>62</v>
      </c>
      <c r="E2060" s="61" t="s">
        <v>29</v>
      </c>
      <c r="F2060" s="61" t="s">
        <v>30</v>
      </c>
      <c r="G2060" s="3">
        <v>0</v>
      </c>
    </row>
    <row r="2061" spans="1:7" x14ac:dyDescent="0.3">
      <c r="A2061" s="33">
        <v>2011</v>
      </c>
      <c r="B2061" s="26" t="s">
        <v>10</v>
      </c>
      <c r="C2061" s="61" t="s">
        <v>24</v>
      </c>
      <c r="D2061" s="26" t="s">
        <v>62</v>
      </c>
      <c r="E2061" s="61" t="s">
        <v>29</v>
      </c>
      <c r="F2061" s="61" t="s">
        <v>30</v>
      </c>
      <c r="G2061" s="3">
        <v>0</v>
      </c>
    </row>
    <row r="2062" spans="1:7" x14ac:dyDescent="0.3">
      <c r="A2062" s="33">
        <v>2012</v>
      </c>
      <c r="B2062" s="27" t="s">
        <v>10</v>
      </c>
      <c r="C2062" t="s">
        <v>24</v>
      </c>
      <c r="D2062" t="s">
        <v>62</v>
      </c>
      <c r="E2062" s="20" t="s">
        <v>29</v>
      </c>
      <c r="F2062" s="20" t="s">
        <v>30</v>
      </c>
      <c r="G2062" s="3">
        <v>0</v>
      </c>
    </row>
    <row r="2063" spans="1:7" x14ac:dyDescent="0.3">
      <c r="A2063" s="33">
        <v>2013</v>
      </c>
      <c r="B2063" s="27" t="s">
        <v>10</v>
      </c>
      <c r="C2063" s="27" t="s">
        <v>24</v>
      </c>
      <c r="D2063" s="27" t="s">
        <v>62</v>
      </c>
      <c r="E2063" s="20" t="s">
        <v>29</v>
      </c>
      <c r="F2063" s="20" t="s">
        <v>30</v>
      </c>
      <c r="G2063" s="61">
        <v>50</v>
      </c>
    </row>
    <row r="2064" spans="1:7" x14ac:dyDescent="0.3">
      <c r="A2064" s="33">
        <v>2014</v>
      </c>
      <c r="B2064" s="27" t="s">
        <v>10</v>
      </c>
      <c r="C2064" s="27" t="s">
        <v>24</v>
      </c>
      <c r="D2064" s="27" t="s">
        <v>62</v>
      </c>
      <c r="E2064" s="20" t="s">
        <v>29</v>
      </c>
      <c r="F2064" s="20" t="s">
        <v>30</v>
      </c>
      <c r="G2064" s="61">
        <v>10</v>
      </c>
    </row>
    <row r="2065" spans="1:7" x14ac:dyDescent="0.3">
      <c r="A2065" s="33">
        <v>2015</v>
      </c>
      <c r="B2065" s="27" t="s">
        <v>10</v>
      </c>
      <c r="C2065" s="27" t="s">
        <v>24</v>
      </c>
      <c r="D2065" s="27" t="s">
        <v>62</v>
      </c>
      <c r="E2065" s="20" t="s">
        <v>29</v>
      </c>
      <c r="F2065" s="20" t="s">
        <v>30</v>
      </c>
      <c r="G2065" s="61">
        <v>0</v>
      </c>
    </row>
    <row r="2066" spans="1:7" x14ac:dyDescent="0.3">
      <c r="A2066" s="33">
        <v>2016</v>
      </c>
      <c r="B2066" s="27" t="s">
        <v>10</v>
      </c>
      <c r="C2066" s="27" t="s">
        <v>24</v>
      </c>
      <c r="D2066" s="27" t="s">
        <v>62</v>
      </c>
      <c r="E2066" s="33" t="s">
        <v>29</v>
      </c>
      <c r="F2066" s="33" t="s">
        <v>30</v>
      </c>
      <c r="G2066" s="34">
        <v>50</v>
      </c>
    </row>
    <row r="2067" spans="1:7" x14ac:dyDescent="0.3">
      <c r="A2067" s="33">
        <v>2000</v>
      </c>
      <c r="B2067" s="27" t="s">
        <v>10</v>
      </c>
      <c r="C2067" s="216" t="s">
        <v>11</v>
      </c>
      <c r="D2067" s="216" t="s">
        <v>246</v>
      </c>
      <c r="E2067" s="20" t="s">
        <v>29</v>
      </c>
      <c r="F2067" s="20" t="s">
        <v>30</v>
      </c>
      <c r="G2067" s="3">
        <v>0</v>
      </c>
    </row>
    <row r="2068" spans="1:7" x14ac:dyDescent="0.3">
      <c r="A2068" s="33">
        <v>2001</v>
      </c>
      <c r="B2068" s="27" t="s">
        <v>10</v>
      </c>
      <c r="C2068" s="216" t="s">
        <v>11</v>
      </c>
      <c r="D2068" s="216" t="s">
        <v>246</v>
      </c>
      <c r="E2068" s="20" t="s">
        <v>29</v>
      </c>
      <c r="F2068" s="20" t="s">
        <v>30</v>
      </c>
      <c r="G2068" s="3">
        <v>0</v>
      </c>
    </row>
    <row r="2069" spans="1:7" x14ac:dyDescent="0.3">
      <c r="A2069" s="33">
        <v>2002</v>
      </c>
      <c r="B2069" s="27" t="s">
        <v>10</v>
      </c>
      <c r="C2069" s="216" t="s">
        <v>11</v>
      </c>
      <c r="D2069" s="216" t="s">
        <v>246</v>
      </c>
      <c r="E2069" s="20" t="s">
        <v>29</v>
      </c>
      <c r="F2069" s="20" t="s">
        <v>30</v>
      </c>
      <c r="G2069" s="3">
        <v>0</v>
      </c>
    </row>
    <row r="2070" spans="1:7" x14ac:dyDescent="0.3">
      <c r="A2070" s="33">
        <v>2003</v>
      </c>
      <c r="B2070" s="27" t="s">
        <v>10</v>
      </c>
      <c r="C2070" s="216" t="s">
        <v>11</v>
      </c>
      <c r="D2070" s="216" t="s">
        <v>246</v>
      </c>
      <c r="E2070" s="20" t="s">
        <v>29</v>
      </c>
      <c r="F2070" s="20" t="s">
        <v>30</v>
      </c>
      <c r="G2070" s="3">
        <v>0</v>
      </c>
    </row>
    <row r="2071" spans="1:7" x14ac:dyDescent="0.3">
      <c r="A2071" s="33">
        <v>2004</v>
      </c>
      <c r="B2071" s="27" t="s">
        <v>10</v>
      </c>
      <c r="C2071" s="216" t="s">
        <v>11</v>
      </c>
      <c r="D2071" s="216" t="s">
        <v>246</v>
      </c>
      <c r="E2071" s="33" t="s">
        <v>29</v>
      </c>
      <c r="F2071" s="33" t="s">
        <v>30</v>
      </c>
      <c r="G2071" s="3">
        <v>0</v>
      </c>
    </row>
    <row r="2072" spans="1:7" x14ac:dyDescent="0.3">
      <c r="A2072" s="33">
        <v>2005</v>
      </c>
      <c r="B2072" s="27" t="s">
        <v>10</v>
      </c>
      <c r="C2072" s="216" t="s">
        <v>11</v>
      </c>
      <c r="D2072" s="216" t="s">
        <v>246</v>
      </c>
      <c r="E2072" s="20" t="s">
        <v>29</v>
      </c>
      <c r="F2072" s="20" t="s">
        <v>30</v>
      </c>
      <c r="G2072" s="3">
        <v>0</v>
      </c>
    </row>
    <row r="2073" spans="1:7" x14ac:dyDescent="0.3">
      <c r="A2073" s="33">
        <v>2006</v>
      </c>
      <c r="B2073" s="27" t="s">
        <v>10</v>
      </c>
      <c r="C2073" s="216" t="s">
        <v>11</v>
      </c>
      <c r="D2073" s="216" t="s">
        <v>246</v>
      </c>
      <c r="E2073" s="20" t="s">
        <v>29</v>
      </c>
      <c r="F2073" s="20" t="s">
        <v>30</v>
      </c>
      <c r="G2073" s="3">
        <v>0</v>
      </c>
    </row>
    <row r="2074" spans="1:7" x14ac:dyDescent="0.3">
      <c r="A2074" s="33">
        <v>2007</v>
      </c>
      <c r="B2074" s="27" t="s">
        <v>10</v>
      </c>
      <c r="C2074" s="216" t="s">
        <v>11</v>
      </c>
      <c r="D2074" s="216" t="s">
        <v>246</v>
      </c>
      <c r="E2074" s="20" t="s">
        <v>29</v>
      </c>
      <c r="F2074" s="20" t="s">
        <v>30</v>
      </c>
      <c r="G2074" s="3">
        <v>0</v>
      </c>
    </row>
    <row r="2075" spans="1:7" x14ac:dyDescent="0.3">
      <c r="A2075" s="33">
        <v>2008</v>
      </c>
      <c r="B2075" s="27" t="s">
        <v>10</v>
      </c>
      <c r="C2075" s="216" t="s">
        <v>11</v>
      </c>
      <c r="D2075" s="216" t="s">
        <v>246</v>
      </c>
      <c r="E2075" s="61" t="s">
        <v>29</v>
      </c>
      <c r="F2075" s="61" t="s">
        <v>30</v>
      </c>
      <c r="G2075" s="3">
        <v>0</v>
      </c>
    </row>
    <row r="2076" spans="1:7" x14ac:dyDescent="0.3">
      <c r="A2076" s="33">
        <v>2009</v>
      </c>
      <c r="B2076" s="27" t="s">
        <v>10</v>
      </c>
      <c r="C2076" s="216" t="s">
        <v>11</v>
      </c>
      <c r="D2076" s="216" t="s">
        <v>246</v>
      </c>
      <c r="E2076" s="61" t="s">
        <v>29</v>
      </c>
      <c r="F2076" s="61" t="s">
        <v>30</v>
      </c>
      <c r="G2076" s="3">
        <v>0</v>
      </c>
    </row>
    <row r="2077" spans="1:7" x14ac:dyDescent="0.3">
      <c r="A2077" s="33">
        <v>2010</v>
      </c>
      <c r="B2077" s="27" t="s">
        <v>10</v>
      </c>
      <c r="C2077" s="216" t="s">
        <v>11</v>
      </c>
      <c r="D2077" s="216" t="s">
        <v>246</v>
      </c>
      <c r="E2077" s="61" t="s">
        <v>29</v>
      </c>
      <c r="F2077" s="61" t="s">
        <v>30</v>
      </c>
      <c r="G2077" s="3">
        <v>0</v>
      </c>
    </row>
    <row r="2078" spans="1:7" x14ac:dyDescent="0.3">
      <c r="A2078" s="33">
        <v>2011</v>
      </c>
      <c r="B2078" s="27" t="s">
        <v>10</v>
      </c>
      <c r="C2078" s="216" t="s">
        <v>11</v>
      </c>
      <c r="D2078" s="216" t="s">
        <v>246</v>
      </c>
      <c r="E2078" s="61" t="s">
        <v>29</v>
      </c>
      <c r="F2078" s="61" t="s">
        <v>30</v>
      </c>
      <c r="G2078" s="3">
        <v>0</v>
      </c>
    </row>
    <row r="2079" spans="1:7" x14ac:dyDescent="0.3">
      <c r="A2079" s="33">
        <v>2012</v>
      </c>
      <c r="B2079" s="28" t="s">
        <v>10</v>
      </c>
      <c r="C2079" s="216" t="s">
        <v>11</v>
      </c>
      <c r="D2079" s="216" t="s">
        <v>246</v>
      </c>
      <c r="E2079" s="20" t="s">
        <v>29</v>
      </c>
      <c r="F2079" s="20" t="s">
        <v>30</v>
      </c>
      <c r="G2079" s="3">
        <v>0</v>
      </c>
    </row>
    <row r="2080" spans="1:7" x14ac:dyDescent="0.3">
      <c r="A2080" s="33">
        <v>2013</v>
      </c>
      <c r="B2080" s="28" t="s">
        <v>10</v>
      </c>
      <c r="C2080" s="216" t="s">
        <v>11</v>
      </c>
      <c r="D2080" s="216" t="s">
        <v>246</v>
      </c>
      <c r="E2080" s="20" t="s">
        <v>29</v>
      </c>
      <c r="F2080" s="20" t="s">
        <v>30</v>
      </c>
      <c r="G2080" s="61">
        <v>0</v>
      </c>
    </row>
    <row r="2081" spans="1:7" x14ac:dyDescent="0.3">
      <c r="A2081" s="33">
        <v>2014</v>
      </c>
      <c r="B2081" s="28" t="s">
        <v>10</v>
      </c>
      <c r="C2081" s="216" t="s">
        <v>11</v>
      </c>
      <c r="D2081" s="216" t="s">
        <v>246</v>
      </c>
      <c r="E2081" s="20" t="s">
        <v>29</v>
      </c>
      <c r="F2081" s="20" t="s">
        <v>30</v>
      </c>
      <c r="G2081" s="61">
        <v>0</v>
      </c>
    </row>
    <row r="2082" spans="1:7" x14ac:dyDescent="0.3">
      <c r="A2082" s="33">
        <v>2015</v>
      </c>
      <c r="B2082" s="28" t="s">
        <v>10</v>
      </c>
      <c r="C2082" s="216" t="s">
        <v>11</v>
      </c>
      <c r="D2082" s="216" t="s">
        <v>246</v>
      </c>
      <c r="E2082" s="33" t="s">
        <v>29</v>
      </c>
      <c r="F2082" s="33" t="s">
        <v>30</v>
      </c>
      <c r="G2082" s="61">
        <v>0</v>
      </c>
    </row>
    <row r="2083" spans="1:7" x14ac:dyDescent="0.3">
      <c r="A2083" s="33">
        <v>2016</v>
      </c>
      <c r="B2083" s="28" t="s">
        <v>10</v>
      </c>
      <c r="C2083" s="216" t="s">
        <v>11</v>
      </c>
      <c r="D2083" s="216" t="s">
        <v>246</v>
      </c>
      <c r="E2083" s="41" t="s">
        <v>29</v>
      </c>
      <c r="F2083" s="41" t="s">
        <v>30</v>
      </c>
      <c r="G2083" s="34">
        <v>0</v>
      </c>
    </row>
    <row r="2084" spans="1:7" x14ac:dyDescent="0.3">
      <c r="A2084" s="33">
        <v>2000</v>
      </c>
      <c r="B2084" s="28" t="s">
        <v>10</v>
      </c>
      <c r="C2084" s="28" t="s">
        <v>25</v>
      </c>
      <c r="D2084" s="28" t="s">
        <v>64</v>
      </c>
      <c r="E2084" s="20" t="s">
        <v>29</v>
      </c>
      <c r="F2084" s="20" t="s">
        <v>30</v>
      </c>
      <c r="G2084" s="3">
        <v>700</v>
      </c>
    </row>
    <row r="2085" spans="1:7" x14ac:dyDescent="0.3">
      <c r="A2085" s="33">
        <v>2001</v>
      </c>
      <c r="B2085" s="28" t="s">
        <v>10</v>
      </c>
      <c r="C2085" s="28" t="s">
        <v>25</v>
      </c>
      <c r="D2085" s="28" t="s">
        <v>64</v>
      </c>
      <c r="E2085" s="20" t="s">
        <v>29</v>
      </c>
      <c r="F2085" s="20" t="s">
        <v>30</v>
      </c>
      <c r="G2085" s="3">
        <v>1000</v>
      </c>
    </row>
    <row r="2086" spans="1:7" x14ac:dyDescent="0.3">
      <c r="A2086" s="33">
        <v>2002</v>
      </c>
      <c r="B2086" s="28" t="s">
        <v>10</v>
      </c>
      <c r="C2086" s="28" t="s">
        <v>25</v>
      </c>
      <c r="D2086" s="28" t="s">
        <v>64</v>
      </c>
      <c r="E2086" s="20" t="s">
        <v>29</v>
      </c>
      <c r="F2086" s="20" t="s">
        <v>30</v>
      </c>
      <c r="G2086" s="3">
        <v>2800</v>
      </c>
    </row>
    <row r="2087" spans="1:7" x14ac:dyDescent="0.3">
      <c r="A2087" s="33">
        <v>2003</v>
      </c>
      <c r="B2087" s="28" t="s">
        <v>10</v>
      </c>
      <c r="C2087" s="41" t="s">
        <v>25</v>
      </c>
      <c r="D2087" s="28" t="s">
        <v>64</v>
      </c>
      <c r="E2087" s="33" t="s">
        <v>29</v>
      </c>
      <c r="F2087" s="33" t="s">
        <v>30</v>
      </c>
      <c r="G2087" s="3">
        <v>900</v>
      </c>
    </row>
    <row r="2088" spans="1:7" x14ac:dyDescent="0.3">
      <c r="A2088" s="33">
        <v>2004</v>
      </c>
      <c r="B2088" s="28" t="s">
        <v>10</v>
      </c>
      <c r="C2088" s="41" t="s">
        <v>25</v>
      </c>
      <c r="D2088" s="28" t="s">
        <v>64</v>
      </c>
      <c r="E2088" s="41" t="s">
        <v>29</v>
      </c>
      <c r="F2088" s="41" t="s">
        <v>30</v>
      </c>
      <c r="G2088" s="3">
        <v>0</v>
      </c>
    </row>
    <row r="2089" spans="1:7" x14ac:dyDescent="0.3">
      <c r="A2089" s="33">
        <v>2005</v>
      </c>
      <c r="B2089" s="28" t="s">
        <v>10</v>
      </c>
      <c r="C2089" s="28" t="s">
        <v>25</v>
      </c>
      <c r="D2089" s="28" t="s">
        <v>64</v>
      </c>
      <c r="E2089" s="20" t="s">
        <v>29</v>
      </c>
      <c r="F2089" s="20" t="s">
        <v>30</v>
      </c>
      <c r="G2089" s="3">
        <v>0</v>
      </c>
    </row>
    <row r="2090" spans="1:7" x14ac:dyDescent="0.3">
      <c r="A2090" s="33">
        <v>2006</v>
      </c>
      <c r="B2090" s="28" t="s">
        <v>10</v>
      </c>
      <c r="C2090" s="28" t="s">
        <v>25</v>
      </c>
      <c r="D2090" s="28" t="s">
        <v>64</v>
      </c>
      <c r="E2090" s="20" t="s">
        <v>29</v>
      </c>
      <c r="F2090" s="20" t="s">
        <v>30</v>
      </c>
      <c r="G2090" s="3">
        <v>0</v>
      </c>
    </row>
    <row r="2091" spans="1:7" x14ac:dyDescent="0.3">
      <c r="A2091" s="33">
        <v>2007</v>
      </c>
      <c r="B2091" s="28" t="s">
        <v>10</v>
      </c>
      <c r="C2091" s="28" t="s">
        <v>25</v>
      </c>
      <c r="D2091" s="28" t="s">
        <v>64</v>
      </c>
      <c r="E2091" s="20" t="s">
        <v>29</v>
      </c>
      <c r="F2091" s="20" t="s">
        <v>30</v>
      </c>
      <c r="G2091" s="3">
        <v>0</v>
      </c>
    </row>
    <row r="2092" spans="1:7" x14ac:dyDescent="0.3">
      <c r="A2092" s="33">
        <v>2008</v>
      </c>
      <c r="B2092" s="28" t="s">
        <v>10</v>
      </c>
      <c r="C2092" s="61" t="s">
        <v>25</v>
      </c>
      <c r="D2092" s="28" t="s">
        <v>64</v>
      </c>
      <c r="E2092" s="61" t="s">
        <v>29</v>
      </c>
      <c r="F2092" s="61" t="s">
        <v>30</v>
      </c>
      <c r="G2092" s="3">
        <v>600</v>
      </c>
    </row>
    <row r="2093" spans="1:7" x14ac:dyDescent="0.3">
      <c r="A2093" s="33">
        <v>2009</v>
      </c>
      <c r="B2093" s="28" t="s">
        <v>10</v>
      </c>
      <c r="C2093" s="61" t="s">
        <v>25</v>
      </c>
      <c r="D2093" s="28" t="s">
        <v>64</v>
      </c>
      <c r="E2093" s="61" t="s">
        <v>29</v>
      </c>
      <c r="F2093" s="61" t="s">
        <v>30</v>
      </c>
      <c r="G2093" s="3">
        <v>0</v>
      </c>
    </row>
    <row r="2094" spans="1:7" x14ac:dyDescent="0.3">
      <c r="A2094" s="33">
        <v>2010</v>
      </c>
      <c r="B2094" s="28" t="s">
        <v>10</v>
      </c>
      <c r="C2094" s="61" t="s">
        <v>25</v>
      </c>
      <c r="D2094" s="28" t="s">
        <v>64</v>
      </c>
      <c r="E2094" s="61" t="s">
        <v>29</v>
      </c>
      <c r="F2094" s="61" t="s">
        <v>30</v>
      </c>
      <c r="G2094" s="3">
        <v>0</v>
      </c>
    </row>
    <row r="2095" spans="1:7" x14ac:dyDescent="0.3">
      <c r="A2095" s="33">
        <v>2011</v>
      </c>
      <c r="B2095" s="28" t="s">
        <v>10</v>
      </c>
      <c r="C2095" s="61" t="s">
        <v>25</v>
      </c>
      <c r="D2095" s="28" t="s">
        <v>64</v>
      </c>
      <c r="E2095" s="61" t="s">
        <v>29</v>
      </c>
      <c r="F2095" s="61" t="s">
        <v>30</v>
      </c>
      <c r="G2095" s="3">
        <v>0</v>
      </c>
    </row>
    <row r="2096" spans="1:7" x14ac:dyDescent="0.3">
      <c r="A2096" s="33">
        <v>2012</v>
      </c>
      <c r="B2096" s="29" t="s">
        <v>10</v>
      </c>
      <c r="C2096" t="s">
        <v>25</v>
      </c>
      <c r="D2096" t="s">
        <v>64</v>
      </c>
      <c r="E2096" s="28" t="s">
        <v>29</v>
      </c>
      <c r="F2096" s="28" t="s">
        <v>30</v>
      </c>
      <c r="G2096" s="3">
        <v>0</v>
      </c>
    </row>
    <row r="2097" spans="1:7" x14ac:dyDescent="0.3">
      <c r="A2097" s="33">
        <v>2013</v>
      </c>
      <c r="B2097" s="29" t="s">
        <v>10</v>
      </c>
      <c r="C2097" s="29" t="s">
        <v>25</v>
      </c>
      <c r="D2097" s="29" t="s">
        <v>64</v>
      </c>
      <c r="E2097" s="33" t="s">
        <v>29</v>
      </c>
      <c r="F2097" s="33" t="s">
        <v>30</v>
      </c>
      <c r="G2097" s="61">
        <v>0</v>
      </c>
    </row>
    <row r="2098" spans="1:7" x14ac:dyDescent="0.3">
      <c r="A2098" s="33">
        <v>2014</v>
      </c>
      <c r="B2098" s="29" t="s">
        <v>10</v>
      </c>
      <c r="C2098" s="29" t="s">
        <v>25</v>
      </c>
      <c r="D2098" s="29" t="s">
        <v>64</v>
      </c>
      <c r="E2098" s="28" t="s">
        <v>29</v>
      </c>
      <c r="F2098" s="28" t="s">
        <v>30</v>
      </c>
      <c r="G2098" s="61">
        <v>0</v>
      </c>
    </row>
    <row r="2099" spans="1:7" x14ac:dyDescent="0.3">
      <c r="A2099" s="33">
        <v>2015</v>
      </c>
      <c r="B2099" s="29" t="s">
        <v>10</v>
      </c>
      <c r="C2099" s="29" t="s">
        <v>25</v>
      </c>
      <c r="D2099" s="29" t="s">
        <v>64</v>
      </c>
      <c r="E2099" s="28" t="s">
        <v>29</v>
      </c>
      <c r="F2099" s="28" t="s">
        <v>30</v>
      </c>
      <c r="G2099" s="61">
        <v>0</v>
      </c>
    </row>
    <row r="2100" spans="1:7" x14ac:dyDescent="0.3">
      <c r="A2100" s="33">
        <v>2016</v>
      </c>
      <c r="B2100" s="29" t="s">
        <v>10</v>
      </c>
      <c r="C2100" s="29" t="s">
        <v>25</v>
      </c>
      <c r="D2100" s="29" t="s">
        <v>64</v>
      </c>
      <c r="E2100" s="28" t="s">
        <v>29</v>
      </c>
      <c r="F2100" s="28" t="s">
        <v>30</v>
      </c>
      <c r="G2100" s="34">
        <v>0</v>
      </c>
    </row>
    <row r="2101" spans="1:7" x14ac:dyDescent="0.3">
      <c r="A2101" s="33">
        <v>2000</v>
      </c>
      <c r="B2101" s="29" t="s">
        <v>10</v>
      </c>
      <c r="C2101" s="216" t="s">
        <v>247</v>
      </c>
      <c r="D2101" s="216" t="s">
        <v>248</v>
      </c>
      <c r="E2101" s="28" t="s">
        <v>29</v>
      </c>
      <c r="F2101" s="28" t="s">
        <v>30</v>
      </c>
      <c r="G2101" s="3">
        <v>0</v>
      </c>
    </row>
    <row r="2102" spans="1:7" x14ac:dyDescent="0.3">
      <c r="A2102" s="33">
        <v>2001</v>
      </c>
      <c r="B2102" s="29" t="s">
        <v>10</v>
      </c>
      <c r="C2102" s="216" t="s">
        <v>247</v>
      </c>
      <c r="D2102" s="216" t="s">
        <v>248</v>
      </c>
      <c r="E2102" s="33" t="s">
        <v>29</v>
      </c>
      <c r="F2102" s="33" t="s">
        <v>30</v>
      </c>
      <c r="G2102" s="3">
        <v>0</v>
      </c>
    </row>
    <row r="2103" spans="1:7" x14ac:dyDescent="0.3">
      <c r="A2103" s="33">
        <v>2002</v>
      </c>
      <c r="B2103" s="29" t="s">
        <v>10</v>
      </c>
      <c r="C2103" s="216" t="s">
        <v>247</v>
      </c>
      <c r="D2103" s="216" t="s">
        <v>248</v>
      </c>
      <c r="E2103" s="28" t="s">
        <v>29</v>
      </c>
      <c r="F2103" s="28" t="s">
        <v>30</v>
      </c>
      <c r="G2103" s="3">
        <v>350</v>
      </c>
    </row>
    <row r="2104" spans="1:7" x14ac:dyDescent="0.3">
      <c r="A2104" s="33">
        <v>2003</v>
      </c>
      <c r="B2104" s="29" t="s">
        <v>10</v>
      </c>
      <c r="C2104" s="216" t="s">
        <v>247</v>
      </c>
      <c r="D2104" s="216" t="s">
        <v>248</v>
      </c>
      <c r="E2104" s="28" t="s">
        <v>29</v>
      </c>
      <c r="F2104" s="28" t="s">
        <v>30</v>
      </c>
      <c r="G2104" s="3">
        <v>0</v>
      </c>
    </row>
    <row r="2105" spans="1:7" x14ac:dyDescent="0.3">
      <c r="A2105" s="33">
        <v>2004</v>
      </c>
      <c r="B2105" s="29" t="s">
        <v>10</v>
      </c>
      <c r="C2105" s="216" t="s">
        <v>247</v>
      </c>
      <c r="D2105" s="216" t="s">
        <v>248</v>
      </c>
      <c r="E2105" s="28" t="s">
        <v>29</v>
      </c>
      <c r="F2105" s="28" t="s">
        <v>30</v>
      </c>
      <c r="G2105" s="3">
        <v>0</v>
      </c>
    </row>
    <row r="2106" spans="1:7" x14ac:dyDescent="0.3">
      <c r="A2106" s="33">
        <v>2005</v>
      </c>
      <c r="B2106" s="29" t="s">
        <v>10</v>
      </c>
      <c r="C2106" s="216" t="s">
        <v>247</v>
      </c>
      <c r="D2106" s="216" t="s">
        <v>248</v>
      </c>
      <c r="E2106" s="28" t="s">
        <v>29</v>
      </c>
      <c r="F2106" s="28" t="s">
        <v>30</v>
      </c>
      <c r="G2106" s="3">
        <v>0</v>
      </c>
    </row>
    <row r="2107" spans="1:7" x14ac:dyDescent="0.3">
      <c r="A2107" s="33">
        <v>2006</v>
      </c>
      <c r="B2107" s="29" t="s">
        <v>10</v>
      </c>
      <c r="C2107" s="216" t="s">
        <v>247</v>
      </c>
      <c r="D2107" s="216" t="s">
        <v>248</v>
      </c>
      <c r="E2107" s="33" t="s">
        <v>29</v>
      </c>
      <c r="F2107" s="33" t="s">
        <v>30</v>
      </c>
      <c r="G2107" s="3">
        <v>75</v>
      </c>
    </row>
    <row r="2108" spans="1:7" x14ac:dyDescent="0.3">
      <c r="A2108" s="33">
        <v>2007</v>
      </c>
      <c r="B2108" s="29" t="s">
        <v>10</v>
      </c>
      <c r="C2108" s="216" t="s">
        <v>247</v>
      </c>
      <c r="D2108" s="216" t="s">
        <v>248</v>
      </c>
      <c r="E2108" s="28" t="s">
        <v>29</v>
      </c>
      <c r="F2108" s="28" t="s">
        <v>30</v>
      </c>
      <c r="G2108" s="3">
        <v>0</v>
      </c>
    </row>
    <row r="2109" spans="1:7" x14ac:dyDescent="0.3">
      <c r="A2109" s="33">
        <v>2008</v>
      </c>
      <c r="B2109" s="29" t="s">
        <v>10</v>
      </c>
      <c r="C2109" s="216" t="s">
        <v>247</v>
      </c>
      <c r="D2109" s="216" t="s">
        <v>248</v>
      </c>
      <c r="E2109" s="61" t="s">
        <v>29</v>
      </c>
      <c r="F2109" s="61" t="s">
        <v>30</v>
      </c>
      <c r="G2109" s="3">
        <v>0</v>
      </c>
    </row>
    <row r="2110" spans="1:7" x14ac:dyDescent="0.3">
      <c r="A2110" s="33">
        <v>2009</v>
      </c>
      <c r="B2110" s="29" t="s">
        <v>10</v>
      </c>
      <c r="C2110" s="216" t="s">
        <v>247</v>
      </c>
      <c r="D2110" s="216" t="s">
        <v>248</v>
      </c>
      <c r="E2110" s="61" t="s">
        <v>29</v>
      </c>
      <c r="F2110" s="61" t="s">
        <v>30</v>
      </c>
      <c r="G2110" s="3">
        <v>0</v>
      </c>
    </row>
    <row r="2111" spans="1:7" x14ac:dyDescent="0.3">
      <c r="A2111" s="33">
        <v>2010</v>
      </c>
      <c r="B2111" s="29" t="s">
        <v>10</v>
      </c>
      <c r="C2111" s="216" t="s">
        <v>247</v>
      </c>
      <c r="D2111" s="216" t="s">
        <v>248</v>
      </c>
      <c r="E2111" s="61" t="s">
        <v>29</v>
      </c>
      <c r="F2111" s="61" t="s">
        <v>30</v>
      </c>
      <c r="G2111" s="3">
        <v>0</v>
      </c>
    </row>
    <row r="2112" spans="1:7" x14ac:dyDescent="0.3">
      <c r="A2112" s="33">
        <v>2011</v>
      </c>
      <c r="B2112" s="29" t="s">
        <v>10</v>
      </c>
      <c r="C2112" s="216" t="s">
        <v>247</v>
      </c>
      <c r="D2112" s="216" t="s">
        <v>248</v>
      </c>
      <c r="E2112" s="61" t="s">
        <v>29</v>
      </c>
      <c r="F2112" s="61" t="s">
        <v>30</v>
      </c>
      <c r="G2112" s="3">
        <v>0</v>
      </c>
    </row>
    <row r="2113" spans="1:7" x14ac:dyDescent="0.3">
      <c r="A2113" s="59">
        <v>2012</v>
      </c>
      <c r="B2113" t="s">
        <v>10</v>
      </c>
      <c r="C2113" s="216" t="s">
        <v>247</v>
      </c>
      <c r="D2113" s="216" t="s">
        <v>248</v>
      </c>
      <c r="E2113" s="28" t="s">
        <v>29</v>
      </c>
      <c r="F2113" s="28" t="s">
        <v>30</v>
      </c>
      <c r="G2113" s="3">
        <v>0</v>
      </c>
    </row>
    <row r="2114" spans="1:7" x14ac:dyDescent="0.3">
      <c r="A2114" s="59">
        <v>2013</v>
      </c>
      <c r="B2114" s="29" t="s">
        <v>10</v>
      </c>
      <c r="C2114" s="216" t="s">
        <v>247</v>
      </c>
      <c r="D2114" s="216" t="s">
        <v>248</v>
      </c>
      <c r="E2114" s="28" t="s">
        <v>29</v>
      </c>
      <c r="F2114" s="28" t="s">
        <v>30</v>
      </c>
      <c r="G2114" s="61">
        <v>0</v>
      </c>
    </row>
    <row r="2115" spans="1:7" x14ac:dyDescent="0.3">
      <c r="A2115" s="59">
        <v>2014</v>
      </c>
      <c r="B2115" s="29" t="s">
        <v>10</v>
      </c>
      <c r="C2115" s="216" t="s">
        <v>247</v>
      </c>
      <c r="D2115" s="216" t="s">
        <v>248</v>
      </c>
      <c r="E2115" s="28" t="s">
        <v>29</v>
      </c>
      <c r="F2115" s="28" t="s">
        <v>30</v>
      </c>
      <c r="G2115" s="61">
        <v>0</v>
      </c>
    </row>
    <row r="2116" spans="1:7" x14ac:dyDescent="0.3">
      <c r="A2116" s="59">
        <v>2015</v>
      </c>
      <c r="B2116" s="29" t="s">
        <v>10</v>
      </c>
      <c r="C2116" s="216" t="s">
        <v>247</v>
      </c>
      <c r="D2116" s="216" t="s">
        <v>248</v>
      </c>
      <c r="E2116" s="28" t="s">
        <v>29</v>
      </c>
      <c r="F2116" s="28" t="s">
        <v>30</v>
      </c>
      <c r="G2116" s="61">
        <v>0</v>
      </c>
    </row>
    <row r="2117" spans="1:7" x14ac:dyDescent="0.3">
      <c r="A2117" s="59">
        <v>2016</v>
      </c>
      <c r="B2117" s="29" t="s">
        <v>10</v>
      </c>
      <c r="C2117" s="216" t="s">
        <v>247</v>
      </c>
      <c r="D2117" s="216" t="s">
        <v>248</v>
      </c>
      <c r="E2117" s="33" t="s">
        <v>29</v>
      </c>
      <c r="F2117" s="33" t="s">
        <v>30</v>
      </c>
      <c r="G2117" s="34">
        <v>0</v>
      </c>
    </row>
    <row r="2118" spans="1:7" x14ac:dyDescent="0.3">
      <c r="A2118" s="33">
        <v>2000</v>
      </c>
      <c r="B2118" s="30" t="s">
        <v>10</v>
      </c>
      <c r="C2118" s="30" t="s">
        <v>26</v>
      </c>
      <c r="D2118" s="31" t="s">
        <v>67</v>
      </c>
      <c r="E2118" s="28" t="s">
        <v>29</v>
      </c>
      <c r="F2118" s="28" t="s">
        <v>30</v>
      </c>
      <c r="G2118" s="3">
        <v>0</v>
      </c>
    </row>
    <row r="2119" spans="1:7" x14ac:dyDescent="0.3">
      <c r="A2119" s="33">
        <v>2001</v>
      </c>
      <c r="B2119" s="30" t="s">
        <v>10</v>
      </c>
      <c r="C2119" s="30" t="s">
        <v>26</v>
      </c>
      <c r="D2119" s="31" t="s">
        <v>67</v>
      </c>
      <c r="E2119" s="28" t="s">
        <v>29</v>
      </c>
      <c r="F2119" s="28" t="s">
        <v>30</v>
      </c>
      <c r="G2119" s="3">
        <v>0</v>
      </c>
    </row>
    <row r="2120" spans="1:7" x14ac:dyDescent="0.3">
      <c r="A2120" s="33">
        <v>2002</v>
      </c>
      <c r="B2120" s="30" t="s">
        <v>10</v>
      </c>
      <c r="C2120" s="30" t="s">
        <v>26</v>
      </c>
      <c r="D2120" s="31" t="s">
        <v>67</v>
      </c>
      <c r="E2120" s="33" t="s">
        <v>29</v>
      </c>
      <c r="F2120" s="33" t="s">
        <v>30</v>
      </c>
      <c r="G2120" s="3">
        <v>0</v>
      </c>
    </row>
    <row r="2121" spans="1:7" x14ac:dyDescent="0.3">
      <c r="A2121" s="33">
        <v>2003</v>
      </c>
      <c r="B2121" s="30" t="s">
        <v>10</v>
      </c>
      <c r="C2121" s="30" t="s">
        <v>26</v>
      </c>
      <c r="D2121" s="31" t="s">
        <v>67</v>
      </c>
      <c r="E2121" s="28" t="s">
        <v>29</v>
      </c>
      <c r="F2121" s="28" t="s">
        <v>30</v>
      </c>
      <c r="G2121" s="3">
        <v>0</v>
      </c>
    </row>
    <row r="2122" spans="1:7" x14ac:dyDescent="0.3">
      <c r="A2122" s="33">
        <v>2004</v>
      </c>
      <c r="B2122" s="30" t="s">
        <v>10</v>
      </c>
      <c r="C2122" s="30" t="s">
        <v>26</v>
      </c>
      <c r="D2122" s="31" t="s">
        <v>67</v>
      </c>
      <c r="E2122" s="28" t="s">
        <v>29</v>
      </c>
      <c r="F2122" s="28" t="s">
        <v>30</v>
      </c>
      <c r="G2122" s="3">
        <v>0</v>
      </c>
    </row>
    <row r="2123" spans="1:7" x14ac:dyDescent="0.3">
      <c r="A2123" s="33">
        <v>2005</v>
      </c>
      <c r="B2123" s="30" t="s">
        <v>10</v>
      </c>
      <c r="C2123" s="30" t="s">
        <v>26</v>
      </c>
      <c r="D2123" s="31" t="s">
        <v>67</v>
      </c>
      <c r="E2123" s="28" t="s">
        <v>29</v>
      </c>
      <c r="F2123" s="28" t="s">
        <v>30</v>
      </c>
      <c r="G2123" s="3">
        <v>0</v>
      </c>
    </row>
    <row r="2124" spans="1:7" x14ac:dyDescent="0.3">
      <c r="A2124" s="33">
        <v>2006</v>
      </c>
      <c r="B2124" s="30" t="s">
        <v>10</v>
      </c>
      <c r="C2124" s="30" t="s">
        <v>26</v>
      </c>
      <c r="D2124" s="31" t="s">
        <v>67</v>
      </c>
      <c r="E2124" s="28" t="s">
        <v>29</v>
      </c>
      <c r="F2124" s="28" t="s">
        <v>30</v>
      </c>
      <c r="G2124" s="3">
        <v>0</v>
      </c>
    </row>
    <row r="2125" spans="1:7" x14ac:dyDescent="0.3">
      <c r="A2125" s="33">
        <v>2007</v>
      </c>
      <c r="B2125" s="30" t="s">
        <v>10</v>
      </c>
      <c r="C2125" s="30" t="s">
        <v>26</v>
      </c>
      <c r="D2125" s="31" t="s">
        <v>67</v>
      </c>
      <c r="E2125" s="33" t="s">
        <v>29</v>
      </c>
      <c r="F2125" s="33" t="s">
        <v>30</v>
      </c>
      <c r="G2125" s="3">
        <v>0</v>
      </c>
    </row>
    <row r="2126" spans="1:7" x14ac:dyDescent="0.3">
      <c r="A2126" s="33">
        <v>2008</v>
      </c>
      <c r="B2126" s="30" t="s">
        <v>10</v>
      </c>
      <c r="C2126" s="61" t="s">
        <v>26</v>
      </c>
      <c r="D2126" s="31" t="s">
        <v>67</v>
      </c>
      <c r="E2126" s="61" t="s">
        <v>29</v>
      </c>
      <c r="F2126" s="61" t="s">
        <v>30</v>
      </c>
      <c r="G2126" s="3">
        <v>0</v>
      </c>
    </row>
    <row r="2127" spans="1:7" x14ac:dyDescent="0.3">
      <c r="A2127" s="33">
        <v>2009</v>
      </c>
      <c r="B2127" s="30" t="s">
        <v>10</v>
      </c>
      <c r="C2127" s="61" t="s">
        <v>26</v>
      </c>
      <c r="D2127" s="31" t="s">
        <v>67</v>
      </c>
      <c r="E2127" s="61" t="s">
        <v>29</v>
      </c>
      <c r="F2127" s="61" t="s">
        <v>30</v>
      </c>
      <c r="G2127" s="3">
        <v>0</v>
      </c>
    </row>
    <row r="2128" spans="1:7" x14ac:dyDescent="0.3">
      <c r="A2128" s="33">
        <v>2010</v>
      </c>
      <c r="B2128" s="30" t="s">
        <v>10</v>
      </c>
      <c r="C2128" s="61" t="s">
        <v>26</v>
      </c>
      <c r="D2128" s="31" t="s">
        <v>67</v>
      </c>
      <c r="E2128" s="61" t="s">
        <v>29</v>
      </c>
      <c r="F2128" s="61" t="s">
        <v>30</v>
      </c>
      <c r="G2128" s="3">
        <v>0</v>
      </c>
    </row>
    <row r="2129" spans="1:7" x14ac:dyDescent="0.3">
      <c r="A2129" s="33">
        <v>2011</v>
      </c>
      <c r="B2129" s="30" t="s">
        <v>10</v>
      </c>
      <c r="C2129" s="61" t="s">
        <v>26</v>
      </c>
      <c r="D2129" s="31" t="s">
        <v>67</v>
      </c>
      <c r="E2129" s="61" t="s">
        <v>29</v>
      </c>
      <c r="F2129" s="61" t="s">
        <v>30</v>
      </c>
      <c r="G2129" s="3">
        <v>0</v>
      </c>
    </row>
    <row r="2130" spans="1:7" x14ac:dyDescent="0.3">
      <c r="A2130" s="33">
        <v>2012</v>
      </c>
      <c r="B2130" s="31" t="s">
        <v>10</v>
      </c>
      <c r="C2130" t="s">
        <v>26</v>
      </c>
      <c r="D2130" t="s">
        <v>67</v>
      </c>
      <c r="E2130" s="33" t="s">
        <v>29</v>
      </c>
      <c r="F2130" s="33" t="s">
        <v>30</v>
      </c>
      <c r="G2130" s="3">
        <v>0</v>
      </c>
    </row>
    <row r="2131" spans="1:7" x14ac:dyDescent="0.3">
      <c r="A2131" s="33">
        <v>2013</v>
      </c>
      <c r="B2131" s="31" t="s">
        <v>10</v>
      </c>
      <c r="C2131" s="31" t="s">
        <v>26</v>
      </c>
      <c r="D2131" s="31" t="s">
        <v>67</v>
      </c>
      <c r="E2131" s="28" t="s">
        <v>29</v>
      </c>
      <c r="F2131" s="28" t="s">
        <v>30</v>
      </c>
      <c r="G2131" s="61">
        <v>0</v>
      </c>
    </row>
    <row r="2132" spans="1:7" x14ac:dyDescent="0.3">
      <c r="A2132" s="33">
        <v>2014</v>
      </c>
      <c r="B2132" s="31" t="s">
        <v>10</v>
      </c>
      <c r="C2132" s="31" t="s">
        <v>26</v>
      </c>
      <c r="D2132" s="31" t="s">
        <v>67</v>
      </c>
      <c r="E2132" s="28" t="s">
        <v>29</v>
      </c>
      <c r="F2132" s="28" t="s">
        <v>30</v>
      </c>
      <c r="G2132" s="61">
        <v>0</v>
      </c>
    </row>
    <row r="2133" spans="1:7" x14ac:dyDescent="0.3">
      <c r="A2133" s="33">
        <v>2015</v>
      </c>
      <c r="B2133" s="31" t="s">
        <v>10</v>
      </c>
      <c r="C2133" s="31" t="s">
        <v>26</v>
      </c>
      <c r="D2133" s="31" t="s">
        <v>67</v>
      </c>
      <c r="E2133" s="28" t="s">
        <v>29</v>
      </c>
      <c r="F2133" s="28" t="s">
        <v>30</v>
      </c>
      <c r="G2133" s="61">
        <v>0</v>
      </c>
    </row>
    <row r="2134" spans="1:7" x14ac:dyDescent="0.3">
      <c r="A2134" s="33">
        <v>2016</v>
      </c>
      <c r="B2134" s="31" t="s">
        <v>10</v>
      </c>
      <c r="C2134" s="31" t="s">
        <v>26</v>
      </c>
      <c r="D2134" s="31" t="s">
        <v>67</v>
      </c>
      <c r="E2134" s="28" t="s">
        <v>29</v>
      </c>
      <c r="F2134" s="28" t="s">
        <v>30</v>
      </c>
      <c r="G2134" s="34">
        <v>0</v>
      </c>
    </row>
    <row r="2135" spans="1:7" x14ac:dyDescent="0.3">
      <c r="A2135" s="33">
        <v>2000</v>
      </c>
      <c r="B2135" s="31" t="s">
        <v>6</v>
      </c>
      <c r="C2135" s="31" t="s">
        <v>17</v>
      </c>
      <c r="D2135" s="31" t="s">
        <v>68</v>
      </c>
      <c r="E2135" s="33" t="s">
        <v>29</v>
      </c>
      <c r="F2135" s="33" t="s">
        <v>30</v>
      </c>
      <c r="G2135" s="3">
        <v>580</v>
      </c>
    </row>
    <row r="2136" spans="1:7" x14ac:dyDescent="0.3">
      <c r="A2136" s="33">
        <v>2001</v>
      </c>
      <c r="B2136" s="31" t="s">
        <v>6</v>
      </c>
      <c r="C2136" s="31" t="s">
        <v>17</v>
      </c>
      <c r="D2136" s="31" t="s">
        <v>68</v>
      </c>
      <c r="E2136" s="28" t="s">
        <v>29</v>
      </c>
      <c r="F2136" s="28" t="s">
        <v>30</v>
      </c>
      <c r="G2136" s="3">
        <v>700</v>
      </c>
    </row>
    <row r="2137" spans="1:7" x14ac:dyDescent="0.3">
      <c r="A2137" s="33">
        <v>2002</v>
      </c>
      <c r="B2137" s="31" t="s">
        <v>6</v>
      </c>
      <c r="C2137" s="31" t="s">
        <v>17</v>
      </c>
      <c r="D2137" s="31" t="s">
        <v>68</v>
      </c>
      <c r="E2137" s="28" t="s">
        <v>29</v>
      </c>
      <c r="F2137" s="28" t="s">
        <v>30</v>
      </c>
      <c r="G2137" s="3">
        <v>450</v>
      </c>
    </row>
    <row r="2138" spans="1:7" x14ac:dyDescent="0.3">
      <c r="A2138" s="33">
        <v>2003</v>
      </c>
      <c r="B2138" s="31" t="s">
        <v>6</v>
      </c>
      <c r="C2138" s="31" t="s">
        <v>17</v>
      </c>
      <c r="D2138" s="31" t="s">
        <v>68</v>
      </c>
      <c r="E2138" s="28" t="s">
        <v>29</v>
      </c>
      <c r="F2138" s="28" t="s">
        <v>30</v>
      </c>
      <c r="G2138" s="3">
        <v>3820</v>
      </c>
    </row>
    <row r="2139" spans="1:7" x14ac:dyDescent="0.3">
      <c r="A2139" s="33">
        <v>2004</v>
      </c>
      <c r="B2139" s="31" t="s">
        <v>6</v>
      </c>
      <c r="C2139" s="31" t="s">
        <v>17</v>
      </c>
      <c r="D2139" s="31" t="s">
        <v>68</v>
      </c>
      <c r="E2139" s="28" t="s">
        <v>29</v>
      </c>
      <c r="F2139" s="28" t="s">
        <v>30</v>
      </c>
      <c r="G2139" s="3">
        <v>1500</v>
      </c>
    </row>
    <row r="2140" spans="1:7" x14ac:dyDescent="0.3">
      <c r="A2140" s="33">
        <v>2005</v>
      </c>
      <c r="B2140" s="31" t="s">
        <v>6</v>
      </c>
      <c r="C2140" s="31" t="s">
        <v>17</v>
      </c>
      <c r="D2140" s="31" t="s">
        <v>68</v>
      </c>
      <c r="E2140" s="33" t="s">
        <v>29</v>
      </c>
      <c r="F2140" s="33" t="s">
        <v>30</v>
      </c>
      <c r="G2140" s="3">
        <v>0</v>
      </c>
    </row>
    <row r="2141" spans="1:7" x14ac:dyDescent="0.3">
      <c r="A2141" s="33">
        <v>2006</v>
      </c>
      <c r="B2141" s="31" t="s">
        <v>6</v>
      </c>
      <c r="C2141" s="31" t="s">
        <v>17</v>
      </c>
      <c r="D2141" s="31" t="s">
        <v>68</v>
      </c>
      <c r="E2141" s="28" t="s">
        <v>29</v>
      </c>
      <c r="F2141" s="28" t="s">
        <v>30</v>
      </c>
      <c r="G2141" s="3">
        <v>4200</v>
      </c>
    </row>
    <row r="2142" spans="1:7" x14ac:dyDescent="0.3">
      <c r="A2142" s="33">
        <v>2007</v>
      </c>
      <c r="B2142" s="31" t="s">
        <v>6</v>
      </c>
      <c r="C2142" s="31" t="s">
        <v>17</v>
      </c>
      <c r="D2142" s="31" t="s">
        <v>68</v>
      </c>
      <c r="E2142" s="28" t="s">
        <v>29</v>
      </c>
      <c r="F2142" s="28" t="s">
        <v>30</v>
      </c>
      <c r="G2142" s="3">
        <v>1020</v>
      </c>
    </row>
    <row r="2143" spans="1:7" x14ac:dyDescent="0.3">
      <c r="A2143" s="33">
        <v>2008</v>
      </c>
      <c r="B2143" s="31" t="s">
        <v>6</v>
      </c>
      <c r="C2143" s="61" t="s">
        <v>17</v>
      </c>
      <c r="D2143" s="31" t="s">
        <v>68</v>
      </c>
      <c r="E2143" s="61" t="s">
        <v>29</v>
      </c>
      <c r="F2143" s="61" t="s">
        <v>30</v>
      </c>
      <c r="G2143" s="3">
        <v>160</v>
      </c>
    </row>
    <row r="2144" spans="1:7" x14ac:dyDescent="0.3">
      <c r="A2144" s="33">
        <v>2009</v>
      </c>
      <c r="B2144" s="31" t="s">
        <v>6</v>
      </c>
      <c r="C2144" s="61" t="s">
        <v>17</v>
      </c>
      <c r="D2144" s="31" t="s">
        <v>68</v>
      </c>
      <c r="E2144" s="61" t="s">
        <v>29</v>
      </c>
      <c r="F2144" s="61" t="s">
        <v>30</v>
      </c>
      <c r="G2144" s="3">
        <v>2700</v>
      </c>
    </row>
    <row r="2145" spans="1:7" x14ac:dyDescent="0.3">
      <c r="A2145" s="33">
        <v>2010</v>
      </c>
      <c r="B2145" s="31" t="s">
        <v>6</v>
      </c>
      <c r="C2145" s="61" t="s">
        <v>17</v>
      </c>
      <c r="D2145" s="31" t="s">
        <v>68</v>
      </c>
      <c r="E2145" s="61" t="s">
        <v>29</v>
      </c>
      <c r="F2145" s="61" t="s">
        <v>30</v>
      </c>
      <c r="G2145" s="3">
        <v>4700</v>
      </c>
    </row>
    <row r="2146" spans="1:7" x14ac:dyDescent="0.3">
      <c r="A2146" s="33">
        <v>2011</v>
      </c>
      <c r="B2146" s="31" t="s">
        <v>6</v>
      </c>
      <c r="C2146" s="61" t="s">
        <v>17</v>
      </c>
      <c r="D2146" s="31" t="s">
        <v>68</v>
      </c>
      <c r="E2146" s="61" t="s">
        <v>29</v>
      </c>
      <c r="F2146" s="61" t="s">
        <v>30</v>
      </c>
      <c r="G2146" s="3">
        <v>0</v>
      </c>
    </row>
    <row r="2147" spans="1:7" x14ac:dyDescent="0.3">
      <c r="A2147" s="33">
        <v>2012</v>
      </c>
      <c r="B2147" s="32" t="s">
        <v>6</v>
      </c>
      <c r="C2147" t="s">
        <v>17</v>
      </c>
      <c r="D2147" t="s">
        <v>68</v>
      </c>
      <c r="E2147" s="28" t="s">
        <v>29</v>
      </c>
      <c r="F2147" s="28" t="s">
        <v>30</v>
      </c>
      <c r="G2147" s="3">
        <v>1100</v>
      </c>
    </row>
    <row r="2148" spans="1:7" x14ac:dyDescent="0.3">
      <c r="A2148" s="33">
        <v>2012</v>
      </c>
      <c r="B2148" s="32" t="s">
        <v>6</v>
      </c>
      <c r="C2148" s="32" t="s">
        <v>17</v>
      </c>
      <c r="D2148" s="32" t="s">
        <v>68</v>
      </c>
      <c r="E2148" s="28" t="s">
        <v>29</v>
      </c>
      <c r="F2148" s="28" t="s">
        <v>30</v>
      </c>
      <c r="G2148" s="61">
        <v>1100</v>
      </c>
    </row>
    <row r="2149" spans="1:7" x14ac:dyDescent="0.3">
      <c r="A2149" s="33">
        <v>2013</v>
      </c>
      <c r="B2149" s="32" t="s">
        <v>6</v>
      </c>
      <c r="C2149" s="32" t="s">
        <v>17</v>
      </c>
      <c r="D2149" s="32" t="s">
        <v>68</v>
      </c>
      <c r="E2149" s="28" t="s">
        <v>29</v>
      </c>
      <c r="F2149" s="28" t="s">
        <v>30</v>
      </c>
      <c r="G2149" s="61">
        <v>0</v>
      </c>
    </row>
    <row r="2150" spans="1:7" x14ac:dyDescent="0.3">
      <c r="A2150" s="33">
        <v>2014</v>
      </c>
      <c r="B2150" s="32" t="s">
        <v>6</v>
      </c>
      <c r="C2150" s="32" t="s">
        <v>17</v>
      </c>
      <c r="D2150" s="32" t="s">
        <v>68</v>
      </c>
      <c r="E2150" s="33" t="s">
        <v>29</v>
      </c>
      <c r="F2150" s="33" t="s">
        <v>30</v>
      </c>
      <c r="G2150" s="61">
        <v>0</v>
      </c>
    </row>
    <row r="2151" spans="1:7" x14ac:dyDescent="0.3">
      <c r="A2151" s="33">
        <v>2015</v>
      </c>
      <c r="B2151" s="32" t="s">
        <v>6</v>
      </c>
      <c r="C2151" s="32" t="s">
        <v>17</v>
      </c>
      <c r="D2151" s="32" t="s">
        <v>68</v>
      </c>
      <c r="E2151" s="42" t="s">
        <v>29</v>
      </c>
      <c r="F2151" s="42" t="s">
        <v>30</v>
      </c>
      <c r="G2151" s="61">
        <v>0</v>
      </c>
    </row>
    <row r="2152" spans="1:7" x14ac:dyDescent="0.3">
      <c r="A2152" s="33">
        <v>2016</v>
      </c>
      <c r="B2152" s="32" t="s">
        <v>6</v>
      </c>
      <c r="C2152" s="32" t="s">
        <v>17</v>
      </c>
      <c r="D2152" s="32" t="s">
        <v>68</v>
      </c>
      <c r="E2152" s="28" t="s">
        <v>29</v>
      </c>
      <c r="F2152" s="28" t="s">
        <v>30</v>
      </c>
      <c r="G2152" s="34">
        <v>2200</v>
      </c>
    </row>
    <row r="2153" spans="1:7" x14ac:dyDescent="0.3">
      <c r="A2153" s="33">
        <v>2000</v>
      </c>
      <c r="B2153" s="32" t="s">
        <v>114</v>
      </c>
      <c r="C2153" s="32" t="s">
        <v>112</v>
      </c>
      <c r="D2153" s="32" t="s">
        <v>51</v>
      </c>
      <c r="E2153" s="28" t="s">
        <v>29</v>
      </c>
      <c r="F2153" s="28" t="s">
        <v>30</v>
      </c>
      <c r="G2153" s="3">
        <v>0</v>
      </c>
    </row>
    <row r="2154" spans="1:7" x14ac:dyDescent="0.3">
      <c r="A2154" s="33">
        <v>2001</v>
      </c>
      <c r="B2154" s="32" t="s">
        <v>114</v>
      </c>
      <c r="C2154" s="32" t="s">
        <v>112</v>
      </c>
      <c r="D2154" s="32" t="s">
        <v>51</v>
      </c>
      <c r="E2154" s="28" t="s">
        <v>29</v>
      </c>
      <c r="F2154" s="28" t="s">
        <v>30</v>
      </c>
      <c r="G2154" s="3">
        <v>2415</v>
      </c>
    </row>
    <row r="2155" spans="1:7" x14ac:dyDescent="0.3">
      <c r="A2155" s="33">
        <v>2002</v>
      </c>
      <c r="B2155" s="32" t="s">
        <v>114</v>
      </c>
      <c r="C2155" s="32" t="s">
        <v>112</v>
      </c>
      <c r="D2155" s="32" t="s">
        <v>51</v>
      </c>
      <c r="E2155" s="33" t="s">
        <v>29</v>
      </c>
      <c r="F2155" s="33" t="s">
        <v>30</v>
      </c>
      <c r="G2155" s="3">
        <v>0</v>
      </c>
    </row>
    <row r="2156" spans="1:7" x14ac:dyDescent="0.3">
      <c r="A2156" s="33">
        <v>2003</v>
      </c>
      <c r="B2156" s="32" t="s">
        <v>114</v>
      </c>
      <c r="C2156" s="32" t="s">
        <v>112</v>
      </c>
      <c r="D2156" s="32" t="s">
        <v>51</v>
      </c>
      <c r="E2156" s="42" t="s">
        <v>29</v>
      </c>
      <c r="F2156" s="42" t="s">
        <v>30</v>
      </c>
      <c r="G2156" s="3">
        <v>360</v>
      </c>
    </row>
    <row r="2157" spans="1:7" x14ac:dyDescent="0.3">
      <c r="A2157" s="33">
        <v>2004</v>
      </c>
      <c r="B2157" s="32" t="s">
        <v>114</v>
      </c>
      <c r="C2157" s="32" t="s">
        <v>112</v>
      </c>
      <c r="D2157" s="32" t="s">
        <v>51</v>
      </c>
      <c r="E2157" s="28" t="s">
        <v>29</v>
      </c>
      <c r="F2157" s="28" t="s">
        <v>30</v>
      </c>
      <c r="G2157" s="3">
        <v>0</v>
      </c>
    </row>
    <row r="2158" spans="1:7" x14ac:dyDescent="0.3">
      <c r="A2158" s="33">
        <v>2005</v>
      </c>
      <c r="B2158" s="32" t="s">
        <v>114</v>
      </c>
      <c r="C2158" s="32" t="s">
        <v>112</v>
      </c>
      <c r="D2158" s="32" t="s">
        <v>51</v>
      </c>
      <c r="E2158" s="28" t="s">
        <v>29</v>
      </c>
      <c r="F2158" s="28" t="s">
        <v>30</v>
      </c>
      <c r="G2158" s="3">
        <v>0</v>
      </c>
    </row>
    <row r="2159" spans="1:7" x14ac:dyDescent="0.3">
      <c r="A2159" s="33">
        <v>2006</v>
      </c>
      <c r="B2159" s="32" t="s">
        <v>114</v>
      </c>
      <c r="C2159" s="32" t="s">
        <v>112</v>
      </c>
      <c r="D2159" s="32" t="s">
        <v>51</v>
      </c>
      <c r="E2159" s="28" t="s">
        <v>29</v>
      </c>
      <c r="F2159" s="28" t="s">
        <v>30</v>
      </c>
      <c r="G2159" s="3">
        <v>0</v>
      </c>
    </row>
    <row r="2160" spans="1:7" x14ac:dyDescent="0.3">
      <c r="A2160" s="33">
        <v>2007</v>
      </c>
      <c r="B2160" s="32" t="s">
        <v>114</v>
      </c>
      <c r="C2160" s="61" t="s">
        <v>112</v>
      </c>
      <c r="D2160" s="32" t="s">
        <v>51</v>
      </c>
      <c r="E2160" s="61" t="s">
        <v>29</v>
      </c>
      <c r="F2160" s="61" t="s">
        <v>30</v>
      </c>
      <c r="G2160" s="3">
        <v>0</v>
      </c>
    </row>
    <row r="2161" spans="1:7" x14ac:dyDescent="0.3">
      <c r="A2161" s="33">
        <v>2008</v>
      </c>
      <c r="B2161" s="32" t="s">
        <v>114</v>
      </c>
      <c r="C2161" s="61" t="s">
        <v>112</v>
      </c>
      <c r="D2161" s="32" t="s">
        <v>51</v>
      </c>
      <c r="E2161" s="61" t="s">
        <v>29</v>
      </c>
      <c r="F2161" s="61" t="s">
        <v>30</v>
      </c>
      <c r="G2161" s="3">
        <v>300</v>
      </c>
    </row>
    <row r="2162" spans="1:7" x14ac:dyDescent="0.3">
      <c r="A2162" s="33">
        <v>2009</v>
      </c>
      <c r="B2162" s="32" t="s">
        <v>114</v>
      </c>
      <c r="C2162" s="61" t="s">
        <v>112</v>
      </c>
      <c r="D2162" s="32" t="s">
        <v>51</v>
      </c>
      <c r="E2162" s="61" t="s">
        <v>29</v>
      </c>
      <c r="F2162" s="61" t="s">
        <v>30</v>
      </c>
      <c r="G2162" s="3">
        <v>0</v>
      </c>
    </row>
    <row r="2163" spans="1:7" x14ac:dyDescent="0.3">
      <c r="A2163" s="33">
        <v>2010</v>
      </c>
      <c r="B2163" s="32" t="s">
        <v>114</v>
      </c>
      <c r="C2163" s="61" t="s">
        <v>112</v>
      </c>
      <c r="D2163" s="32" t="s">
        <v>51</v>
      </c>
      <c r="E2163" s="61" t="s">
        <v>29</v>
      </c>
      <c r="F2163" s="61" t="s">
        <v>30</v>
      </c>
      <c r="G2163" s="3">
        <v>0</v>
      </c>
    </row>
    <row r="2164" spans="1:7" x14ac:dyDescent="0.3">
      <c r="A2164" s="42">
        <v>2011</v>
      </c>
      <c r="B2164" s="32" t="s">
        <v>114</v>
      </c>
      <c r="C2164" t="s">
        <v>112</v>
      </c>
      <c r="D2164" t="s">
        <v>51</v>
      </c>
      <c r="E2164" s="28" t="s">
        <v>29</v>
      </c>
      <c r="F2164" s="28" t="s">
        <v>30</v>
      </c>
      <c r="G2164" s="3">
        <v>0</v>
      </c>
    </row>
    <row r="2165" spans="1:7" x14ac:dyDescent="0.3">
      <c r="A2165" s="42">
        <v>2012</v>
      </c>
      <c r="B2165" s="32" t="s">
        <v>114</v>
      </c>
      <c r="C2165" s="32" t="s">
        <v>112</v>
      </c>
      <c r="D2165" t="s">
        <v>51</v>
      </c>
      <c r="E2165" s="28" t="s">
        <v>29</v>
      </c>
      <c r="F2165" s="28" t="s">
        <v>30</v>
      </c>
      <c r="G2165" s="3">
        <v>0</v>
      </c>
    </row>
    <row r="2166" spans="1:7" x14ac:dyDescent="0.3">
      <c r="A2166" s="42">
        <v>2013</v>
      </c>
      <c r="B2166" s="32" t="s">
        <v>114</v>
      </c>
      <c r="C2166" s="32" t="s">
        <v>112</v>
      </c>
      <c r="D2166" s="32" t="s">
        <v>51</v>
      </c>
      <c r="E2166" s="28" t="s">
        <v>29</v>
      </c>
      <c r="F2166" s="28" t="s">
        <v>30</v>
      </c>
      <c r="G2166" s="61">
        <v>0</v>
      </c>
    </row>
    <row r="2167" spans="1:7" x14ac:dyDescent="0.3">
      <c r="A2167" s="42">
        <v>2014</v>
      </c>
      <c r="B2167" s="32" t="s">
        <v>114</v>
      </c>
      <c r="C2167" s="32" t="s">
        <v>112</v>
      </c>
      <c r="D2167" s="32" t="s">
        <v>51</v>
      </c>
      <c r="E2167" s="28" t="s">
        <v>29</v>
      </c>
      <c r="F2167" s="28" t="s">
        <v>30</v>
      </c>
      <c r="G2167" s="61">
        <v>1600</v>
      </c>
    </row>
    <row r="2168" spans="1:7" x14ac:dyDescent="0.3">
      <c r="A2168" s="42">
        <v>2015</v>
      </c>
      <c r="B2168" s="32" t="s">
        <v>114</v>
      </c>
      <c r="C2168" s="32" t="s">
        <v>112</v>
      </c>
      <c r="D2168" s="32" t="s">
        <v>51</v>
      </c>
      <c r="E2168" s="28" t="s">
        <v>29</v>
      </c>
      <c r="F2168" s="28" t="s">
        <v>30</v>
      </c>
      <c r="G2168" s="61">
        <v>0</v>
      </c>
    </row>
    <row r="2169" spans="1:7" x14ac:dyDescent="0.3">
      <c r="A2169" s="42">
        <v>2016</v>
      </c>
      <c r="B2169" s="32" t="s">
        <v>114</v>
      </c>
      <c r="C2169" s="32" t="s">
        <v>112</v>
      </c>
      <c r="D2169" s="32" t="s">
        <v>51</v>
      </c>
      <c r="E2169" s="28" t="s">
        <v>29</v>
      </c>
      <c r="F2169" s="28" t="s">
        <v>30</v>
      </c>
      <c r="G2169" s="34">
        <v>0</v>
      </c>
    </row>
    <row r="2170" spans="1:7" x14ac:dyDescent="0.3">
      <c r="A2170" s="11">
        <v>2000</v>
      </c>
      <c r="B2170" s="32" t="s">
        <v>115</v>
      </c>
      <c r="C2170" s="32" t="s">
        <v>69</v>
      </c>
      <c r="D2170" s="32" t="s">
        <v>70</v>
      </c>
      <c r="E2170" s="28" t="s">
        <v>8</v>
      </c>
      <c r="F2170" s="28" t="s">
        <v>9</v>
      </c>
      <c r="G2170" s="34">
        <v>15675</v>
      </c>
    </row>
    <row r="2171" spans="1:7" x14ac:dyDescent="0.3">
      <c r="A2171" s="11">
        <v>2001</v>
      </c>
      <c r="B2171" s="32" t="s">
        <v>115</v>
      </c>
      <c r="C2171" s="32" t="s">
        <v>69</v>
      </c>
      <c r="D2171" s="32" t="s">
        <v>70</v>
      </c>
      <c r="E2171" s="28" t="s">
        <v>8</v>
      </c>
      <c r="F2171" s="28" t="s">
        <v>9</v>
      </c>
      <c r="G2171" s="34">
        <v>16088</v>
      </c>
    </row>
    <row r="2172" spans="1:7" x14ac:dyDescent="0.3">
      <c r="A2172" s="11">
        <v>2002</v>
      </c>
      <c r="B2172" s="32" t="s">
        <v>115</v>
      </c>
      <c r="C2172" s="32" t="s">
        <v>69</v>
      </c>
      <c r="D2172" s="32" t="s">
        <v>70</v>
      </c>
      <c r="E2172" s="28" t="s">
        <v>8</v>
      </c>
      <c r="F2172" s="28" t="s">
        <v>9</v>
      </c>
      <c r="G2172" s="34">
        <v>12987</v>
      </c>
    </row>
    <row r="2173" spans="1:7" x14ac:dyDescent="0.3">
      <c r="A2173" s="11">
        <v>2003</v>
      </c>
      <c r="B2173" s="32" t="s">
        <v>115</v>
      </c>
      <c r="C2173" s="32" t="s">
        <v>69</v>
      </c>
      <c r="D2173" s="32" t="s">
        <v>70</v>
      </c>
      <c r="E2173" s="28" t="s">
        <v>8</v>
      </c>
      <c r="F2173" s="28" t="s">
        <v>9</v>
      </c>
      <c r="G2173" s="34">
        <v>14503</v>
      </c>
    </row>
    <row r="2174" spans="1:7" x14ac:dyDescent="0.3">
      <c r="A2174" s="11">
        <v>2004</v>
      </c>
      <c r="B2174" s="32" t="s">
        <v>115</v>
      </c>
      <c r="C2174" s="32" t="s">
        <v>69</v>
      </c>
      <c r="D2174" s="32" t="s">
        <v>70</v>
      </c>
      <c r="E2174" s="28" t="s">
        <v>8</v>
      </c>
      <c r="F2174" s="28" t="s">
        <v>9</v>
      </c>
      <c r="G2174" s="34">
        <v>9988</v>
      </c>
    </row>
    <row r="2175" spans="1:7" x14ac:dyDescent="0.3">
      <c r="A2175" s="11">
        <v>2005</v>
      </c>
      <c r="B2175" s="32" t="s">
        <v>115</v>
      </c>
      <c r="C2175" s="32" t="s">
        <v>69</v>
      </c>
      <c r="D2175" s="32" t="s">
        <v>70</v>
      </c>
      <c r="E2175" s="28" t="s">
        <v>8</v>
      </c>
      <c r="F2175" s="28" t="s">
        <v>9</v>
      </c>
      <c r="G2175" s="34">
        <v>13400</v>
      </c>
    </row>
    <row r="2176" spans="1:7" x14ac:dyDescent="0.3">
      <c r="A2176" s="11">
        <v>2006</v>
      </c>
      <c r="B2176" s="32" t="s">
        <v>115</v>
      </c>
      <c r="C2176" s="32" t="s">
        <v>69</v>
      </c>
      <c r="D2176" s="32" t="s">
        <v>70</v>
      </c>
      <c r="E2176" s="28" t="s">
        <v>8</v>
      </c>
      <c r="F2176" s="28" t="s">
        <v>9</v>
      </c>
      <c r="G2176" s="34">
        <v>9239</v>
      </c>
    </row>
    <row r="2177" spans="1:7" x14ac:dyDescent="0.3">
      <c r="A2177" s="11">
        <v>2007</v>
      </c>
      <c r="B2177" s="32" t="s">
        <v>115</v>
      </c>
      <c r="C2177" s="32" t="s">
        <v>69</v>
      </c>
      <c r="D2177" s="32" t="s">
        <v>70</v>
      </c>
      <c r="E2177" s="61" t="s">
        <v>8</v>
      </c>
      <c r="F2177" s="61" t="s">
        <v>9</v>
      </c>
      <c r="G2177" s="34">
        <v>17713</v>
      </c>
    </row>
    <row r="2178" spans="1:7" x14ac:dyDescent="0.3">
      <c r="A2178" s="11">
        <v>2008</v>
      </c>
      <c r="B2178" s="32" t="s">
        <v>115</v>
      </c>
      <c r="C2178" s="32" t="s">
        <v>69</v>
      </c>
      <c r="D2178" s="32" t="s">
        <v>70</v>
      </c>
      <c r="E2178" s="61" t="s">
        <v>8</v>
      </c>
      <c r="F2178" s="61" t="s">
        <v>9</v>
      </c>
      <c r="G2178" s="34">
        <v>11752</v>
      </c>
    </row>
    <row r="2179" spans="1:7" x14ac:dyDescent="0.3">
      <c r="A2179" s="11">
        <v>2009</v>
      </c>
      <c r="B2179" s="32" t="s">
        <v>115</v>
      </c>
      <c r="C2179" s="32" t="s">
        <v>69</v>
      </c>
      <c r="D2179" s="32" t="s">
        <v>70</v>
      </c>
      <c r="E2179" s="61" t="s">
        <v>8</v>
      </c>
      <c r="F2179" s="61" t="s">
        <v>9</v>
      </c>
      <c r="G2179" s="34">
        <v>8598</v>
      </c>
    </row>
    <row r="2180" spans="1:7" x14ac:dyDescent="0.3">
      <c r="A2180" s="11">
        <v>2010</v>
      </c>
      <c r="B2180" s="32" t="s">
        <v>115</v>
      </c>
      <c r="C2180" s="32" t="s">
        <v>69</v>
      </c>
      <c r="D2180" s="32" t="s">
        <v>70</v>
      </c>
      <c r="E2180" s="61" t="s">
        <v>8</v>
      </c>
      <c r="F2180" s="61" t="s">
        <v>9</v>
      </c>
      <c r="G2180" s="34">
        <v>13865</v>
      </c>
    </row>
    <row r="2181" spans="1:7" x14ac:dyDescent="0.3">
      <c r="A2181" s="11">
        <v>2011</v>
      </c>
      <c r="B2181" s="33" t="s">
        <v>115</v>
      </c>
      <c r="C2181" s="33" t="s">
        <v>69</v>
      </c>
      <c r="D2181" s="33" t="s">
        <v>70</v>
      </c>
      <c r="E2181" s="61" t="s">
        <v>8</v>
      </c>
      <c r="F2181" s="61" t="s">
        <v>9</v>
      </c>
      <c r="G2181" s="34">
        <v>12361</v>
      </c>
    </row>
    <row r="2182" spans="1:7" x14ac:dyDescent="0.3">
      <c r="A2182" s="11">
        <v>2012</v>
      </c>
      <c r="B2182" s="33" t="s">
        <v>115</v>
      </c>
      <c r="C2182" s="33" t="s">
        <v>69</v>
      </c>
      <c r="D2182" s="33" t="s">
        <v>70</v>
      </c>
      <c r="E2182" s="61" t="s">
        <v>8</v>
      </c>
      <c r="F2182" s="61" t="s">
        <v>9</v>
      </c>
      <c r="G2182" s="34">
        <v>28899</v>
      </c>
    </row>
    <row r="2183" spans="1:7" x14ac:dyDescent="0.3">
      <c r="A2183" s="11">
        <v>2013</v>
      </c>
      <c r="B2183" s="33" t="s">
        <v>115</v>
      </c>
      <c r="C2183" s="33" t="s">
        <v>69</v>
      </c>
      <c r="D2183" s="33" t="s">
        <v>70</v>
      </c>
      <c r="E2183" s="61" t="s">
        <v>8</v>
      </c>
      <c r="F2183" s="61" t="s">
        <v>9</v>
      </c>
      <c r="G2183" s="34">
        <v>17692</v>
      </c>
    </row>
    <row r="2184" spans="1:7" x14ac:dyDescent="0.3">
      <c r="A2184" s="11">
        <v>2014</v>
      </c>
      <c r="B2184" s="33" t="s">
        <v>115</v>
      </c>
      <c r="C2184" s="33" t="s">
        <v>69</v>
      </c>
      <c r="D2184" s="33" t="s">
        <v>70</v>
      </c>
      <c r="E2184" s="61" t="s">
        <v>8</v>
      </c>
      <c r="F2184" s="61" t="s">
        <v>9</v>
      </c>
      <c r="G2184" s="34">
        <v>32008</v>
      </c>
    </row>
    <row r="2185" spans="1:7" x14ac:dyDescent="0.3">
      <c r="A2185" s="11">
        <v>2015</v>
      </c>
      <c r="B2185" s="33" t="s">
        <v>115</v>
      </c>
      <c r="C2185" s="33" t="s">
        <v>69</v>
      </c>
      <c r="D2185" s="33" t="s">
        <v>70</v>
      </c>
      <c r="E2185" s="61" t="s">
        <v>8</v>
      </c>
      <c r="F2185" s="61" t="s">
        <v>9</v>
      </c>
      <c r="G2185" s="34">
        <v>14337</v>
      </c>
    </row>
    <row r="2186" spans="1:7" x14ac:dyDescent="0.3">
      <c r="A2186" s="11">
        <v>2016</v>
      </c>
      <c r="B2186" s="33" t="s">
        <v>115</v>
      </c>
      <c r="C2186" s="33" t="s">
        <v>69</v>
      </c>
      <c r="D2186" s="33" t="s">
        <v>70</v>
      </c>
      <c r="E2186" s="61" t="s">
        <v>8</v>
      </c>
      <c r="F2186" s="61" t="s">
        <v>9</v>
      </c>
      <c r="G2186" s="34">
        <v>14734</v>
      </c>
    </row>
    <row r="2187" spans="1:7" x14ac:dyDescent="0.3">
      <c r="A2187" s="61">
        <v>2000</v>
      </c>
      <c r="B2187" s="33" t="s">
        <v>6</v>
      </c>
      <c r="C2187" s="33" t="s">
        <v>7</v>
      </c>
      <c r="D2187" s="216" t="s">
        <v>249</v>
      </c>
      <c r="E2187" s="61" t="s">
        <v>8</v>
      </c>
      <c r="F2187" s="61" t="s">
        <v>9</v>
      </c>
      <c r="G2187" s="3">
        <v>73865</v>
      </c>
    </row>
    <row r="2188" spans="1:7" x14ac:dyDescent="0.3">
      <c r="A2188" s="61">
        <v>2001</v>
      </c>
      <c r="B2188" s="33" t="s">
        <v>6</v>
      </c>
      <c r="C2188" s="33" t="s">
        <v>7</v>
      </c>
      <c r="D2188" s="216" t="s">
        <v>249</v>
      </c>
      <c r="E2188" s="61" t="s">
        <v>8</v>
      </c>
      <c r="F2188" s="61" t="s">
        <v>9</v>
      </c>
      <c r="G2188" s="3">
        <v>71810</v>
      </c>
    </row>
    <row r="2189" spans="1:7" x14ac:dyDescent="0.3">
      <c r="A2189" s="61">
        <v>2002</v>
      </c>
      <c r="B2189" s="33" t="s">
        <v>6</v>
      </c>
      <c r="C2189" s="33" t="s">
        <v>7</v>
      </c>
      <c r="D2189" s="216" t="s">
        <v>249</v>
      </c>
      <c r="E2189" s="61" t="s">
        <v>8</v>
      </c>
      <c r="F2189" s="61" t="s">
        <v>9</v>
      </c>
      <c r="G2189" s="3">
        <v>67584</v>
      </c>
    </row>
    <row r="2190" spans="1:7" x14ac:dyDescent="0.3">
      <c r="A2190" s="61">
        <v>2003</v>
      </c>
      <c r="B2190" s="33" t="s">
        <v>6</v>
      </c>
      <c r="C2190" s="33" t="s">
        <v>7</v>
      </c>
      <c r="D2190" s="216" t="s">
        <v>249</v>
      </c>
      <c r="E2190" s="61" t="s">
        <v>8</v>
      </c>
      <c r="F2190" s="61" t="s">
        <v>9</v>
      </c>
      <c r="G2190" s="3">
        <v>56368</v>
      </c>
    </row>
    <row r="2191" spans="1:7" x14ac:dyDescent="0.3">
      <c r="A2191" s="61">
        <v>2004</v>
      </c>
      <c r="B2191" s="33" t="s">
        <v>6</v>
      </c>
      <c r="C2191" s="33" t="s">
        <v>7</v>
      </c>
      <c r="D2191" s="216" t="s">
        <v>249</v>
      </c>
      <c r="E2191" s="61" t="s">
        <v>8</v>
      </c>
      <c r="F2191" s="61" t="s">
        <v>9</v>
      </c>
      <c r="G2191" s="3">
        <v>74816</v>
      </c>
    </row>
    <row r="2192" spans="1:7" x14ac:dyDescent="0.3">
      <c r="A2192" s="61">
        <v>2005</v>
      </c>
      <c r="B2192" s="33" t="s">
        <v>6</v>
      </c>
      <c r="C2192" s="33" t="s">
        <v>7</v>
      </c>
      <c r="D2192" s="216" t="s">
        <v>249</v>
      </c>
      <c r="E2192" s="61" t="s">
        <v>8</v>
      </c>
      <c r="F2192" s="61" t="s">
        <v>9</v>
      </c>
      <c r="G2192" s="3">
        <v>73628</v>
      </c>
    </row>
    <row r="2193" spans="1:7" x14ac:dyDescent="0.3">
      <c r="A2193" s="61">
        <v>2006</v>
      </c>
      <c r="B2193" s="33" t="s">
        <v>6</v>
      </c>
      <c r="C2193" s="33" t="s">
        <v>7</v>
      </c>
      <c r="D2193" s="216" t="s">
        <v>249</v>
      </c>
      <c r="E2193" s="61" t="s">
        <v>8</v>
      </c>
      <c r="F2193" s="61" t="s">
        <v>9</v>
      </c>
      <c r="G2193" s="3">
        <v>90367</v>
      </c>
    </row>
    <row r="2194" spans="1:7" x14ac:dyDescent="0.3">
      <c r="A2194" s="61">
        <v>2007</v>
      </c>
      <c r="B2194" s="33" t="s">
        <v>6</v>
      </c>
      <c r="C2194" s="33" t="s">
        <v>7</v>
      </c>
      <c r="D2194" s="216" t="s">
        <v>249</v>
      </c>
      <c r="E2194" s="61" t="s">
        <v>8</v>
      </c>
      <c r="F2194" s="61" t="s">
        <v>9</v>
      </c>
      <c r="G2194" s="3">
        <v>73633</v>
      </c>
    </row>
    <row r="2195" spans="1:7" x14ac:dyDescent="0.3">
      <c r="A2195" s="61">
        <v>2008</v>
      </c>
      <c r="B2195" s="33" t="s">
        <v>6</v>
      </c>
      <c r="C2195" s="33" t="s">
        <v>7</v>
      </c>
      <c r="D2195" s="216" t="s">
        <v>249</v>
      </c>
      <c r="E2195" s="61" t="s">
        <v>8</v>
      </c>
      <c r="F2195" s="61" t="s">
        <v>9</v>
      </c>
      <c r="G2195" s="3">
        <v>88450</v>
      </c>
    </row>
    <row r="2196" spans="1:7" x14ac:dyDescent="0.3">
      <c r="A2196" s="61">
        <v>2009</v>
      </c>
      <c r="B2196" s="33" t="s">
        <v>6</v>
      </c>
      <c r="C2196" s="33" t="s">
        <v>7</v>
      </c>
      <c r="D2196" s="216" t="s">
        <v>249</v>
      </c>
      <c r="E2196" s="61" t="s">
        <v>8</v>
      </c>
      <c r="F2196" s="61" t="s">
        <v>9</v>
      </c>
      <c r="G2196" s="3">
        <v>76540</v>
      </c>
    </row>
    <row r="2197" spans="1:7" x14ac:dyDescent="0.3">
      <c r="A2197" s="61">
        <v>2010</v>
      </c>
      <c r="B2197" s="33" t="s">
        <v>6</v>
      </c>
      <c r="C2197" s="33" t="s">
        <v>7</v>
      </c>
      <c r="D2197" s="216" t="s">
        <v>249</v>
      </c>
      <c r="E2197" s="61" t="s">
        <v>8</v>
      </c>
      <c r="F2197" s="61" t="s">
        <v>9</v>
      </c>
      <c r="G2197" s="3">
        <v>91389</v>
      </c>
    </row>
    <row r="2198" spans="1:7" x14ac:dyDescent="0.3">
      <c r="A2198" s="61">
        <v>2011</v>
      </c>
      <c r="B2198" s="33" t="s">
        <v>6</v>
      </c>
      <c r="C2198" s="33" t="s">
        <v>7</v>
      </c>
      <c r="D2198" s="216" t="s">
        <v>249</v>
      </c>
      <c r="E2198" s="61" t="s">
        <v>8</v>
      </c>
      <c r="F2198" s="61" t="s">
        <v>9</v>
      </c>
      <c r="G2198" s="3">
        <v>74623</v>
      </c>
    </row>
    <row r="2199" spans="1:7" x14ac:dyDescent="0.3">
      <c r="A2199" s="61">
        <v>2012</v>
      </c>
      <c r="B2199" s="33" t="s">
        <v>6</v>
      </c>
      <c r="C2199" s="33" t="s">
        <v>7</v>
      </c>
      <c r="D2199" s="216" t="s">
        <v>249</v>
      </c>
      <c r="E2199" s="61" t="s">
        <v>8</v>
      </c>
      <c r="F2199" s="61" t="s">
        <v>9</v>
      </c>
      <c r="G2199" s="3">
        <v>60315</v>
      </c>
    </row>
    <row r="2200" spans="1:7" x14ac:dyDescent="0.3">
      <c r="A2200" s="61">
        <v>2013</v>
      </c>
      <c r="B2200" s="33" t="s">
        <v>6</v>
      </c>
      <c r="C2200" s="9" t="s">
        <v>7</v>
      </c>
      <c r="D2200" s="216" t="s">
        <v>249</v>
      </c>
      <c r="E2200" s="9" t="s">
        <v>8</v>
      </c>
      <c r="F2200" s="9" t="s">
        <v>9</v>
      </c>
      <c r="G2200" s="4">
        <v>90884</v>
      </c>
    </row>
    <row r="2201" spans="1:7" x14ac:dyDescent="0.3">
      <c r="A2201" s="61">
        <v>2014</v>
      </c>
      <c r="B2201" s="33" t="s">
        <v>6</v>
      </c>
      <c r="C2201" s="33" t="s">
        <v>7</v>
      </c>
      <c r="D2201" s="216" t="s">
        <v>249</v>
      </c>
      <c r="E2201" s="61" t="s">
        <v>8</v>
      </c>
      <c r="F2201" s="61" t="s">
        <v>9</v>
      </c>
      <c r="G2201" s="61">
        <v>103428</v>
      </c>
    </row>
    <row r="2202" spans="1:7" x14ac:dyDescent="0.3">
      <c r="A2202" s="61">
        <v>2015</v>
      </c>
      <c r="B2202" s="33" t="s">
        <v>6</v>
      </c>
      <c r="C2202" s="33" t="s">
        <v>7</v>
      </c>
      <c r="D2202" s="216" t="s">
        <v>249</v>
      </c>
      <c r="E2202" s="61" t="s">
        <v>8</v>
      </c>
      <c r="F2202" s="61" t="s">
        <v>9</v>
      </c>
      <c r="G2202" s="61">
        <v>91811</v>
      </c>
    </row>
    <row r="2203" spans="1:7" x14ac:dyDescent="0.3">
      <c r="A2203" s="61">
        <v>2016</v>
      </c>
      <c r="B2203" s="33" t="s">
        <v>6</v>
      </c>
      <c r="C2203" s="33" t="s">
        <v>7</v>
      </c>
      <c r="D2203" s="216" t="s">
        <v>249</v>
      </c>
      <c r="E2203" s="61" t="s">
        <v>8</v>
      </c>
      <c r="F2203" s="61" t="s">
        <v>9</v>
      </c>
      <c r="G2203" s="61">
        <v>105532</v>
      </c>
    </row>
    <row r="2204" spans="1:7" x14ac:dyDescent="0.3">
      <c r="A2204" s="61">
        <v>2000</v>
      </c>
      <c r="B2204" s="33" t="s">
        <v>10</v>
      </c>
      <c r="C2204" s="216" t="s">
        <v>11</v>
      </c>
      <c r="D2204" s="216" t="s">
        <v>246</v>
      </c>
      <c r="E2204" s="61" t="s">
        <v>8</v>
      </c>
      <c r="F2204" s="61" t="s">
        <v>9</v>
      </c>
      <c r="G2204" s="3">
        <v>11977</v>
      </c>
    </row>
    <row r="2205" spans="1:7" x14ac:dyDescent="0.3">
      <c r="A2205" s="61">
        <v>2001</v>
      </c>
      <c r="B2205" s="33" t="s">
        <v>10</v>
      </c>
      <c r="C2205" s="216" t="s">
        <v>11</v>
      </c>
      <c r="D2205" s="216" t="s">
        <v>246</v>
      </c>
      <c r="E2205" s="61" t="s">
        <v>8</v>
      </c>
      <c r="F2205" s="61" t="s">
        <v>9</v>
      </c>
      <c r="G2205" s="3">
        <v>11918</v>
      </c>
    </row>
    <row r="2206" spans="1:7" x14ac:dyDescent="0.3">
      <c r="A2206" s="61">
        <v>2002</v>
      </c>
      <c r="B2206" s="33" t="s">
        <v>10</v>
      </c>
      <c r="C2206" s="216" t="s">
        <v>11</v>
      </c>
      <c r="D2206" s="216" t="s">
        <v>246</v>
      </c>
      <c r="E2206" s="61" t="s">
        <v>8</v>
      </c>
      <c r="F2206" s="61" t="s">
        <v>9</v>
      </c>
      <c r="G2206" s="3">
        <v>8999</v>
      </c>
    </row>
    <row r="2207" spans="1:7" x14ac:dyDescent="0.3">
      <c r="A2207" s="61">
        <v>2003</v>
      </c>
      <c r="B2207" s="33" t="s">
        <v>10</v>
      </c>
      <c r="C2207" s="216" t="s">
        <v>11</v>
      </c>
      <c r="D2207" s="216" t="s">
        <v>246</v>
      </c>
      <c r="E2207" s="61" t="s">
        <v>8</v>
      </c>
      <c r="F2207" s="61" t="s">
        <v>9</v>
      </c>
      <c r="G2207" s="3">
        <v>11893</v>
      </c>
    </row>
    <row r="2208" spans="1:7" x14ac:dyDescent="0.3">
      <c r="A2208" s="61">
        <v>2004</v>
      </c>
      <c r="B2208" s="33" t="s">
        <v>10</v>
      </c>
      <c r="C2208" s="216" t="s">
        <v>11</v>
      </c>
      <c r="D2208" s="216" t="s">
        <v>246</v>
      </c>
      <c r="E2208" s="61" t="s">
        <v>8</v>
      </c>
      <c r="F2208" s="61" t="s">
        <v>9</v>
      </c>
      <c r="G2208" s="3">
        <v>11671</v>
      </c>
    </row>
    <row r="2209" spans="1:7" x14ac:dyDescent="0.3">
      <c r="A2209" s="61">
        <v>2005</v>
      </c>
      <c r="B2209" s="33" t="s">
        <v>10</v>
      </c>
      <c r="C2209" s="216" t="s">
        <v>11</v>
      </c>
      <c r="D2209" s="216" t="s">
        <v>246</v>
      </c>
      <c r="E2209" s="61" t="s">
        <v>8</v>
      </c>
      <c r="F2209" s="61" t="s">
        <v>9</v>
      </c>
      <c r="G2209" s="3">
        <v>9154</v>
      </c>
    </row>
    <row r="2210" spans="1:7" x14ac:dyDescent="0.3">
      <c r="A2210" s="61">
        <v>2006</v>
      </c>
      <c r="B2210" s="33" t="s">
        <v>10</v>
      </c>
      <c r="C2210" s="216" t="s">
        <v>11</v>
      </c>
      <c r="D2210" s="216" t="s">
        <v>246</v>
      </c>
      <c r="E2210" s="61" t="s">
        <v>8</v>
      </c>
      <c r="F2210" s="61" t="s">
        <v>9</v>
      </c>
      <c r="G2210" s="3">
        <v>13023</v>
      </c>
    </row>
    <row r="2211" spans="1:7" x14ac:dyDescent="0.3">
      <c r="A2211" s="61">
        <v>2007</v>
      </c>
      <c r="B2211" s="33" t="s">
        <v>10</v>
      </c>
      <c r="C2211" s="216" t="s">
        <v>11</v>
      </c>
      <c r="D2211" s="216" t="s">
        <v>246</v>
      </c>
      <c r="E2211" s="61" t="s">
        <v>8</v>
      </c>
      <c r="F2211" s="61" t="s">
        <v>9</v>
      </c>
      <c r="G2211" s="3">
        <v>13703</v>
      </c>
    </row>
    <row r="2212" spans="1:7" x14ac:dyDescent="0.3">
      <c r="A2212" s="61">
        <v>2008</v>
      </c>
      <c r="B2212" s="33" t="s">
        <v>10</v>
      </c>
      <c r="C2212" s="216" t="s">
        <v>11</v>
      </c>
      <c r="D2212" s="216" t="s">
        <v>246</v>
      </c>
      <c r="E2212" s="61" t="s">
        <v>8</v>
      </c>
      <c r="F2212" s="61" t="s">
        <v>9</v>
      </c>
      <c r="G2212" s="3">
        <v>17950</v>
      </c>
    </row>
    <row r="2213" spans="1:7" x14ac:dyDescent="0.3">
      <c r="A2213" s="61">
        <v>2009</v>
      </c>
      <c r="B2213" s="33" t="s">
        <v>10</v>
      </c>
      <c r="C2213" s="216" t="s">
        <v>11</v>
      </c>
      <c r="D2213" s="216" t="s">
        <v>246</v>
      </c>
      <c r="E2213" s="61" t="s">
        <v>8</v>
      </c>
      <c r="F2213" s="61" t="s">
        <v>9</v>
      </c>
      <c r="G2213" s="3">
        <v>15941</v>
      </c>
    </row>
    <row r="2214" spans="1:7" x14ac:dyDescent="0.3">
      <c r="A2214" s="61">
        <v>2010</v>
      </c>
      <c r="B2214" s="33" t="s">
        <v>10</v>
      </c>
      <c r="C2214" s="216" t="s">
        <v>11</v>
      </c>
      <c r="D2214" s="216" t="s">
        <v>246</v>
      </c>
      <c r="E2214" s="61" t="s">
        <v>8</v>
      </c>
      <c r="F2214" s="61" t="s">
        <v>9</v>
      </c>
      <c r="G2214" s="3">
        <v>18737</v>
      </c>
    </row>
    <row r="2215" spans="1:7" x14ac:dyDescent="0.3">
      <c r="A2215" s="61">
        <v>2011</v>
      </c>
      <c r="B2215" s="33" t="s">
        <v>10</v>
      </c>
      <c r="C2215" s="216" t="s">
        <v>11</v>
      </c>
      <c r="D2215" s="216" t="s">
        <v>246</v>
      </c>
      <c r="E2215" s="61" t="s">
        <v>8</v>
      </c>
      <c r="F2215" s="61" t="s">
        <v>9</v>
      </c>
      <c r="G2215" s="3">
        <v>21188</v>
      </c>
    </row>
    <row r="2216" spans="1:7" x14ac:dyDescent="0.3">
      <c r="A2216" s="61">
        <v>2012</v>
      </c>
      <c r="B2216" s="33" t="s">
        <v>10</v>
      </c>
      <c r="C2216" s="216" t="s">
        <v>11</v>
      </c>
      <c r="D2216" s="216" t="s">
        <v>246</v>
      </c>
      <c r="E2216" s="61" t="s">
        <v>8</v>
      </c>
      <c r="F2216" s="61" t="s">
        <v>9</v>
      </c>
      <c r="G2216" s="3">
        <v>12430</v>
      </c>
    </row>
    <row r="2217" spans="1:7" x14ac:dyDescent="0.3">
      <c r="A2217" s="61">
        <v>2013</v>
      </c>
      <c r="B2217" s="33" t="s">
        <v>10</v>
      </c>
      <c r="C2217" s="216" t="s">
        <v>11</v>
      </c>
      <c r="D2217" s="216" t="s">
        <v>246</v>
      </c>
      <c r="E2217" s="9" t="s">
        <v>8</v>
      </c>
      <c r="F2217" s="9" t="s">
        <v>9</v>
      </c>
      <c r="G2217" s="4">
        <v>18069</v>
      </c>
    </row>
    <row r="2218" spans="1:7" x14ac:dyDescent="0.3">
      <c r="A2218" s="61">
        <v>2014</v>
      </c>
      <c r="B2218" s="33" t="s">
        <v>10</v>
      </c>
      <c r="C2218" s="216" t="s">
        <v>11</v>
      </c>
      <c r="D2218" s="216" t="s">
        <v>246</v>
      </c>
      <c r="E2218" s="61" t="s">
        <v>8</v>
      </c>
      <c r="F2218" s="61" t="s">
        <v>9</v>
      </c>
      <c r="G2218" s="61">
        <v>26051</v>
      </c>
    </row>
    <row r="2219" spans="1:7" x14ac:dyDescent="0.3">
      <c r="A2219" s="61">
        <v>2015</v>
      </c>
      <c r="B2219" s="33" t="s">
        <v>10</v>
      </c>
      <c r="C2219" s="216" t="s">
        <v>11</v>
      </c>
      <c r="D2219" s="216" t="s">
        <v>246</v>
      </c>
      <c r="E2219" s="61" t="s">
        <v>8</v>
      </c>
      <c r="F2219" s="61" t="s">
        <v>9</v>
      </c>
      <c r="G2219" s="61">
        <v>22044</v>
      </c>
    </row>
    <row r="2220" spans="1:7" x14ac:dyDescent="0.3">
      <c r="A2220" s="61">
        <v>2016</v>
      </c>
      <c r="B2220" s="33" t="s">
        <v>10</v>
      </c>
      <c r="C2220" s="216" t="s">
        <v>11</v>
      </c>
      <c r="D2220" s="216" t="s">
        <v>246</v>
      </c>
      <c r="E2220" s="61" t="s">
        <v>8</v>
      </c>
      <c r="F2220" s="61" t="s">
        <v>9</v>
      </c>
      <c r="G2220" s="61">
        <v>14215</v>
      </c>
    </row>
    <row r="2221" spans="1:7" x14ac:dyDescent="0.3">
      <c r="A2221" s="11">
        <v>2000</v>
      </c>
      <c r="B2221" s="216" t="s">
        <v>250</v>
      </c>
      <c r="C2221" s="216" t="s">
        <v>251</v>
      </c>
      <c r="D2221" s="216" t="s">
        <v>252</v>
      </c>
      <c r="E2221" s="61" t="s">
        <v>8</v>
      </c>
      <c r="F2221" s="61" t="s">
        <v>9</v>
      </c>
      <c r="G2221" s="34">
        <v>4044</v>
      </c>
    </row>
    <row r="2222" spans="1:7" x14ac:dyDescent="0.3">
      <c r="A2222" s="11">
        <v>2001</v>
      </c>
      <c r="B2222" s="216" t="s">
        <v>250</v>
      </c>
      <c r="C2222" s="216" t="s">
        <v>251</v>
      </c>
      <c r="D2222" s="216" t="s">
        <v>252</v>
      </c>
      <c r="E2222" s="61" t="s">
        <v>8</v>
      </c>
      <c r="F2222" s="61" t="s">
        <v>9</v>
      </c>
      <c r="G2222" s="34">
        <v>6889</v>
      </c>
    </row>
    <row r="2223" spans="1:7" x14ac:dyDescent="0.3">
      <c r="A2223" s="11">
        <v>2002</v>
      </c>
      <c r="B2223" s="216" t="s">
        <v>250</v>
      </c>
      <c r="C2223" s="216" t="s">
        <v>251</v>
      </c>
      <c r="D2223" s="216" t="s">
        <v>252</v>
      </c>
      <c r="E2223" s="61" t="s">
        <v>8</v>
      </c>
      <c r="F2223" s="61" t="s">
        <v>9</v>
      </c>
      <c r="G2223" s="34">
        <v>1728</v>
      </c>
    </row>
    <row r="2224" spans="1:7" x14ac:dyDescent="0.3">
      <c r="A2224" s="11">
        <v>2003</v>
      </c>
      <c r="B2224" s="216" t="s">
        <v>250</v>
      </c>
      <c r="C2224" s="216" t="s">
        <v>251</v>
      </c>
      <c r="D2224" s="216" t="s">
        <v>252</v>
      </c>
      <c r="E2224" s="61" t="s">
        <v>8</v>
      </c>
      <c r="F2224" s="61" t="s">
        <v>9</v>
      </c>
      <c r="G2224" s="34">
        <v>1744</v>
      </c>
    </row>
    <row r="2225" spans="1:7" x14ac:dyDescent="0.3">
      <c r="A2225" s="11">
        <v>2004</v>
      </c>
      <c r="B2225" s="216" t="s">
        <v>250</v>
      </c>
      <c r="C2225" s="216" t="s">
        <v>251</v>
      </c>
      <c r="D2225" s="216" t="s">
        <v>252</v>
      </c>
      <c r="E2225" s="61" t="s">
        <v>8</v>
      </c>
      <c r="F2225" s="61" t="s">
        <v>9</v>
      </c>
      <c r="G2225" s="34">
        <v>4281</v>
      </c>
    </row>
    <row r="2226" spans="1:7" x14ac:dyDescent="0.3">
      <c r="A2226" s="11">
        <v>2005</v>
      </c>
      <c r="B2226" s="216" t="s">
        <v>250</v>
      </c>
      <c r="C2226" s="216" t="s">
        <v>251</v>
      </c>
      <c r="D2226" s="216" t="s">
        <v>252</v>
      </c>
      <c r="E2226" s="61" t="s">
        <v>8</v>
      </c>
      <c r="F2226" s="61" t="s">
        <v>9</v>
      </c>
      <c r="G2226" s="34">
        <v>3757</v>
      </c>
    </row>
    <row r="2227" spans="1:7" x14ac:dyDescent="0.3">
      <c r="A2227" s="11">
        <v>2006</v>
      </c>
      <c r="B2227" s="216" t="s">
        <v>250</v>
      </c>
      <c r="C2227" s="216" t="s">
        <v>251</v>
      </c>
      <c r="D2227" s="216" t="s">
        <v>252</v>
      </c>
      <c r="E2227" s="61" t="s">
        <v>8</v>
      </c>
      <c r="F2227" s="61" t="s">
        <v>9</v>
      </c>
      <c r="G2227" s="34">
        <v>4420</v>
      </c>
    </row>
    <row r="2228" spans="1:7" x14ac:dyDescent="0.3">
      <c r="A2228" s="11">
        <v>2007</v>
      </c>
      <c r="B2228" s="216" t="s">
        <v>250</v>
      </c>
      <c r="C2228" s="216" t="s">
        <v>251</v>
      </c>
      <c r="D2228" s="216" t="s">
        <v>252</v>
      </c>
      <c r="E2228" s="61" t="s">
        <v>8</v>
      </c>
      <c r="F2228" s="61" t="s">
        <v>9</v>
      </c>
      <c r="G2228" s="34">
        <v>6487</v>
      </c>
    </row>
    <row r="2229" spans="1:7" x14ac:dyDescent="0.3">
      <c r="A2229" s="11">
        <v>2008</v>
      </c>
      <c r="B2229" s="216" t="s">
        <v>250</v>
      </c>
      <c r="C2229" s="216" t="s">
        <v>251</v>
      </c>
      <c r="D2229" s="216" t="s">
        <v>252</v>
      </c>
      <c r="E2229" s="61" t="s">
        <v>8</v>
      </c>
      <c r="F2229" s="61" t="s">
        <v>9</v>
      </c>
      <c r="G2229" s="34">
        <v>7315</v>
      </c>
    </row>
    <row r="2230" spans="1:7" x14ac:dyDescent="0.3">
      <c r="A2230" s="11">
        <v>2009</v>
      </c>
      <c r="B2230" s="216" t="s">
        <v>250</v>
      </c>
      <c r="C2230" s="216" t="s">
        <v>251</v>
      </c>
      <c r="D2230" s="216" t="s">
        <v>252</v>
      </c>
      <c r="E2230" s="61" t="s">
        <v>8</v>
      </c>
      <c r="F2230" s="61" t="s">
        <v>9</v>
      </c>
      <c r="G2230" s="34">
        <v>5039</v>
      </c>
    </row>
    <row r="2231" spans="1:7" x14ac:dyDescent="0.3">
      <c r="A2231" s="11">
        <v>2010</v>
      </c>
      <c r="B2231" s="216" t="s">
        <v>250</v>
      </c>
      <c r="C2231" s="216" t="s">
        <v>251</v>
      </c>
      <c r="D2231" s="216" t="s">
        <v>252</v>
      </c>
      <c r="E2231" s="61" t="s">
        <v>8</v>
      </c>
      <c r="F2231" s="61" t="s">
        <v>9</v>
      </c>
      <c r="G2231" s="34">
        <v>5412</v>
      </c>
    </row>
    <row r="2232" spans="1:7" x14ac:dyDescent="0.3">
      <c r="A2232" s="11">
        <v>2011</v>
      </c>
      <c r="B2232" s="216" t="s">
        <v>250</v>
      </c>
      <c r="C2232" s="216" t="s">
        <v>251</v>
      </c>
      <c r="D2232" s="216" t="s">
        <v>252</v>
      </c>
      <c r="E2232" s="61" t="s">
        <v>8</v>
      </c>
      <c r="F2232" s="61" t="s">
        <v>9</v>
      </c>
      <c r="G2232" s="34">
        <v>3844</v>
      </c>
    </row>
    <row r="2233" spans="1:7" x14ac:dyDescent="0.3">
      <c r="A2233" s="11">
        <v>2012</v>
      </c>
      <c r="B2233" s="216" t="s">
        <v>250</v>
      </c>
      <c r="C2233" s="216" t="s">
        <v>251</v>
      </c>
      <c r="D2233" s="216" t="s">
        <v>252</v>
      </c>
      <c r="E2233" s="61" t="s">
        <v>8</v>
      </c>
      <c r="F2233" s="61" t="s">
        <v>9</v>
      </c>
      <c r="G2233" s="34">
        <v>2609</v>
      </c>
    </row>
    <row r="2234" spans="1:7" x14ac:dyDescent="0.3">
      <c r="A2234" s="11">
        <v>2013</v>
      </c>
      <c r="B2234" s="216" t="s">
        <v>250</v>
      </c>
      <c r="C2234" s="216" t="s">
        <v>251</v>
      </c>
      <c r="D2234" s="216" t="s">
        <v>252</v>
      </c>
      <c r="E2234" s="61" t="s">
        <v>8</v>
      </c>
      <c r="F2234" s="61" t="s">
        <v>9</v>
      </c>
      <c r="G2234" s="34">
        <v>6258</v>
      </c>
    </row>
    <row r="2235" spans="1:7" x14ac:dyDescent="0.3">
      <c r="A2235" s="11">
        <v>2014</v>
      </c>
      <c r="B2235" s="216" t="s">
        <v>250</v>
      </c>
      <c r="C2235" s="216" t="s">
        <v>251</v>
      </c>
      <c r="D2235" s="216" t="s">
        <v>252</v>
      </c>
      <c r="E2235" s="61" t="s">
        <v>8</v>
      </c>
      <c r="F2235" s="61" t="s">
        <v>9</v>
      </c>
      <c r="G2235" s="34">
        <v>3207</v>
      </c>
    </row>
    <row r="2236" spans="1:7" x14ac:dyDescent="0.3">
      <c r="A2236" s="11">
        <v>2015</v>
      </c>
      <c r="B2236" s="216" t="s">
        <v>250</v>
      </c>
      <c r="C2236" s="216" t="s">
        <v>251</v>
      </c>
      <c r="D2236" s="216" t="s">
        <v>252</v>
      </c>
      <c r="E2236" s="61" t="s">
        <v>8</v>
      </c>
      <c r="F2236" s="61" t="s">
        <v>9</v>
      </c>
      <c r="G2236" s="34">
        <v>4205</v>
      </c>
    </row>
    <row r="2237" spans="1:7" x14ac:dyDescent="0.3">
      <c r="A2237" s="11">
        <v>2016</v>
      </c>
      <c r="B2237" s="216" t="s">
        <v>250</v>
      </c>
      <c r="C2237" s="216" t="s">
        <v>251</v>
      </c>
      <c r="D2237" s="216" t="s">
        <v>252</v>
      </c>
      <c r="E2237" s="61" t="s">
        <v>8</v>
      </c>
      <c r="F2237" s="61" t="s">
        <v>9</v>
      </c>
      <c r="G2237" s="34">
        <v>11557</v>
      </c>
    </row>
    <row r="2238" spans="1:7" x14ac:dyDescent="0.3">
      <c r="A2238" s="11">
        <v>2000</v>
      </c>
      <c r="B2238" s="216" t="s">
        <v>250</v>
      </c>
      <c r="C2238" s="33" t="s">
        <v>76</v>
      </c>
      <c r="D2238" s="216" t="s">
        <v>253</v>
      </c>
      <c r="E2238" s="61" t="s">
        <v>8</v>
      </c>
      <c r="F2238" s="61" t="s">
        <v>9</v>
      </c>
      <c r="G2238" s="34">
        <v>13</v>
      </c>
    </row>
    <row r="2239" spans="1:7" x14ac:dyDescent="0.3">
      <c r="A2239" s="11">
        <v>2001</v>
      </c>
      <c r="B2239" s="216" t="s">
        <v>250</v>
      </c>
      <c r="C2239" s="33" t="s">
        <v>76</v>
      </c>
      <c r="D2239" s="216" t="s">
        <v>253</v>
      </c>
      <c r="E2239" s="61" t="s">
        <v>8</v>
      </c>
      <c r="F2239" s="61" t="s">
        <v>9</v>
      </c>
      <c r="G2239" s="34">
        <v>74</v>
      </c>
    </row>
    <row r="2240" spans="1:7" x14ac:dyDescent="0.3">
      <c r="A2240" s="11">
        <v>2002</v>
      </c>
      <c r="B2240" s="216" t="s">
        <v>250</v>
      </c>
      <c r="C2240" s="33" t="s">
        <v>76</v>
      </c>
      <c r="D2240" s="216" t="s">
        <v>253</v>
      </c>
      <c r="E2240" s="61" t="s">
        <v>8</v>
      </c>
      <c r="F2240" s="61" t="s">
        <v>9</v>
      </c>
      <c r="G2240" s="34">
        <v>47</v>
      </c>
    </row>
    <row r="2241" spans="1:7" x14ac:dyDescent="0.3">
      <c r="A2241" s="11">
        <v>2003</v>
      </c>
      <c r="B2241" s="216" t="s">
        <v>250</v>
      </c>
      <c r="C2241" s="33" t="s">
        <v>76</v>
      </c>
      <c r="D2241" s="216" t="s">
        <v>253</v>
      </c>
      <c r="E2241" s="61" t="s">
        <v>8</v>
      </c>
      <c r="F2241" s="61" t="s">
        <v>9</v>
      </c>
      <c r="G2241" s="34">
        <v>107</v>
      </c>
    </row>
    <row r="2242" spans="1:7" x14ac:dyDescent="0.3">
      <c r="A2242" s="11">
        <v>2004</v>
      </c>
      <c r="B2242" s="216" t="s">
        <v>250</v>
      </c>
      <c r="C2242" s="33" t="s">
        <v>76</v>
      </c>
      <c r="D2242" s="216" t="s">
        <v>253</v>
      </c>
      <c r="E2242" s="61" t="s">
        <v>8</v>
      </c>
      <c r="F2242" s="61" t="s">
        <v>9</v>
      </c>
      <c r="G2242" s="34">
        <v>310</v>
      </c>
    </row>
    <row r="2243" spans="1:7" x14ac:dyDescent="0.3">
      <c r="A2243" s="11">
        <v>2005</v>
      </c>
      <c r="B2243" s="216" t="s">
        <v>250</v>
      </c>
      <c r="C2243" s="33" t="s">
        <v>76</v>
      </c>
      <c r="D2243" s="216" t="s">
        <v>253</v>
      </c>
      <c r="E2243" s="61" t="s">
        <v>8</v>
      </c>
      <c r="F2243" s="61" t="s">
        <v>9</v>
      </c>
      <c r="G2243" s="34">
        <v>114</v>
      </c>
    </row>
    <row r="2244" spans="1:7" x14ac:dyDescent="0.3">
      <c r="A2244" s="11">
        <v>2006</v>
      </c>
      <c r="B2244" s="216" t="s">
        <v>250</v>
      </c>
      <c r="C2244" s="33" t="s">
        <v>76</v>
      </c>
      <c r="D2244" s="216" t="s">
        <v>253</v>
      </c>
      <c r="E2244" s="61" t="s">
        <v>8</v>
      </c>
      <c r="F2244" s="61" t="s">
        <v>9</v>
      </c>
      <c r="G2244" s="34">
        <v>1271</v>
      </c>
    </row>
    <row r="2245" spans="1:7" x14ac:dyDescent="0.3">
      <c r="A2245" s="11">
        <v>2007</v>
      </c>
      <c r="B2245" s="216" t="s">
        <v>250</v>
      </c>
      <c r="C2245" s="33" t="s">
        <v>76</v>
      </c>
      <c r="D2245" s="216" t="s">
        <v>253</v>
      </c>
      <c r="E2245" s="61" t="s">
        <v>8</v>
      </c>
      <c r="F2245" s="61" t="s">
        <v>9</v>
      </c>
      <c r="G2245" s="34">
        <v>170</v>
      </c>
    </row>
    <row r="2246" spans="1:7" x14ac:dyDescent="0.3">
      <c r="A2246" s="11">
        <v>2008</v>
      </c>
      <c r="B2246" s="216" t="s">
        <v>250</v>
      </c>
      <c r="C2246" s="33" t="s">
        <v>76</v>
      </c>
      <c r="D2246" s="216" t="s">
        <v>253</v>
      </c>
      <c r="E2246" s="61" t="s">
        <v>8</v>
      </c>
      <c r="F2246" s="61" t="s">
        <v>9</v>
      </c>
      <c r="G2246" s="34">
        <v>640</v>
      </c>
    </row>
    <row r="2247" spans="1:7" x14ac:dyDescent="0.3">
      <c r="A2247" s="11">
        <v>2009</v>
      </c>
      <c r="B2247" s="216" t="s">
        <v>250</v>
      </c>
      <c r="C2247" s="33" t="s">
        <v>76</v>
      </c>
      <c r="D2247" s="216" t="s">
        <v>253</v>
      </c>
      <c r="E2247" s="61" t="s">
        <v>8</v>
      </c>
      <c r="F2247" s="61" t="s">
        <v>9</v>
      </c>
      <c r="G2247" s="34">
        <v>111</v>
      </c>
    </row>
    <row r="2248" spans="1:7" x14ac:dyDescent="0.3">
      <c r="A2248" s="11">
        <v>2010</v>
      </c>
      <c r="B2248" s="216" t="s">
        <v>250</v>
      </c>
      <c r="C2248" s="33" t="s">
        <v>76</v>
      </c>
      <c r="D2248" s="216" t="s">
        <v>253</v>
      </c>
      <c r="E2248" s="61" t="s">
        <v>8</v>
      </c>
      <c r="F2248" s="61" t="s">
        <v>9</v>
      </c>
      <c r="G2248" s="34">
        <v>150</v>
      </c>
    </row>
    <row r="2249" spans="1:7" x14ac:dyDescent="0.3">
      <c r="A2249" s="11">
        <v>2011</v>
      </c>
      <c r="B2249" s="216" t="s">
        <v>250</v>
      </c>
      <c r="C2249" s="33" t="s">
        <v>76</v>
      </c>
      <c r="D2249" s="216" t="s">
        <v>253</v>
      </c>
      <c r="E2249" s="61" t="s">
        <v>8</v>
      </c>
      <c r="F2249" s="61" t="s">
        <v>9</v>
      </c>
      <c r="G2249" s="34">
        <v>2314</v>
      </c>
    </row>
    <row r="2250" spans="1:7" x14ac:dyDescent="0.3">
      <c r="A2250" s="11">
        <v>2012</v>
      </c>
      <c r="B2250" s="216" t="s">
        <v>250</v>
      </c>
      <c r="C2250" s="33" t="s">
        <v>76</v>
      </c>
      <c r="D2250" s="216" t="s">
        <v>253</v>
      </c>
      <c r="E2250" s="61" t="s">
        <v>8</v>
      </c>
      <c r="F2250" s="61" t="s">
        <v>9</v>
      </c>
      <c r="G2250" s="34">
        <v>32</v>
      </c>
    </row>
    <row r="2251" spans="1:7" x14ac:dyDescent="0.3">
      <c r="A2251" s="11">
        <v>2013</v>
      </c>
      <c r="B2251" s="216" t="s">
        <v>250</v>
      </c>
      <c r="C2251" s="33" t="s">
        <v>76</v>
      </c>
      <c r="D2251" s="216" t="s">
        <v>253</v>
      </c>
      <c r="E2251" s="61" t="s">
        <v>8</v>
      </c>
      <c r="F2251" s="61" t="s">
        <v>9</v>
      </c>
      <c r="G2251" s="34">
        <v>87</v>
      </c>
    </row>
    <row r="2252" spans="1:7" x14ac:dyDescent="0.3">
      <c r="A2252" s="11">
        <v>2014</v>
      </c>
      <c r="B2252" s="216" t="s">
        <v>250</v>
      </c>
      <c r="C2252" s="33" t="s">
        <v>76</v>
      </c>
      <c r="D2252" s="216" t="s">
        <v>253</v>
      </c>
      <c r="E2252" s="61" t="s">
        <v>8</v>
      </c>
      <c r="F2252" s="61" t="s">
        <v>9</v>
      </c>
      <c r="G2252" s="34">
        <v>117</v>
      </c>
    </row>
    <row r="2253" spans="1:7" x14ac:dyDescent="0.3">
      <c r="A2253" s="11">
        <v>2015</v>
      </c>
      <c r="B2253" s="216" t="s">
        <v>250</v>
      </c>
      <c r="C2253" s="33" t="s">
        <v>76</v>
      </c>
      <c r="D2253" s="216" t="s">
        <v>253</v>
      </c>
      <c r="E2253" s="61" t="s">
        <v>8</v>
      </c>
      <c r="F2253" s="61" t="s">
        <v>9</v>
      </c>
      <c r="G2253" s="34">
        <v>0</v>
      </c>
    </row>
    <row r="2254" spans="1:7" x14ac:dyDescent="0.3">
      <c r="A2254" s="11">
        <v>2016</v>
      </c>
      <c r="B2254" s="216" t="s">
        <v>250</v>
      </c>
      <c r="C2254" s="33" t="s">
        <v>76</v>
      </c>
      <c r="D2254" s="216" t="s">
        <v>253</v>
      </c>
      <c r="E2254" s="61" t="s">
        <v>8</v>
      </c>
      <c r="F2254" s="61" t="s">
        <v>9</v>
      </c>
      <c r="G2254" s="34">
        <v>35</v>
      </c>
    </row>
    <row r="2255" spans="1:7" x14ac:dyDescent="0.3">
      <c r="A2255" s="11">
        <v>2014</v>
      </c>
      <c r="B2255" s="216" t="s">
        <v>250</v>
      </c>
      <c r="C2255" s="33" t="s">
        <v>73</v>
      </c>
      <c r="D2255" s="33" t="s">
        <v>74</v>
      </c>
      <c r="E2255" s="61" t="s">
        <v>8</v>
      </c>
      <c r="F2255" s="61" t="s">
        <v>9</v>
      </c>
      <c r="G2255" s="34">
        <v>80</v>
      </c>
    </row>
    <row r="2256" spans="1:7" x14ac:dyDescent="0.3">
      <c r="A2256" s="11">
        <v>2015</v>
      </c>
      <c r="B2256" s="33" t="s">
        <v>114</v>
      </c>
      <c r="C2256" s="33" t="s">
        <v>105</v>
      </c>
      <c r="D2256" s="216" t="s">
        <v>242</v>
      </c>
      <c r="E2256" s="61" t="s">
        <v>8</v>
      </c>
      <c r="F2256" s="61" t="s">
        <v>9</v>
      </c>
      <c r="G2256" s="34">
        <v>345</v>
      </c>
    </row>
    <row r="2257" spans="1:7" x14ac:dyDescent="0.3">
      <c r="A2257" s="11">
        <v>2000</v>
      </c>
      <c r="B2257" s="216" t="s">
        <v>250</v>
      </c>
      <c r="C2257" s="216" t="s">
        <v>243</v>
      </c>
      <c r="D2257" s="216" t="s">
        <v>244</v>
      </c>
      <c r="E2257" s="61" t="s">
        <v>8</v>
      </c>
      <c r="F2257" s="61" t="s">
        <v>9</v>
      </c>
      <c r="G2257" s="34">
        <v>1945</v>
      </c>
    </row>
    <row r="2258" spans="1:7" x14ac:dyDescent="0.3">
      <c r="A2258" s="11">
        <v>2001</v>
      </c>
      <c r="B2258" s="216" t="s">
        <v>250</v>
      </c>
      <c r="C2258" s="216" t="s">
        <v>243</v>
      </c>
      <c r="D2258" s="216" t="s">
        <v>244</v>
      </c>
      <c r="E2258" s="61" t="s">
        <v>8</v>
      </c>
      <c r="F2258" s="61" t="s">
        <v>9</v>
      </c>
      <c r="G2258" s="34">
        <v>2099</v>
      </c>
    </row>
    <row r="2259" spans="1:7" x14ac:dyDescent="0.3">
      <c r="A2259" s="11">
        <v>2002</v>
      </c>
      <c r="B2259" s="216" t="s">
        <v>250</v>
      </c>
      <c r="C2259" s="216" t="s">
        <v>243</v>
      </c>
      <c r="D2259" s="216" t="s">
        <v>244</v>
      </c>
      <c r="E2259" s="61" t="s">
        <v>8</v>
      </c>
      <c r="F2259" s="61" t="s">
        <v>9</v>
      </c>
      <c r="G2259" s="34">
        <v>1366</v>
      </c>
    </row>
    <row r="2260" spans="1:7" x14ac:dyDescent="0.3">
      <c r="A2260" s="11">
        <v>2003</v>
      </c>
      <c r="B2260" s="216" t="s">
        <v>250</v>
      </c>
      <c r="C2260" s="216" t="s">
        <v>243</v>
      </c>
      <c r="D2260" s="216" t="s">
        <v>244</v>
      </c>
      <c r="E2260" s="61" t="s">
        <v>8</v>
      </c>
      <c r="F2260" s="61" t="s">
        <v>9</v>
      </c>
      <c r="G2260" s="34">
        <v>723</v>
      </c>
    </row>
    <row r="2261" spans="1:7" x14ac:dyDescent="0.3">
      <c r="A2261" s="11">
        <v>2004</v>
      </c>
      <c r="B2261" s="216" t="s">
        <v>250</v>
      </c>
      <c r="C2261" s="216" t="s">
        <v>243</v>
      </c>
      <c r="D2261" s="216" t="s">
        <v>244</v>
      </c>
      <c r="E2261" s="61" t="s">
        <v>8</v>
      </c>
      <c r="F2261" s="61" t="s">
        <v>9</v>
      </c>
      <c r="G2261" s="34">
        <v>700</v>
      </c>
    </row>
    <row r="2262" spans="1:7" x14ac:dyDescent="0.3">
      <c r="A2262" s="11">
        <v>2005</v>
      </c>
      <c r="B2262" s="216" t="s">
        <v>250</v>
      </c>
      <c r="C2262" s="216" t="s">
        <v>243</v>
      </c>
      <c r="D2262" s="216" t="s">
        <v>244</v>
      </c>
      <c r="E2262" s="61" t="s">
        <v>8</v>
      </c>
      <c r="F2262" s="61" t="s">
        <v>9</v>
      </c>
      <c r="G2262" s="34">
        <v>571</v>
      </c>
    </row>
    <row r="2263" spans="1:7" x14ac:dyDescent="0.3">
      <c r="A2263" s="11">
        <v>2006</v>
      </c>
      <c r="B2263" s="216" t="s">
        <v>250</v>
      </c>
      <c r="C2263" s="216" t="s">
        <v>243</v>
      </c>
      <c r="D2263" s="216" t="s">
        <v>244</v>
      </c>
      <c r="E2263" s="61" t="s">
        <v>8</v>
      </c>
      <c r="F2263" s="61" t="s">
        <v>9</v>
      </c>
      <c r="G2263" s="34">
        <v>1380</v>
      </c>
    </row>
    <row r="2264" spans="1:7" x14ac:dyDescent="0.3">
      <c r="A2264" s="11">
        <v>2007</v>
      </c>
      <c r="B2264" s="216" t="s">
        <v>250</v>
      </c>
      <c r="C2264" s="216" t="s">
        <v>243</v>
      </c>
      <c r="D2264" s="216" t="s">
        <v>244</v>
      </c>
      <c r="E2264" s="61" t="s">
        <v>8</v>
      </c>
      <c r="F2264" s="61" t="s">
        <v>9</v>
      </c>
      <c r="G2264" s="34">
        <v>1128</v>
      </c>
    </row>
    <row r="2265" spans="1:7" x14ac:dyDescent="0.3">
      <c r="A2265" s="11">
        <v>2008</v>
      </c>
      <c r="B2265" s="216" t="s">
        <v>250</v>
      </c>
      <c r="C2265" s="216" t="s">
        <v>243</v>
      </c>
      <c r="D2265" s="216" t="s">
        <v>244</v>
      </c>
      <c r="E2265" s="61" t="s">
        <v>8</v>
      </c>
      <c r="F2265" s="61" t="s">
        <v>9</v>
      </c>
      <c r="G2265" s="34">
        <v>1468</v>
      </c>
    </row>
    <row r="2266" spans="1:7" x14ac:dyDescent="0.3">
      <c r="A2266" s="11">
        <v>2009</v>
      </c>
      <c r="B2266" s="216" t="s">
        <v>250</v>
      </c>
      <c r="C2266" s="216" t="s">
        <v>243</v>
      </c>
      <c r="D2266" s="216" t="s">
        <v>244</v>
      </c>
      <c r="E2266" s="61" t="s">
        <v>8</v>
      </c>
      <c r="F2266" s="61" t="s">
        <v>9</v>
      </c>
      <c r="G2266" s="34">
        <v>2114</v>
      </c>
    </row>
    <row r="2267" spans="1:7" x14ac:dyDescent="0.3">
      <c r="A2267" s="11">
        <v>2010</v>
      </c>
      <c r="B2267" s="216" t="s">
        <v>250</v>
      </c>
      <c r="C2267" s="216" t="s">
        <v>243</v>
      </c>
      <c r="D2267" s="216" t="s">
        <v>244</v>
      </c>
      <c r="E2267" s="61" t="s">
        <v>8</v>
      </c>
      <c r="F2267" s="61" t="s">
        <v>9</v>
      </c>
      <c r="G2267" s="34">
        <v>1021</v>
      </c>
    </row>
    <row r="2268" spans="1:7" x14ac:dyDescent="0.3">
      <c r="A2268" s="11">
        <v>2011</v>
      </c>
      <c r="B2268" s="216" t="s">
        <v>250</v>
      </c>
      <c r="C2268" s="216" t="s">
        <v>243</v>
      </c>
      <c r="D2268" s="216" t="s">
        <v>244</v>
      </c>
      <c r="E2268" s="61" t="s">
        <v>8</v>
      </c>
      <c r="F2268" s="61" t="s">
        <v>9</v>
      </c>
      <c r="G2268" s="34">
        <v>1222</v>
      </c>
    </row>
    <row r="2269" spans="1:7" x14ac:dyDescent="0.3">
      <c r="A2269" s="11">
        <v>2012</v>
      </c>
      <c r="B2269" s="216" t="s">
        <v>250</v>
      </c>
      <c r="C2269" s="216" t="s">
        <v>243</v>
      </c>
      <c r="D2269" s="216" t="s">
        <v>244</v>
      </c>
      <c r="E2269" s="61" t="s">
        <v>8</v>
      </c>
      <c r="F2269" s="61" t="s">
        <v>9</v>
      </c>
      <c r="G2269" s="34">
        <v>885</v>
      </c>
    </row>
    <row r="2270" spans="1:7" x14ac:dyDescent="0.3">
      <c r="A2270" s="11">
        <v>2013</v>
      </c>
      <c r="B2270" s="216" t="s">
        <v>250</v>
      </c>
      <c r="C2270" s="216" t="s">
        <v>243</v>
      </c>
      <c r="D2270" s="216" t="s">
        <v>244</v>
      </c>
      <c r="E2270" s="61" t="s">
        <v>8</v>
      </c>
      <c r="F2270" s="61" t="s">
        <v>9</v>
      </c>
      <c r="G2270" s="34">
        <v>3713</v>
      </c>
    </row>
    <row r="2271" spans="1:7" x14ac:dyDescent="0.3">
      <c r="A2271" s="11">
        <v>2014</v>
      </c>
      <c r="B2271" s="216" t="s">
        <v>250</v>
      </c>
      <c r="C2271" s="216" t="s">
        <v>243</v>
      </c>
      <c r="D2271" s="216" t="s">
        <v>244</v>
      </c>
      <c r="E2271" s="61" t="s">
        <v>8</v>
      </c>
      <c r="F2271" s="61" t="s">
        <v>9</v>
      </c>
      <c r="G2271" s="34">
        <v>2558</v>
      </c>
    </row>
    <row r="2272" spans="1:7" x14ac:dyDescent="0.3">
      <c r="A2272" s="11">
        <v>2015</v>
      </c>
      <c r="B2272" s="216" t="s">
        <v>250</v>
      </c>
      <c r="C2272" s="216" t="s">
        <v>243</v>
      </c>
      <c r="D2272" s="216" t="s">
        <v>244</v>
      </c>
      <c r="E2272" s="61" t="s">
        <v>8</v>
      </c>
      <c r="F2272" s="61" t="s">
        <v>9</v>
      </c>
      <c r="G2272" s="34">
        <v>3138</v>
      </c>
    </row>
    <row r="2273" spans="1:7" x14ac:dyDescent="0.3">
      <c r="A2273" s="11">
        <v>2016</v>
      </c>
      <c r="B2273" s="216" t="s">
        <v>250</v>
      </c>
      <c r="C2273" s="216" t="s">
        <v>243</v>
      </c>
      <c r="D2273" s="216" t="s">
        <v>244</v>
      </c>
      <c r="E2273" s="61" t="s">
        <v>8</v>
      </c>
      <c r="F2273" s="61" t="s">
        <v>9</v>
      </c>
      <c r="G2273" s="34">
        <v>2285</v>
      </c>
    </row>
    <row r="2274" spans="1:7" x14ac:dyDescent="0.3">
      <c r="A2274" s="11">
        <v>2000</v>
      </c>
      <c r="B2274" s="33" t="s">
        <v>114</v>
      </c>
      <c r="C2274" s="216" t="s">
        <v>105</v>
      </c>
      <c r="D2274" s="216" t="s">
        <v>242</v>
      </c>
      <c r="E2274" s="61" t="s">
        <v>8</v>
      </c>
      <c r="F2274" s="61" t="s">
        <v>9</v>
      </c>
      <c r="G2274" s="34">
        <v>228</v>
      </c>
    </row>
    <row r="2275" spans="1:7" x14ac:dyDescent="0.3">
      <c r="A2275" s="11">
        <v>2001</v>
      </c>
      <c r="B2275" s="33" t="s">
        <v>114</v>
      </c>
      <c r="C2275" s="216" t="s">
        <v>105</v>
      </c>
      <c r="D2275" s="216" t="s">
        <v>242</v>
      </c>
      <c r="E2275" s="61" t="s">
        <v>8</v>
      </c>
      <c r="F2275" s="61" t="s">
        <v>9</v>
      </c>
      <c r="G2275" s="34">
        <v>195</v>
      </c>
    </row>
    <row r="2276" spans="1:7" x14ac:dyDescent="0.3">
      <c r="A2276" s="11">
        <v>2002</v>
      </c>
      <c r="B2276" s="33" t="s">
        <v>114</v>
      </c>
      <c r="C2276" s="216" t="s">
        <v>105</v>
      </c>
      <c r="D2276" s="216" t="s">
        <v>242</v>
      </c>
      <c r="E2276" s="61" t="s">
        <v>8</v>
      </c>
      <c r="F2276" s="61" t="s">
        <v>9</v>
      </c>
      <c r="G2276" s="34">
        <v>402</v>
      </c>
    </row>
    <row r="2277" spans="1:7" x14ac:dyDescent="0.3">
      <c r="A2277" s="11">
        <v>2003</v>
      </c>
      <c r="B2277" s="33" t="s">
        <v>114</v>
      </c>
      <c r="C2277" s="216" t="s">
        <v>105</v>
      </c>
      <c r="D2277" s="216" t="s">
        <v>242</v>
      </c>
      <c r="E2277" s="61" t="s">
        <v>8</v>
      </c>
      <c r="F2277" s="61" t="s">
        <v>9</v>
      </c>
      <c r="G2277" s="34">
        <v>1048</v>
      </c>
    </row>
    <row r="2278" spans="1:7" x14ac:dyDescent="0.3">
      <c r="A2278" s="11">
        <v>2004</v>
      </c>
      <c r="B2278" s="33" t="s">
        <v>114</v>
      </c>
      <c r="C2278" s="216" t="s">
        <v>105</v>
      </c>
      <c r="D2278" s="216" t="s">
        <v>242</v>
      </c>
      <c r="E2278" s="61" t="s">
        <v>8</v>
      </c>
      <c r="F2278" s="61" t="s">
        <v>9</v>
      </c>
      <c r="G2278" s="34">
        <v>246</v>
      </c>
    </row>
    <row r="2279" spans="1:7" x14ac:dyDescent="0.3">
      <c r="A2279" s="11">
        <v>2005</v>
      </c>
      <c r="B2279" s="33" t="s">
        <v>114</v>
      </c>
      <c r="C2279" s="216" t="s">
        <v>105</v>
      </c>
      <c r="D2279" s="216" t="s">
        <v>242</v>
      </c>
      <c r="E2279" s="61" t="s">
        <v>8</v>
      </c>
      <c r="F2279" s="61" t="s">
        <v>9</v>
      </c>
      <c r="G2279" s="34">
        <v>304</v>
      </c>
    </row>
    <row r="2280" spans="1:7" x14ac:dyDescent="0.3">
      <c r="A2280" s="11">
        <v>2006</v>
      </c>
      <c r="B2280" s="33" t="s">
        <v>114</v>
      </c>
      <c r="C2280" s="216" t="s">
        <v>105</v>
      </c>
      <c r="D2280" s="216" t="s">
        <v>242</v>
      </c>
      <c r="E2280" s="61" t="s">
        <v>8</v>
      </c>
      <c r="F2280" s="61" t="s">
        <v>9</v>
      </c>
      <c r="G2280" s="34">
        <v>859</v>
      </c>
    </row>
    <row r="2281" spans="1:7" x14ac:dyDescent="0.3">
      <c r="A2281" s="11">
        <v>2007</v>
      </c>
      <c r="B2281" s="33" t="s">
        <v>114</v>
      </c>
      <c r="C2281" s="216" t="s">
        <v>105</v>
      </c>
      <c r="D2281" s="216" t="s">
        <v>242</v>
      </c>
      <c r="E2281" s="61" t="s">
        <v>8</v>
      </c>
      <c r="F2281" s="61" t="s">
        <v>9</v>
      </c>
      <c r="G2281" s="34">
        <v>1046</v>
      </c>
    </row>
    <row r="2282" spans="1:7" x14ac:dyDescent="0.3">
      <c r="A2282" s="11">
        <v>2008</v>
      </c>
      <c r="B2282" s="33" t="s">
        <v>114</v>
      </c>
      <c r="C2282" s="216" t="s">
        <v>105</v>
      </c>
      <c r="D2282" s="216" t="s">
        <v>242</v>
      </c>
      <c r="E2282" s="61" t="s">
        <v>8</v>
      </c>
      <c r="F2282" s="61" t="s">
        <v>9</v>
      </c>
      <c r="G2282" s="34">
        <v>6292</v>
      </c>
    </row>
    <row r="2283" spans="1:7" x14ac:dyDescent="0.3">
      <c r="A2283" s="11">
        <v>2009</v>
      </c>
      <c r="B2283" s="33" t="s">
        <v>114</v>
      </c>
      <c r="C2283" s="216" t="s">
        <v>105</v>
      </c>
      <c r="D2283" s="216" t="s">
        <v>242</v>
      </c>
      <c r="E2283" s="61" t="s">
        <v>8</v>
      </c>
      <c r="F2283" s="61" t="s">
        <v>9</v>
      </c>
      <c r="G2283" s="34">
        <v>1145</v>
      </c>
    </row>
    <row r="2284" spans="1:7" x14ac:dyDescent="0.3">
      <c r="A2284" s="11">
        <v>2010</v>
      </c>
      <c r="B2284" s="33" t="s">
        <v>114</v>
      </c>
      <c r="C2284" s="216" t="s">
        <v>105</v>
      </c>
      <c r="D2284" s="216" t="s">
        <v>242</v>
      </c>
      <c r="E2284" s="61" t="s">
        <v>8</v>
      </c>
      <c r="F2284" s="61" t="s">
        <v>9</v>
      </c>
      <c r="G2284" s="34">
        <v>944</v>
      </c>
    </row>
    <row r="2285" spans="1:7" x14ac:dyDescent="0.3">
      <c r="A2285" s="11">
        <v>2011</v>
      </c>
      <c r="B2285" s="33" t="s">
        <v>114</v>
      </c>
      <c r="C2285" s="216" t="s">
        <v>105</v>
      </c>
      <c r="D2285" s="216" t="s">
        <v>242</v>
      </c>
      <c r="E2285" s="61" t="s">
        <v>8</v>
      </c>
      <c r="F2285" s="61" t="s">
        <v>9</v>
      </c>
      <c r="G2285" s="34">
        <v>1966</v>
      </c>
    </row>
    <row r="2286" spans="1:7" x14ac:dyDescent="0.3">
      <c r="A2286" s="11">
        <v>2012</v>
      </c>
      <c r="B2286" s="33" t="s">
        <v>114</v>
      </c>
      <c r="C2286" s="216" t="s">
        <v>105</v>
      </c>
      <c r="D2286" s="216" t="s">
        <v>242</v>
      </c>
      <c r="E2286" s="61" t="s">
        <v>8</v>
      </c>
      <c r="F2286" s="61" t="s">
        <v>9</v>
      </c>
      <c r="G2286" s="34">
        <v>938</v>
      </c>
    </row>
    <row r="2287" spans="1:7" x14ac:dyDescent="0.3">
      <c r="A2287" s="11">
        <v>2013</v>
      </c>
      <c r="B2287" s="33" t="s">
        <v>114</v>
      </c>
      <c r="C2287" s="216" t="s">
        <v>105</v>
      </c>
      <c r="D2287" s="216" t="s">
        <v>242</v>
      </c>
      <c r="E2287" s="61" t="s">
        <v>8</v>
      </c>
      <c r="F2287" s="61" t="s">
        <v>9</v>
      </c>
      <c r="G2287" s="34">
        <v>430</v>
      </c>
    </row>
    <row r="2288" spans="1:7" x14ac:dyDescent="0.3">
      <c r="A2288" s="11">
        <v>2014</v>
      </c>
      <c r="B2288" s="33" t="s">
        <v>114</v>
      </c>
      <c r="C2288" s="216" t="s">
        <v>105</v>
      </c>
      <c r="D2288" s="216" t="s">
        <v>242</v>
      </c>
      <c r="E2288" s="61" t="s">
        <v>8</v>
      </c>
      <c r="F2288" s="61" t="s">
        <v>9</v>
      </c>
      <c r="G2288" s="34">
        <v>214</v>
      </c>
    </row>
    <row r="2289" spans="1:7" x14ac:dyDescent="0.3">
      <c r="A2289" s="11">
        <v>2015</v>
      </c>
      <c r="B2289" s="33" t="s">
        <v>114</v>
      </c>
      <c r="C2289" s="216" t="s">
        <v>105</v>
      </c>
      <c r="D2289" s="216" t="s">
        <v>242</v>
      </c>
      <c r="E2289" s="61" t="s">
        <v>8</v>
      </c>
      <c r="F2289" s="61" t="s">
        <v>9</v>
      </c>
      <c r="G2289" s="34">
        <v>3682</v>
      </c>
    </row>
    <row r="2290" spans="1:7" x14ac:dyDescent="0.3">
      <c r="A2290" s="11">
        <v>2016</v>
      </c>
      <c r="B2290" s="33" t="s">
        <v>114</v>
      </c>
      <c r="C2290" s="216" t="s">
        <v>105</v>
      </c>
      <c r="D2290" s="216" t="s">
        <v>242</v>
      </c>
      <c r="E2290" s="61" t="s">
        <v>8</v>
      </c>
      <c r="F2290" s="61" t="s">
        <v>9</v>
      </c>
      <c r="G2290" s="34">
        <v>2349</v>
      </c>
    </row>
    <row r="2291" spans="1:7" x14ac:dyDescent="0.3">
      <c r="A2291" s="11">
        <v>2000</v>
      </c>
      <c r="B2291" s="33" t="s">
        <v>114</v>
      </c>
      <c r="C2291" s="33" t="s">
        <v>107</v>
      </c>
      <c r="D2291" s="216" t="s">
        <v>245</v>
      </c>
      <c r="E2291" s="61" t="s">
        <v>8</v>
      </c>
      <c r="F2291" s="61" t="s">
        <v>9</v>
      </c>
      <c r="G2291" s="34">
        <v>6176</v>
      </c>
    </row>
    <row r="2292" spans="1:7" x14ac:dyDescent="0.3">
      <c r="A2292" s="11">
        <v>2001</v>
      </c>
      <c r="B2292" s="33" t="s">
        <v>114</v>
      </c>
      <c r="C2292" s="33" t="s">
        <v>107</v>
      </c>
      <c r="D2292" s="216" t="s">
        <v>245</v>
      </c>
      <c r="E2292" s="61" t="s">
        <v>8</v>
      </c>
      <c r="F2292" s="61" t="s">
        <v>9</v>
      </c>
      <c r="G2292" s="34">
        <v>8624</v>
      </c>
    </row>
    <row r="2293" spans="1:7" x14ac:dyDescent="0.3">
      <c r="A2293" s="11">
        <v>2002</v>
      </c>
      <c r="B2293" s="33" t="s">
        <v>114</v>
      </c>
      <c r="C2293" s="33" t="s">
        <v>107</v>
      </c>
      <c r="D2293" s="216" t="s">
        <v>245</v>
      </c>
      <c r="E2293" s="61" t="s">
        <v>8</v>
      </c>
      <c r="F2293" s="61" t="s">
        <v>9</v>
      </c>
      <c r="G2293" s="34">
        <v>4199</v>
      </c>
    </row>
    <row r="2294" spans="1:7" x14ac:dyDescent="0.3">
      <c r="A2294" s="11">
        <v>2003</v>
      </c>
      <c r="B2294" s="33" t="s">
        <v>114</v>
      </c>
      <c r="C2294" s="33" t="s">
        <v>107</v>
      </c>
      <c r="D2294" s="216" t="s">
        <v>245</v>
      </c>
      <c r="E2294" s="61" t="s">
        <v>8</v>
      </c>
      <c r="F2294" s="61" t="s">
        <v>9</v>
      </c>
      <c r="G2294" s="34">
        <v>5653</v>
      </c>
    </row>
    <row r="2295" spans="1:7" x14ac:dyDescent="0.3">
      <c r="A2295" s="11">
        <v>2004</v>
      </c>
      <c r="B2295" s="33" t="s">
        <v>114</v>
      </c>
      <c r="C2295" s="33" t="s">
        <v>107</v>
      </c>
      <c r="D2295" s="216" t="s">
        <v>245</v>
      </c>
      <c r="E2295" s="61" t="s">
        <v>8</v>
      </c>
      <c r="F2295" s="61" t="s">
        <v>9</v>
      </c>
      <c r="G2295" s="34">
        <v>7569</v>
      </c>
    </row>
    <row r="2296" spans="1:7" x14ac:dyDescent="0.3">
      <c r="A2296" s="11">
        <v>2005</v>
      </c>
      <c r="B2296" s="33" t="s">
        <v>114</v>
      </c>
      <c r="C2296" s="33" t="s">
        <v>107</v>
      </c>
      <c r="D2296" s="216" t="s">
        <v>245</v>
      </c>
      <c r="E2296" s="61" t="s">
        <v>8</v>
      </c>
      <c r="F2296" s="61" t="s">
        <v>9</v>
      </c>
      <c r="G2296" s="34">
        <v>8024</v>
      </c>
    </row>
    <row r="2297" spans="1:7" x14ac:dyDescent="0.3">
      <c r="A2297" s="11">
        <v>2006</v>
      </c>
      <c r="B2297" s="33" t="s">
        <v>114</v>
      </c>
      <c r="C2297" s="33" t="s">
        <v>107</v>
      </c>
      <c r="D2297" s="216" t="s">
        <v>245</v>
      </c>
      <c r="E2297" s="61" t="s">
        <v>8</v>
      </c>
      <c r="F2297" s="61" t="s">
        <v>9</v>
      </c>
      <c r="G2297" s="34">
        <v>8145</v>
      </c>
    </row>
    <row r="2298" spans="1:7" x14ac:dyDescent="0.3">
      <c r="A2298" s="11">
        <v>2007</v>
      </c>
      <c r="B2298" s="33" t="s">
        <v>114</v>
      </c>
      <c r="C2298" s="33" t="s">
        <v>107</v>
      </c>
      <c r="D2298" s="216" t="s">
        <v>245</v>
      </c>
      <c r="E2298" s="61" t="s">
        <v>8</v>
      </c>
      <c r="F2298" s="61" t="s">
        <v>9</v>
      </c>
      <c r="G2298" s="34">
        <v>5120</v>
      </c>
    </row>
    <row r="2299" spans="1:7" x14ac:dyDescent="0.3">
      <c r="A2299" s="11">
        <v>2008</v>
      </c>
      <c r="B2299" s="33" t="s">
        <v>114</v>
      </c>
      <c r="C2299" s="33" t="s">
        <v>107</v>
      </c>
      <c r="D2299" s="216" t="s">
        <v>245</v>
      </c>
      <c r="E2299" s="61" t="s">
        <v>8</v>
      </c>
      <c r="F2299" s="61" t="s">
        <v>9</v>
      </c>
      <c r="G2299" s="34">
        <v>2204</v>
      </c>
    </row>
    <row r="2300" spans="1:7" x14ac:dyDescent="0.3">
      <c r="A2300" s="11">
        <v>2009</v>
      </c>
      <c r="B2300" s="33" t="s">
        <v>114</v>
      </c>
      <c r="C2300" s="33" t="s">
        <v>107</v>
      </c>
      <c r="D2300" s="216" t="s">
        <v>245</v>
      </c>
      <c r="E2300" s="61" t="s">
        <v>8</v>
      </c>
      <c r="F2300" s="61" t="s">
        <v>9</v>
      </c>
      <c r="G2300" s="34">
        <v>2338</v>
      </c>
    </row>
    <row r="2301" spans="1:7" x14ac:dyDescent="0.3">
      <c r="A2301" s="11">
        <v>2010</v>
      </c>
      <c r="B2301" s="33" t="s">
        <v>114</v>
      </c>
      <c r="C2301" s="33" t="s">
        <v>107</v>
      </c>
      <c r="D2301" s="216" t="s">
        <v>245</v>
      </c>
      <c r="E2301" s="61" t="s">
        <v>8</v>
      </c>
      <c r="F2301" s="61" t="s">
        <v>9</v>
      </c>
      <c r="G2301" s="34">
        <v>4766</v>
      </c>
    </row>
    <row r="2302" spans="1:7" x14ac:dyDescent="0.3">
      <c r="A2302" s="11">
        <v>2011</v>
      </c>
      <c r="B2302" s="33" t="s">
        <v>114</v>
      </c>
      <c r="C2302" s="33" t="s">
        <v>107</v>
      </c>
      <c r="D2302" s="216" t="s">
        <v>245</v>
      </c>
      <c r="E2302" s="61" t="s">
        <v>8</v>
      </c>
      <c r="F2302" s="61" t="s">
        <v>9</v>
      </c>
      <c r="G2302" s="34">
        <v>8137</v>
      </c>
    </row>
    <row r="2303" spans="1:7" x14ac:dyDescent="0.3">
      <c r="A2303" s="11">
        <v>2012</v>
      </c>
      <c r="B2303" s="33" t="s">
        <v>114</v>
      </c>
      <c r="C2303" s="33" t="s">
        <v>107</v>
      </c>
      <c r="D2303" s="216" t="s">
        <v>245</v>
      </c>
      <c r="E2303" s="61" t="s">
        <v>8</v>
      </c>
      <c r="F2303" s="61" t="s">
        <v>9</v>
      </c>
      <c r="G2303" s="34">
        <v>4862</v>
      </c>
    </row>
    <row r="2304" spans="1:7" x14ac:dyDescent="0.3">
      <c r="A2304" s="11">
        <v>2013</v>
      </c>
      <c r="B2304" s="33" t="s">
        <v>114</v>
      </c>
      <c r="C2304" s="33" t="s">
        <v>107</v>
      </c>
      <c r="D2304" s="216" t="s">
        <v>245</v>
      </c>
      <c r="E2304" s="61" t="s">
        <v>8</v>
      </c>
      <c r="F2304" s="61" t="s">
        <v>9</v>
      </c>
      <c r="G2304" s="34">
        <v>3737</v>
      </c>
    </row>
    <row r="2305" spans="1:7" x14ac:dyDescent="0.3">
      <c r="A2305" s="11">
        <v>2014</v>
      </c>
      <c r="B2305" s="33" t="s">
        <v>114</v>
      </c>
      <c r="C2305" s="33" t="s">
        <v>107</v>
      </c>
      <c r="D2305" s="216" t="s">
        <v>245</v>
      </c>
      <c r="E2305" s="61" t="s">
        <v>8</v>
      </c>
      <c r="F2305" s="61" t="s">
        <v>9</v>
      </c>
      <c r="G2305" s="34">
        <v>7650</v>
      </c>
    </row>
    <row r="2306" spans="1:7" x14ac:dyDescent="0.3">
      <c r="A2306" s="11">
        <v>2015</v>
      </c>
      <c r="B2306" s="33" t="s">
        <v>114</v>
      </c>
      <c r="C2306" s="33" t="s">
        <v>107</v>
      </c>
      <c r="D2306" s="216" t="s">
        <v>245</v>
      </c>
      <c r="E2306" s="61" t="s">
        <v>8</v>
      </c>
      <c r="F2306" s="61" t="s">
        <v>9</v>
      </c>
      <c r="G2306" s="34">
        <v>2977</v>
      </c>
    </row>
    <row r="2307" spans="1:7" x14ac:dyDescent="0.3">
      <c r="A2307" s="11">
        <v>2016</v>
      </c>
      <c r="B2307" s="33" t="s">
        <v>114</v>
      </c>
      <c r="C2307" s="33" t="s">
        <v>107</v>
      </c>
      <c r="D2307" s="216" t="s">
        <v>245</v>
      </c>
      <c r="E2307" s="61" t="s">
        <v>8</v>
      </c>
      <c r="F2307" s="61" t="s">
        <v>9</v>
      </c>
      <c r="G2307" s="34">
        <v>11486</v>
      </c>
    </row>
    <row r="2308" spans="1:7" x14ac:dyDescent="0.3">
      <c r="A2308" s="11">
        <v>2000</v>
      </c>
      <c r="B2308" s="33" t="s">
        <v>114</v>
      </c>
      <c r="C2308" s="216" t="s">
        <v>107</v>
      </c>
      <c r="D2308" s="216" t="s">
        <v>245</v>
      </c>
      <c r="E2308" s="61" t="s">
        <v>8</v>
      </c>
      <c r="F2308" s="61" t="s">
        <v>9</v>
      </c>
      <c r="G2308" s="34">
        <v>408</v>
      </c>
    </row>
    <row r="2309" spans="1:7" x14ac:dyDescent="0.3">
      <c r="A2309" s="11">
        <v>2001</v>
      </c>
      <c r="B2309" s="33" t="s">
        <v>114</v>
      </c>
      <c r="C2309" s="216" t="s">
        <v>107</v>
      </c>
      <c r="D2309" s="216" t="s">
        <v>245</v>
      </c>
      <c r="E2309" s="61" t="s">
        <v>8</v>
      </c>
      <c r="F2309" s="61" t="s">
        <v>9</v>
      </c>
      <c r="G2309" s="34">
        <v>252</v>
      </c>
    </row>
    <row r="2310" spans="1:7" x14ac:dyDescent="0.3">
      <c r="A2310" s="11">
        <v>2002</v>
      </c>
      <c r="B2310" s="33" t="s">
        <v>114</v>
      </c>
      <c r="C2310" s="216" t="s">
        <v>107</v>
      </c>
      <c r="D2310" s="216" t="s">
        <v>245</v>
      </c>
      <c r="E2310" s="61" t="s">
        <v>8</v>
      </c>
      <c r="F2310" s="61" t="s">
        <v>9</v>
      </c>
      <c r="G2310" s="34">
        <v>258</v>
      </c>
    </row>
    <row r="2311" spans="1:7" x14ac:dyDescent="0.3">
      <c r="A2311" s="11">
        <v>2003</v>
      </c>
      <c r="B2311" s="33" t="s">
        <v>114</v>
      </c>
      <c r="C2311" s="216" t="s">
        <v>107</v>
      </c>
      <c r="D2311" s="216" t="s">
        <v>245</v>
      </c>
      <c r="E2311" s="61" t="s">
        <v>8</v>
      </c>
      <c r="F2311" s="61" t="s">
        <v>9</v>
      </c>
      <c r="G2311" s="34">
        <v>215</v>
      </c>
    </row>
    <row r="2312" spans="1:7" x14ac:dyDescent="0.3">
      <c r="A2312" s="11">
        <v>2004</v>
      </c>
      <c r="B2312" s="33" t="s">
        <v>114</v>
      </c>
      <c r="C2312" s="216" t="s">
        <v>107</v>
      </c>
      <c r="D2312" s="216" t="s">
        <v>245</v>
      </c>
      <c r="E2312" s="61" t="s">
        <v>8</v>
      </c>
      <c r="F2312" s="61" t="s">
        <v>9</v>
      </c>
      <c r="G2312" s="34">
        <v>705</v>
      </c>
    </row>
    <row r="2313" spans="1:7" x14ac:dyDescent="0.3">
      <c r="A2313" s="11">
        <v>2005</v>
      </c>
      <c r="B2313" s="33" t="s">
        <v>114</v>
      </c>
      <c r="C2313" s="216" t="s">
        <v>107</v>
      </c>
      <c r="D2313" s="216" t="s">
        <v>245</v>
      </c>
      <c r="E2313" s="61" t="s">
        <v>8</v>
      </c>
      <c r="F2313" s="61" t="s">
        <v>9</v>
      </c>
      <c r="G2313" s="34">
        <v>94</v>
      </c>
    </row>
    <row r="2314" spans="1:7" x14ac:dyDescent="0.3">
      <c r="A2314" s="11">
        <v>2006</v>
      </c>
      <c r="B2314" s="33" t="s">
        <v>114</v>
      </c>
      <c r="C2314" s="216" t="s">
        <v>107</v>
      </c>
      <c r="D2314" s="216" t="s">
        <v>245</v>
      </c>
      <c r="E2314" s="61" t="s">
        <v>8</v>
      </c>
      <c r="F2314" s="61" t="s">
        <v>9</v>
      </c>
      <c r="G2314" s="34">
        <v>268</v>
      </c>
    </row>
    <row r="2315" spans="1:7" x14ac:dyDescent="0.3">
      <c r="A2315" s="11">
        <v>2007</v>
      </c>
      <c r="B2315" s="33" t="s">
        <v>114</v>
      </c>
      <c r="C2315" s="216" t="s">
        <v>107</v>
      </c>
      <c r="D2315" s="216" t="s">
        <v>245</v>
      </c>
      <c r="E2315" s="61" t="s">
        <v>8</v>
      </c>
      <c r="F2315" s="61" t="s">
        <v>9</v>
      </c>
      <c r="G2315" s="34">
        <v>342</v>
      </c>
    </row>
    <row r="2316" spans="1:7" x14ac:dyDescent="0.3">
      <c r="A2316" s="11">
        <v>2008</v>
      </c>
      <c r="B2316" s="33" t="s">
        <v>114</v>
      </c>
      <c r="C2316" s="216" t="s">
        <v>107</v>
      </c>
      <c r="D2316" s="216" t="s">
        <v>245</v>
      </c>
      <c r="E2316" s="61" t="s">
        <v>8</v>
      </c>
      <c r="F2316" s="61" t="s">
        <v>9</v>
      </c>
      <c r="G2316" s="34">
        <v>536</v>
      </c>
    </row>
    <row r="2317" spans="1:7" x14ac:dyDescent="0.3">
      <c r="A2317" s="11">
        <v>2009</v>
      </c>
      <c r="B2317" s="33" t="s">
        <v>114</v>
      </c>
      <c r="C2317" s="216" t="s">
        <v>107</v>
      </c>
      <c r="D2317" s="216" t="s">
        <v>245</v>
      </c>
      <c r="E2317" s="61" t="s">
        <v>8</v>
      </c>
      <c r="F2317" s="61" t="s">
        <v>9</v>
      </c>
      <c r="G2317" s="34">
        <v>481</v>
      </c>
    </row>
    <row r="2318" spans="1:7" x14ac:dyDescent="0.3">
      <c r="A2318" s="11">
        <v>2010</v>
      </c>
      <c r="B2318" s="33" t="s">
        <v>114</v>
      </c>
      <c r="C2318" s="216" t="s">
        <v>107</v>
      </c>
      <c r="D2318" s="216" t="s">
        <v>245</v>
      </c>
      <c r="E2318" s="61" t="s">
        <v>8</v>
      </c>
      <c r="F2318" s="61" t="s">
        <v>9</v>
      </c>
      <c r="G2318" s="34">
        <v>415</v>
      </c>
    </row>
    <row r="2319" spans="1:7" x14ac:dyDescent="0.3">
      <c r="A2319" s="11">
        <v>2011</v>
      </c>
      <c r="B2319" s="33" t="s">
        <v>114</v>
      </c>
      <c r="C2319" s="216" t="s">
        <v>107</v>
      </c>
      <c r="D2319" s="216" t="s">
        <v>245</v>
      </c>
      <c r="E2319" s="61" t="s">
        <v>8</v>
      </c>
      <c r="F2319" s="61" t="s">
        <v>9</v>
      </c>
      <c r="G2319" s="34">
        <v>394</v>
      </c>
    </row>
    <row r="2320" spans="1:7" x14ac:dyDescent="0.3">
      <c r="A2320" s="11">
        <v>2012</v>
      </c>
      <c r="B2320" s="33" t="s">
        <v>114</v>
      </c>
      <c r="C2320" s="216" t="s">
        <v>107</v>
      </c>
      <c r="D2320" s="216" t="s">
        <v>245</v>
      </c>
      <c r="E2320" s="61" t="s">
        <v>8</v>
      </c>
      <c r="F2320" s="61" t="s">
        <v>9</v>
      </c>
      <c r="G2320" s="34">
        <v>0</v>
      </c>
    </row>
    <row r="2321" spans="1:7" x14ac:dyDescent="0.3">
      <c r="A2321" s="11">
        <v>2013</v>
      </c>
      <c r="B2321" s="33" t="s">
        <v>114</v>
      </c>
      <c r="C2321" s="216" t="s">
        <v>107</v>
      </c>
      <c r="D2321" s="216" t="s">
        <v>245</v>
      </c>
      <c r="E2321" s="61" t="s">
        <v>8</v>
      </c>
      <c r="F2321" s="61" t="s">
        <v>9</v>
      </c>
      <c r="G2321" s="34">
        <v>0</v>
      </c>
    </row>
    <row r="2322" spans="1:7" x14ac:dyDescent="0.3">
      <c r="A2322" s="11">
        <v>2014</v>
      </c>
      <c r="B2322" s="33" t="s">
        <v>114</v>
      </c>
      <c r="C2322" s="216" t="s">
        <v>107</v>
      </c>
      <c r="D2322" s="216" t="s">
        <v>245</v>
      </c>
      <c r="E2322" s="61" t="s">
        <v>8</v>
      </c>
      <c r="F2322" s="61" t="s">
        <v>9</v>
      </c>
      <c r="G2322" s="34">
        <v>20</v>
      </c>
    </row>
    <row r="2323" spans="1:7" x14ac:dyDescent="0.3">
      <c r="A2323" s="11">
        <v>2015</v>
      </c>
      <c r="B2323" s="33" t="s">
        <v>114</v>
      </c>
      <c r="C2323" s="216" t="s">
        <v>107</v>
      </c>
      <c r="D2323" s="216" t="s">
        <v>245</v>
      </c>
      <c r="E2323" s="61" t="s">
        <v>8</v>
      </c>
      <c r="F2323" s="61" t="s">
        <v>9</v>
      </c>
      <c r="G2323" s="34">
        <v>564</v>
      </c>
    </row>
    <row r="2324" spans="1:7" x14ac:dyDescent="0.3">
      <c r="A2324" s="11">
        <v>2016</v>
      </c>
      <c r="B2324" s="33" t="s">
        <v>114</v>
      </c>
      <c r="C2324" s="216" t="s">
        <v>107</v>
      </c>
      <c r="D2324" s="216" t="s">
        <v>245</v>
      </c>
      <c r="E2324" s="61" t="s">
        <v>8</v>
      </c>
      <c r="F2324" s="61" t="s">
        <v>9</v>
      </c>
      <c r="G2324" s="34">
        <v>639</v>
      </c>
    </row>
    <row r="2325" spans="1:7" x14ac:dyDescent="0.3">
      <c r="A2325" s="11">
        <v>2000</v>
      </c>
      <c r="B2325" s="33" t="s">
        <v>114</v>
      </c>
      <c r="C2325" s="33" t="s">
        <v>91</v>
      </c>
      <c r="D2325" s="33" t="s">
        <v>92</v>
      </c>
      <c r="E2325" s="61" t="s">
        <v>8</v>
      </c>
      <c r="F2325" s="61" t="s">
        <v>9</v>
      </c>
      <c r="G2325" s="34">
        <v>1954</v>
      </c>
    </row>
    <row r="2326" spans="1:7" x14ac:dyDescent="0.3">
      <c r="A2326" s="11">
        <v>2001</v>
      </c>
      <c r="B2326" s="33" t="s">
        <v>114</v>
      </c>
      <c r="C2326" s="33" t="s">
        <v>91</v>
      </c>
      <c r="D2326" s="33" t="s">
        <v>92</v>
      </c>
      <c r="E2326" s="61" t="s">
        <v>8</v>
      </c>
      <c r="F2326" s="61" t="s">
        <v>9</v>
      </c>
      <c r="G2326" s="34">
        <v>566</v>
      </c>
    </row>
    <row r="2327" spans="1:7" x14ac:dyDescent="0.3">
      <c r="A2327" s="11">
        <v>2002</v>
      </c>
      <c r="B2327" s="33" t="s">
        <v>114</v>
      </c>
      <c r="C2327" s="33" t="s">
        <v>91</v>
      </c>
      <c r="D2327" s="33" t="s">
        <v>92</v>
      </c>
      <c r="E2327" s="61" t="s">
        <v>8</v>
      </c>
      <c r="F2327" s="61" t="s">
        <v>9</v>
      </c>
      <c r="G2327" s="34">
        <v>701</v>
      </c>
    </row>
    <row r="2328" spans="1:7" x14ac:dyDescent="0.3">
      <c r="A2328" s="11">
        <v>2003</v>
      </c>
      <c r="B2328" s="33" t="s">
        <v>114</v>
      </c>
      <c r="C2328" s="33" t="s">
        <v>91</v>
      </c>
      <c r="D2328" s="33" t="s">
        <v>92</v>
      </c>
      <c r="E2328" s="61" t="s">
        <v>8</v>
      </c>
      <c r="F2328" s="61" t="s">
        <v>9</v>
      </c>
      <c r="G2328" s="34">
        <v>1341</v>
      </c>
    </row>
    <row r="2329" spans="1:7" x14ac:dyDescent="0.3">
      <c r="A2329" s="11">
        <v>2004</v>
      </c>
      <c r="B2329" s="33" t="s">
        <v>114</v>
      </c>
      <c r="C2329" s="33" t="s">
        <v>91</v>
      </c>
      <c r="D2329" s="33" t="s">
        <v>92</v>
      </c>
      <c r="E2329" s="61" t="s">
        <v>8</v>
      </c>
      <c r="F2329" s="61" t="s">
        <v>9</v>
      </c>
      <c r="G2329" s="34">
        <v>332</v>
      </c>
    </row>
    <row r="2330" spans="1:7" x14ac:dyDescent="0.3">
      <c r="A2330" s="11">
        <v>2005</v>
      </c>
      <c r="B2330" s="33" t="s">
        <v>114</v>
      </c>
      <c r="C2330" s="33" t="s">
        <v>91</v>
      </c>
      <c r="D2330" s="33" t="s">
        <v>92</v>
      </c>
      <c r="E2330" s="61" t="s">
        <v>8</v>
      </c>
      <c r="F2330" s="61" t="s">
        <v>9</v>
      </c>
      <c r="G2330" s="34">
        <v>426</v>
      </c>
    </row>
    <row r="2331" spans="1:7" x14ac:dyDescent="0.3">
      <c r="A2331" s="11">
        <v>2006</v>
      </c>
      <c r="B2331" s="33" t="s">
        <v>114</v>
      </c>
      <c r="C2331" s="33" t="s">
        <v>91</v>
      </c>
      <c r="D2331" s="33" t="s">
        <v>92</v>
      </c>
      <c r="E2331" s="61" t="s">
        <v>8</v>
      </c>
      <c r="F2331" s="61" t="s">
        <v>9</v>
      </c>
      <c r="G2331" s="34">
        <v>4737</v>
      </c>
    </row>
    <row r="2332" spans="1:7" x14ac:dyDescent="0.3">
      <c r="A2332" s="11">
        <v>2007</v>
      </c>
      <c r="B2332" s="33" t="s">
        <v>114</v>
      </c>
      <c r="C2332" s="33" t="s">
        <v>91</v>
      </c>
      <c r="D2332" s="33" t="s">
        <v>92</v>
      </c>
      <c r="E2332" s="61" t="s">
        <v>8</v>
      </c>
      <c r="F2332" s="61" t="s">
        <v>9</v>
      </c>
      <c r="G2332" s="34">
        <v>1120</v>
      </c>
    </row>
    <row r="2333" spans="1:7" x14ac:dyDescent="0.3">
      <c r="A2333" s="11">
        <v>2008</v>
      </c>
      <c r="B2333" s="33" t="s">
        <v>114</v>
      </c>
      <c r="C2333" s="33" t="s">
        <v>91</v>
      </c>
      <c r="D2333" s="33" t="s">
        <v>92</v>
      </c>
      <c r="E2333" s="61" t="s">
        <v>8</v>
      </c>
      <c r="F2333" s="61" t="s">
        <v>9</v>
      </c>
      <c r="G2333" s="34">
        <v>2592</v>
      </c>
    </row>
    <row r="2334" spans="1:7" x14ac:dyDescent="0.3">
      <c r="A2334" s="11">
        <v>2009</v>
      </c>
      <c r="B2334" s="33" t="s">
        <v>114</v>
      </c>
      <c r="C2334" s="33" t="s">
        <v>91</v>
      </c>
      <c r="D2334" s="33" t="s">
        <v>92</v>
      </c>
      <c r="E2334" s="61" t="s">
        <v>8</v>
      </c>
      <c r="F2334" s="61" t="s">
        <v>9</v>
      </c>
      <c r="G2334" s="34">
        <v>2564</v>
      </c>
    </row>
    <row r="2335" spans="1:7" x14ac:dyDescent="0.3">
      <c r="A2335" s="11">
        <v>2010</v>
      </c>
      <c r="B2335" s="33" t="s">
        <v>114</v>
      </c>
      <c r="C2335" s="33" t="s">
        <v>91</v>
      </c>
      <c r="D2335" s="33" t="s">
        <v>92</v>
      </c>
      <c r="E2335" s="61" t="s">
        <v>8</v>
      </c>
      <c r="F2335" s="61" t="s">
        <v>9</v>
      </c>
      <c r="G2335" s="34">
        <v>204</v>
      </c>
    </row>
    <row r="2336" spans="1:7" x14ac:dyDescent="0.3">
      <c r="A2336" s="11">
        <v>2011</v>
      </c>
      <c r="B2336" s="33" t="s">
        <v>114</v>
      </c>
      <c r="C2336" s="33" t="s">
        <v>91</v>
      </c>
      <c r="D2336" s="33" t="s">
        <v>92</v>
      </c>
      <c r="E2336" s="61" t="s">
        <v>8</v>
      </c>
      <c r="F2336" s="61" t="s">
        <v>9</v>
      </c>
      <c r="G2336" s="34">
        <v>1812</v>
      </c>
    </row>
    <row r="2337" spans="1:7" x14ac:dyDescent="0.3">
      <c r="A2337" s="11">
        <v>2012</v>
      </c>
      <c r="B2337" s="33" t="s">
        <v>114</v>
      </c>
      <c r="C2337" s="33" t="s">
        <v>91</v>
      </c>
      <c r="D2337" s="33" t="s">
        <v>92</v>
      </c>
      <c r="E2337" s="61" t="s">
        <v>8</v>
      </c>
      <c r="F2337" s="61" t="s">
        <v>9</v>
      </c>
      <c r="G2337" s="34">
        <v>1091</v>
      </c>
    </row>
    <row r="2338" spans="1:7" x14ac:dyDescent="0.3">
      <c r="A2338" s="11">
        <v>2013</v>
      </c>
      <c r="B2338" s="33" t="s">
        <v>114</v>
      </c>
      <c r="C2338" s="33" t="s">
        <v>91</v>
      </c>
      <c r="D2338" s="33" t="s">
        <v>92</v>
      </c>
      <c r="E2338" s="61" t="s">
        <v>8</v>
      </c>
      <c r="F2338" s="61" t="s">
        <v>9</v>
      </c>
      <c r="G2338" s="34">
        <v>5718</v>
      </c>
    </row>
    <row r="2339" spans="1:7" x14ac:dyDescent="0.3">
      <c r="A2339" s="11">
        <v>2014</v>
      </c>
      <c r="B2339" s="33" t="s">
        <v>114</v>
      </c>
      <c r="C2339" s="33" t="s">
        <v>91</v>
      </c>
      <c r="D2339" s="33" t="s">
        <v>92</v>
      </c>
      <c r="E2339" s="61" t="s">
        <v>8</v>
      </c>
      <c r="F2339" s="61" t="s">
        <v>9</v>
      </c>
      <c r="G2339" s="34">
        <v>3012</v>
      </c>
    </row>
    <row r="2340" spans="1:7" x14ac:dyDescent="0.3">
      <c r="A2340" s="11">
        <v>2015</v>
      </c>
      <c r="B2340" s="33" t="s">
        <v>114</v>
      </c>
      <c r="C2340" s="33" t="s">
        <v>91</v>
      </c>
      <c r="D2340" s="33" t="s">
        <v>92</v>
      </c>
      <c r="E2340" s="61" t="s">
        <v>8</v>
      </c>
      <c r="F2340" s="61" t="s">
        <v>9</v>
      </c>
      <c r="G2340" s="34">
        <v>123</v>
      </c>
    </row>
    <row r="2341" spans="1:7" x14ac:dyDescent="0.3">
      <c r="A2341" s="11">
        <v>2016</v>
      </c>
      <c r="B2341" s="33" t="s">
        <v>114</v>
      </c>
      <c r="C2341" s="33" t="s">
        <v>91</v>
      </c>
      <c r="D2341" s="33" t="s">
        <v>92</v>
      </c>
      <c r="E2341" s="61" t="s">
        <v>8</v>
      </c>
      <c r="F2341" s="61" t="s">
        <v>9</v>
      </c>
      <c r="G2341" s="34">
        <v>779</v>
      </c>
    </row>
    <row r="2342" spans="1:7" x14ac:dyDescent="0.3">
      <c r="A2342" s="11">
        <v>2000</v>
      </c>
      <c r="B2342" s="33" t="s">
        <v>120</v>
      </c>
      <c r="C2342" s="33" t="s">
        <v>88</v>
      </c>
      <c r="D2342" s="33" t="s">
        <v>89</v>
      </c>
      <c r="E2342" s="61" t="s">
        <v>8</v>
      </c>
      <c r="F2342" s="61" t="s">
        <v>9</v>
      </c>
      <c r="G2342" s="34">
        <v>1073</v>
      </c>
    </row>
    <row r="2343" spans="1:7" x14ac:dyDescent="0.3">
      <c r="A2343" s="11">
        <v>2001</v>
      </c>
      <c r="B2343" s="33" t="s">
        <v>120</v>
      </c>
      <c r="C2343" s="33" t="s">
        <v>88</v>
      </c>
      <c r="D2343" s="33" t="s">
        <v>89</v>
      </c>
      <c r="E2343" s="61" t="s">
        <v>8</v>
      </c>
      <c r="F2343" s="61" t="s">
        <v>9</v>
      </c>
      <c r="G2343" s="34">
        <v>1249</v>
      </c>
    </row>
    <row r="2344" spans="1:7" x14ac:dyDescent="0.3">
      <c r="A2344" s="11">
        <v>2002</v>
      </c>
      <c r="B2344" s="33" t="s">
        <v>120</v>
      </c>
      <c r="C2344" s="33" t="s">
        <v>88</v>
      </c>
      <c r="D2344" s="33" t="s">
        <v>89</v>
      </c>
      <c r="E2344" s="61" t="s">
        <v>8</v>
      </c>
      <c r="F2344" s="61" t="s">
        <v>9</v>
      </c>
      <c r="G2344" s="34">
        <v>595</v>
      </c>
    </row>
    <row r="2345" spans="1:7" x14ac:dyDescent="0.3">
      <c r="A2345" s="11">
        <v>2003</v>
      </c>
      <c r="B2345" s="33" t="s">
        <v>120</v>
      </c>
      <c r="C2345" s="33" t="s">
        <v>88</v>
      </c>
      <c r="D2345" s="33" t="s">
        <v>89</v>
      </c>
      <c r="E2345" s="61" t="s">
        <v>8</v>
      </c>
      <c r="F2345" s="61" t="s">
        <v>9</v>
      </c>
      <c r="G2345" s="34">
        <v>1101</v>
      </c>
    </row>
    <row r="2346" spans="1:7" x14ac:dyDescent="0.3">
      <c r="A2346" s="11">
        <v>2004</v>
      </c>
      <c r="B2346" s="33" t="s">
        <v>120</v>
      </c>
      <c r="C2346" s="33" t="s">
        <v>88</v>
      </c>
      <c r="D2346" s="33" t="s">
        <v>89</v>
      </c>
      <c r="E2346" s="61" t="s">
        <v>8</v>
      </c>
      <c r="F2346" s="61" t="s">
        <v>9</v>
      </c>
      <c r="G2346" s="34">
        <v>4014</v>
      </c>
    </row>
    <row r="2347" spans="1:7" x14ac:dyDescent="0.3">
      <c r="A2347" s="11">
        <v>2005</v>
      </c>
      <c r="B2347" s="33" t="s">
        <v>120</v>
      </c>
      <c r="C2347" s="33" t="s">
        <v>88</v>
      </c>
      <c r="D2347" s="33" t="s">
        <v>89</v>
      </c>
      <c r="E2347" s="61" t="s">
        <v>8</v>
      </c>
      <c r="F2347" s="61" t="s">
        <v>9</v>
      </c>
      <c r="G2347" s="34">
        <v>762</v>
      </c>
    </row>
    <row r="2348" spans="1:7" x14ac:dyDescent="0.3">
      <c r="A2348" s="11">
        <v>2006</v>
      </c>
      <c r="B2348" s="33" t="s">
        <v>120</v>
      </c>
      <c r="C2348" s="33" t="s">
        <v>88</v>
      </c>
      <c r="D2348" s="33" t="s">
        <v>89</v>
      </c>
      <c r="E2348" s="61" t="s">
        <v>8</v>
      </c>
      <c r="F2348" s="61" t="s">
        <v>9</v>
      </c>
      <c r="G2348" s="34">
        <v>1293</v>
      </c>
    </row>
    <row r="2349" spans="1:7" x14ac:dyDescent="0.3">
      <c r="A2349" s="11">
        <v>2007</v>
      </c>
      <c r="B2349" s="33" t="s">
        <v>120</v>
      </c>
      <c r="C2349" s="33" t="s">
        <v>88</v>
      </c>
      <c r="D2349" s="33" t="s">
        <v>89</v>
      </c>
      <c r="E2349" s="61" t="s">
        <v>8</v>
      </c>
      <c r="F2349" s="61" t="s">
        <v>9</v>
      </c>
      <c r="G2349" s="34">
        <v>7173</v>
      </c>
    </row>
    <row r="2350" spans="1:7" x14ac:dyDescent="0.3">
      <c r="A2350" s="11">
        <v>2008</v>
      </c>
      <c r="B2350" s="33" t="s">
        <v>120</v>
      </c>
      <c r="C2350" s="33" t="s">
        <v>88</v>
      </c>
      <c r="D2350" s="33" t="s">
        <v>89</v>
      </c>
      <c r="E2350" s="61" t="s">
        <v>8</v>
      </c>
      <c r="F2350" s="61" t="s">
        <v>9</v>
      </c>
      <c r="G2350" s="34">
        <v>11158</v>
      </c>
    </row>
    <row r="2351" spans="1:7" x14ac:dyDescent="0.3">
      <c r="A2351" s="11">
        <v>2009</v>
      </c>
      <c r="B2351" s="33" t="s">
        <v>120</v>
      </c>
      <c r="C2351" s="33" t="s">
        <v>88</v>
      </c>
      <c r="D2351" s="33" t="s">
        <v>89</v>
      </c>
      <c r="E2351" s="61" t="s">
        <v>8</v>
      </c>
      <c r="F2351" s="61" t="s">
        <v>9</v>
      </c>
      <c r="G2351" s="34">
        <v>8035</v>
      </c>
    </row>
    <row r="2352" spans="1:7" x14ac:dyDescent="0.3">
      <c r="A2352" s="11">
        <v>2010</v>
      </c>
      <c r="B2352" s="33" t="s">
        <v>120</v>
      </c>
      <c r="C2352" s="33" t="s">
        <v>88</v>
      </c>
      <c r="D2352" s="33" t="s">
        <v>89</v>
      </c>
      <c r="E2352" s="61" t="s">
        <v>8</v>
      </c>
      <c r="F2352" s="61" t="s">
        <v>9</v>
      </c>
      <c r="G2352" s="34">
        <v>5627</v>
      </c>
    </row>
    <row r="2353" spans="1:7" x14ac:dyDescent="0.3">
      <c r="A2353" s="11">
        <v>2011</v>
      </c>
      <c r="B2353" s="33" t="s">
        <v>120</v>
      </c>
      <c r="C2353" s="33" t="s">
        <v>88</v>
      </c>
      <c r="D2353" s="33" t="s">
        <v>89</v>
      </c>
      <c r="E2353" s="61" t="s">
        <v>8</v>
      </c>
      <c r="F2353" s="61" t="s">
        <v>9</v>
      </c>
      <c r="G2353" s="34">
        <v>2246</v>
      </c>
    </row>
    <row r="2354" spans="1:7" x14ac:dyDescent="0.3">
      <c r="A2354" s="11">
        <v>2012</v>
      </c>
      <c r="B2354" s="33" t="s">
        <v>120</v>
      </c>
      <c r="C2354" s="33" t="s">
        <v>88</v>
      </c>
      <c r="D2354" s="33" t="s">
        <v>89</v>
      </c>
      <c r="E2354" s="61" t="s">
        <v>8</v>
      </c>
      <c r="F2354" s="61" t="s">
        <v>9</v>
      </c>
      <c r="G2354" s="34">
        <v>8825</v>
      </c>
    </row>
    <row r="2355" spans="1:7" x14ac:dyDescent="0.3">
      <c r="A2355" s="11">
        <v>2013</v>
      </c>
      <c r="B2355" s="33" t="s">
        <v>120</v>
      </c>
      <c r="C2355" s="33" t="s">
        <v>88</v>
      </c>
      <c r="D2355" s="33" t="s">
        <v>89</v>
      </c>
      <c r="E2355" s="61" t="s">
        <v>8</v>
      </c>
      <c r="F2355" s="61" t="s">
        <v>9</v>
      </c>
      <c r="G2355" s="34">
        <v>5823</v>
      </c>
    </row>
    <row r="2356" spans="1:7" x14ac:dyDescent="0.3">
      <c r="A2356" s="11">
        <v>2014</v>
      </c>
      <c r="B2356" s="33" t="s">
        <v>120</v>
      </c>
      <c r="C2356" s="33" t="s">
        <v>88</v>
      </c>
      <c r="D2356" s="33" t="s">
        <v>89</v>
      </c>
      <c r="E2356" s="61" t="s">
        <v>8</v>
      </c>
      <c r="F2356" s="61" t="s">
        <v>9</v>
      </c>
      <c r="G2356" s="34">
        <v>9716</v>
      </c>
    </row>
    <row r="2357" spans="1:7" x14ac:dyDescent="0.3">
      <c r="A2357" s="11">
        <v>2015</v>
      </c>
      <c r="B2357" s="33" t="s">
        <v>120</v>
      </c>
      <c r="C2357" s="33" t="s">
        <v>88</v>
      </c>
      <c r="D2357" s="33" t="s">
        <v>89</v>
      </c>
      <c r="E2357" s="61" t="s">
        <v>8</v>
      </c>
      <c r="F2357" s="61" t="s">
        <v>9</v>
      </c>
      <c r="G2357" s="34">
        <v>11223</v>
      </c>
    </row>
    <row r="2358" spans="1:7" x14ac:dyDescent="0.3">
      <c r="A2358" s="11">
        <v>2016</v>
      </c>
      <c r="B2358" s="33" t="s">
        <v>120</v>
      </c>
      <c r="C2358" s="33" t="s">
        <v>88</v>
      </c>
      <c r="D2358" s="33" t="s">
        <v>89</v>
      </c>
      <c r="E2358" s="61" t="s">
        <v>8</v>
      </c>
      <c r="F2358" s="61" t="s">
        <v>9</v>
      </c>
      <c r="G2358" s="34">
        <v>3756</v>
      </c>
    </row>
    <row r="2359" spans="1:7" x14ac:dyDescent="0.3">
      <c r="A2359" s="11">
        <v>2000</v>
      </c>
      <c r="B2359" s="33" t="s">
        <v>120</v>
      </c>
      <c r="C2359" s="33" t="s">
        <v>93</v>
      </c>
      <c r="D2359" s="33" t="s">
        <v>94</v>
      </c>
      <c r="E2359" s="61" t="s">
        <v>8</v>
      </c>
      <c r="F2359" s="61" t="s">
        <v>9</v>
      </c>
      <c r="G2359" s="34">
        <v>9236</v>
      </c>
    </row>
    <row r="2360" spans="1:7" x14ac:dyDescent="0.3">
      <c r="A2360" s="11">
        <v>2001</v>
      </c>
      <c r="B2360" s="33" t="s">
        <v>120</v>
      </c>
      <c r="C2360" s="33" t="s">
        <v>93</v>
      </c>
      <c r="D2360" s="33" t="s">
        <v>94</v>
      </c>
      <c r="E2360" s="61" t="s">
        <v>8</v>
      </c>
      <c r="F2360" s="61" t="s">
        <v>9</v>
      </c>
      <c r="G2360" s="34">
        <v>12594</v>
      </c>
    </row>
    <row r="2361" spans="1:7" x14ac:dyDescent="0.3">
      <c r="A2361" s="11">
        <v>2002</v>
      </c>
      <c r="B2361" s="33" t="s">
        <v>120</v>
      </c>
      <c r="C2361" s="33" t="s">
        <v>93</v>
      </c>
      <c r="D2361" s="33" t="s">
        <v>94</v>
      </c>
      <c r="E2361" s="61" t="s">
        <v>8</v>
      </c>
      <c r="F2361" s="61" t="s">
        <v>9</v>
      </c>
      <c r="G2361" s="34">
        <v>10151</v>
      </c>
    </row>
    <row r="2362" spans="1:7" x14ac:dyDescent="0.3">
      <c r="A2362" s="11">
        <v>2003</v>
      </c>
      <c r="B2362" s="33" t="s">
        <v>120</v>
      </c>
      <c r="C2362" s="33" t="s">
        <v>93</v>
      </c>
      <c r="D2362" s="33" t="s">
        <v>94</v>
      </c>
      <c r="E2362" s="61" t="s">
        <v>8</v>
      </c>
      <c r="F2362" s="61" t="s">
        <v>9</v>
      </c>
      <c r="G2362" s="34">
        <v>14260</v>
      </c>
    </row>
    <row r="2363" spans="1:7" x14ac:dyDescent="0.3">
      <c r="A2363" s="11">
        <v>2004</v>
      </c>
      <c r="B2363" s="33" t="s">
        <v>120</v>
      </c>
      <c r="C2363" s="33" t="s">
        <v>93</v>
      </c>
      <c r="D2363" s="33" t="s">
        <v>94</v>
      </c>
      <c r="E2363" s="61" t="s">
        <v>8</v>
      </c>
      <c r="F2363" s="61" t="s">
        <v>9</v>
      </c>
      <c r="G2363" s="34">
        <v>15758</v>
      </c>
    </row>
    <row r="2364" spans="1:7" x14ac:dyDescent="0.3">
      <c r="A2364" s="11">
        <v>2005</v>
      </c>
      <c r="B2364" s="33" t="s">
        <v>120</v>
      </c>
      <c r="C2364" s="33" t="s">
        <v>93</v>
      </c>
      <c r="D2364" s="33" t="s">
        <v>94</v>
      </c>
      <c r="E2364" s="61" t="s">
        <v>8</v>
      </c>
      <c r="F2364" s="61" t="s">
        <v>9</v>
      </c>
      <c r="G2364" s="34">
        <v>10937</v>
      </c>
    </row>
    <row r="2365" spans="1:7" x14ac:dyDescent="0.3">
      <c r="A2365" s="11">
        <v>2006</v>
      </c>
      <c r="B2365" s="33" t="s">
        <v>120</v>
      </c>
      <c r="C2365" s="33" t="s">
        <v>93</v>
      </c>
      <c r="D2365" s="33" t="s">
        <v>94</v>
      </c>
      <c r="E2365" s="61" t="s">
        <v>8</v>
      </c>
      <c r="F2365" s="61" t="s">
        <v>9</v>
      </c>
      <c r="G2365" s="34">
        <v>20182</v>
      </c>
    </row>
    <row r="2366" spans="1:7" x14ac:dyDescent="0.3">
      <c r="A2366" s="11">
        <v>2007</v>
      </c>
      <c r="B2366" s="33" t="s">
        <v>120</v>
      </c>
      <c r="C2366" s="33" t="s">
        <v>93</v>
      </c>
      <c r="D2366" s="33" t="s">
        <v>94</v>
      </c>
      <c r="E2366" s="61" t="s">
        <v>8</v>
      </c>
      <c r="F2366" s="61" t="s">
        <v>9</v>
      </c>
      <c r="G2366" s="34">
        <v>19135</v>
      </c>
    </row>
    <row r="2367" spans="1:7" x14ac:dyDescent="0.3">
      <c r="A2367" s="11">
        <v>2008</v>
      </c>
      <c r="B2367" s="33" t="s">
        <v>120</v>
      </c>
      <c r="C2367" s="33" t="s">
        <v>93</v>
      </c>
      <c r="D2367" s="33" t="s">
        <v>94</v>
      </c>
      <c r="E2367" s="61" t="s">
        <v>8</v>
      </c>
      <c r="F2367" s="61" t="s">
        <v>9</v>
      </c>
      <c r="G2367" s="34">
        <v>17005</v>
      </c>
    </row>
    <row r="2368" spans="1:7" x14ac:dyDescent="0.3">
      <c r="A2368" s="11">
        <v>2009</v>
      </c>
      <c r="B2368" s="33" t="s">
        <v>120</v>
      </c>
      <c r="C2368" s="33" t="s">
        <v>93</v>
      </c>
      <c r="D2368" s="33" t="s">
        <v>94</v>
      </c>
      <c r="E2368" s="61" t="s">
        <v>8</v>
      </c>
      <c r="F2368" s="61" t="s">
        <v>9</v>
      </c>
      <c r="G2368" s="34">
        <v>6692</v>
      </c>
    </row>
    <row r="2369" spans="1:7" x14ac:dyDescent="0.3">
      <c r="A2369" s="11">
        <v>2010</v>
      </c>
      <c r="B2369" s="33" t="s">
        <v>120</v>
      </c>
      <c r="C2369" s="33" t="s">
        <v>93</v>
      </c>
      <c r="D2369" s="33" t="s">
        <v>94</v>
      </c>
      <c r="E2369" s="61" t="s">
        <v>8</v>
      </c>
      <c r="F2369" s="61" t="s">
        <v>9</v>
      </c>
      <c r="G2369" s="34">
        <v>19940</v>
      </c>
    </row>
    <row r="2370" spans="1:7" x14ac:dyDescent="0.3">
      <c r="A2370" s="11">
        <v>2011</v>
      </c>
      <c r="B2370" s="33" t="s">
        <v>120</v>
      </c>
      <c r="C2370" s="33" t="s">
        <v>93</v>
      </c>
      <c r="D2370" s="33" t="s">
        <v>94</v>
      </c>
      <c r="E2370" s="61" t="s">
        <v>8</v>
      </c>
      <c r="F2370" s="61" t="s">
        <v>9</v>
      </c>
      <c r="G2370" s="34">
        <v>20374</v>
      </c>
    </row>
    <row r="2371" spans="1:7" x14ac:dyDescent="0.3">
      <c r="A2371" s="11">
        <v>2012</v>
      </c>
      <c r="B2371" s="33" t="s">
        <v>120</v>
      </c>
      <c r="C2371" s="33" t="s">
        <v>93</v>
      </c>
      <c r="D2371" s="33" t="s">
        <v>94</v>
      </c>
      <c r="E2371" s="61" t="s">
        <v>8</v>
      </c>
      <c r="F2371" s="61" t="s">
        <v>9</v>
      </c>
      <c r="G2371" s="34">
        <v>27153</v>
      </c>
    </row>
    <row r="2372" spans="1:7" x14ac:dyDescent="0.3">
      <c r="A2372" s="11">
        <v>2013</v>
      </c>
      <c r="B2372" s="33" t="s">
        <v>120</v>
      </c>
      <c r="C2372" s="33" t="s">
        <v>93</v>
      </c>
      <c r="D2372" s="33" t="s">
        <v>94</v>
      </c>
      <c r="E2372" s="61" t="s">
        <v>8</v>
      </c>
      <c r="F2372" s="61" t="s">
        <v>9</v>
      </c>
      <c r="G2372" s="34">
        <v>21560</v>
      </c>
    </row>
    <row r="2373" spans="1:7" x14ac:dyDescent="0.3">
      <c r="A2373" s="11">
        <v>2014</v>
      </c>
      <c r="B2373" s="33" t="s">
        <v>120</v>
      </c>
      <c r="C2373" s="33" t="s">
        <v>93</v>
      </c>
      <c r="D2373" s="33" t="s">
        <v>94</v>
      </c>
      <c r="E2373" s="61" t="s">
        <v>8</v>
      </c>
      <c r="F2373" s="61" t="s">
        <v>9</v>
      </c>
      <c r="G2373" s="34">
        <v>28042</v>
      </c>
    </row>
    <row r="2374" spans="1:7" x14ac:dyDescent="0.3">
      <c r="A2374" s="11">
        <v>2015</v>
      </c>
      <c r="B2374" s="33" t="s">
        <v>120</v>
      </c>
      <c r="C2374" s="33" t="s">
        <v>93</v>
      </c>
      <c r="D2374" s="33" t="s">
        <v>94</v>
      </c>
      <c r="E2374" s="61" t="s">
        <v>8</v>
      </c>
      <c r="F2374" s="61" t="s">
        <v>9</v>
      </c>
      <c r="G2374" s="34">
        <v>31545</v>
      </c>
    </row>
    <row r="2375" spans="1:7" x14ac:dyDescent="0.3">
      <c r="A2375" s="11">
        <v>2016</v>
      </c>
      <c r="B2375" s="33" t="s">
        <v>120</v>
      </c>
      <c r="C2375" s="33" t="s">
        <v>93</v>
      </c>
      <c r="D2375" s="33" t="s">
        <v>94</v>
      </c>
      <c r="E2375" s="61" t="s">
        <v>8</v>
      </c>
      <c r="F2375" s="61" t="s">
        <v>9</v>
      </c>
      <c r="G2375" s="34">
        <v>45358</v>
      </c>
    </row>
    <row r="2376" spans="1:7" x14ac:dyDescent="0.3">
      <c r="A2376" s="11">
        <v>2000</v>
      </c>
      <c r="B2376" s="216" t="s">
        <v>250</v>
      </c>
      <c r="C2376" s="216" t="s">
        <v>243</v>
      </c>
      <c r="D2376" s="216" t="s">
        <v>244</v>
      </c>
      <c r="E2376" s="61" t="s">
        <v>8</v>
      </c>
      <c r="F2376" s="61" t="s">
        <v>9</v>
      </c>
      <c r="G2376" s="34">
        <v>14032</v>
      </c>
    </row>
    <row r="2377" spans="1:7" x14ac:dyDescent="0.3">
      <c r="A2377" s="11">
        <v>2001</v>
      </c>
      <c r="B2377" s="216" t="s">
        <v>250</v>
      </c>
      <c r="C2377" s="216" t="s">
        <v>243</v>
      </c>
      <c r="D2377" s="216" t="s">
        <v>244</v>
      </c>
      <c r="E2377" s="61" t="s">
        <v>8</v>
      </c>
      <c r="F2377" s="61" t="s">
        <v>9</v>
      </c>
      <c r="G2377" s="34">
        <v>15380</v>
      </c>
    </row>
    <row r="2378" spans="1:7" x14ac:dyDescent="0.3">
      <c r="A2378" s="11">
        <v>2002</v>
      </c>
      <c r="B2378" s="216" t="s">
        <v>250</v>
      </c>
      <c r="C2378" s="216" t="s">
        <v>243</v>
      </c>
      <c r="D2378" s="216" t="s">
        <v>244</v>
      </c>
      <c r="E2378" s="61" t="s">
        <v>8</v>
      </c>
      <c r="F2378" s="61" t="s">
        <v>9</v>
      </c>
      <c r="G2378" s="34">
        <v>15639</v>
      </c>
    </row>
    <row r="2379" spans="1:7" x14ac:dyDescent="0.3">
      <c r="A2379" s="11">
        <v>2003</v>
      </c>
      <c r="B2379" s="216" t="s">
        <v>250</v>
      </c>
      <c r="C2379" s="216" t="s">
        <v>243</v>
      </c>
      <c r="D2379" s="216" t="s">
        <v>244</v>
      </c>
      <c r="E2379" s="61" t="s">
        <v>8</v>
      </c>
      <c r="F2379" s="61" t="s">
        <v>9</v>
      </c>
      <c r="G2379" s="34">
        <v>9035</v>
      </c>
    </row>
    <row r="2380" spans="1:7" x14ac:dyDescent="0.3">
      <c r="A2380" s="11">
        <v>2004</v>
      </c>
      <c r="B2380" s="216" t="s">
        <v>250</v>
      </c>
      <c r="C2380" s="216" t="s">
        <v>243</v>
      </c>
      <c r="D2380" s="216" t="s">
        <v>244</v>
      </c>
      <c r="E2380" s="61" t="s">
        <v>8</v>
      </c>
      <c r="F2380" s="61" t="s">
        <v>9</v>
      </c>
      <c r="G2380" s="34">
        <v>12295</v>
      </c>
    </row>
    <row r="2381" spans="1:7" x14ac:dyDescent="0.3">
      <c r="A2381" s="11">
        <v>2005</v>
      </c>
      <c r="B2381" s="216" t="s">
        <v>250</v>
      </c>
      <c r="C2381" s="216" t="s">
        <v>243</v>
      </c>
      <c r="D2381" s="216" t="s">
        <v>244</v>
      </c>
      <c r="E2381" s="61" t="s">
        <v>8</v>
      </c>
      <c r="F2381" s="61" t="s">
        <v>9</v>
      </c>
      <c r="G2381" s="34">
        <v>17853</v>
      </c>
    </row>
    <row r="2382" spans="1:7" x14ac:dyDescent="0.3">
      <c r="A2382" s="11">
        <v>2006</v>
      </c>
      <c r="B2382" s="216" t="s">
        <v>250</v>
      </c>
      <c r="C2382" s="216" t="s">
        <v>243</v>
      </c>
      <c r="D2382" s="216" t="s">
        <v>244</v>
      </c>
      <c r="E2382" s="61" t="s">
        <v>8</v>
      </c>
      <c r="F2382" s="61" t="s">
        <v>9</v>
      </c>
      <c r="G2382" s="34">
        <v>21204</v>
      </c>
    </row>
    <row r="2383" spans="1:7" x14ac:dyDescent="0.3">
      <c r="A2383" s="11">
        <v>2007</v>
      </c>
      <c r="B2383" s="216" t="s">
        <v>250</v>
      </c>
      <c r="C2383" s="216" t="s">
        <v>243</v>
      </c>
      <c r="D2383" s="216" t="s">
        <v>244</v>
      </c>
      <c r="E2383" s="61" t="s">
        <v>8</v>
      </c>
      <c r="F2383" s="61" t="s">
        <v>9</v>
      </c>
      <c r="G2383" s="34">
        <v>17231</v>
      </c>
    </row>
    <row r="2384" spans="1:7" x14ac:dyDescent="0.3">
      <c r="A2384" s="11">
        <v>2008</v>
      </c>
      <c r="B2384" s="216" t="s">
        <v>250</v>
      </c>
      <c r="C2384" s="216" t="s">
        <v>243</v>
      </c>
      <c r="D2384" s="216" t="s">
        <v>244</v>
      </c>
      <c r="E2384" s="61" t="s">
        <v>8</v>
      </c>
      <c r="F2384" s="61" t="s">
        <v>9</v>
      </c>
      <c r="G2384" s="34">
        <v>16787</v>
      </c>
    </row>
    <row r="2385" spans="1:7" x14ac:dyDescent="0.3">
      <c r="A2385" s="11">
        <v>2009</v>
      </c>
      <c r="B2385" s="216" t="s">
        <v>250</v>
      </c>
      <c r="C2385" s="216" t="s">
        <v>243</v>
      </c>
      <c r="D2385" s="216" t="s">
        <v>244</v>
      </c>
      <c r="E2385" s="61" t="s">
        <v>8</v>
      </c>
      <c r="F2385" s="61" t="s">
        <v>9</v>
      </c>
      <c r="G2385" s="34">
        <v>9782</v>
      </c>
    </row>
    <row r="2386" spans="1:7" x14ac:dyDescent="0.3">
      <c r="A2386" s="11">
        <v>2010</v>
      </c>
      <c r="B2386" s="216" t="s">
        <v>250</v>
      </c>
      <c r="C2386" s="216" t="s">
        <v>243</v>
      </c>
      <c r="D2386" s="216" t="s">
        <v>244</v>
      </c>
      <c r="E2386" s="61" t="s">
        <v>8</v>
      </c>
      <c r="F2386" s="61" t="s">
        <v>9</v>
      </c>
      <c r="G2386" s="34">
        <v>10469</v>
      </c>
    </row>
    <row r="2387" spans="1:7" x14ac:dyDescent="0.3">
      <c r="A2387" s="11">
        <v>2011</v>
      </c>
      <c r="B2387" s="216" t="s">
        <v>250</v>
      </c>
      <c r="C2387" s="216" t="s">
        <v>243</v>
      </c>
      <c r="D2387" s="216" t="s">
        <v>244</v>
      </c>
      <c r="E2387" s="61" t="s">
        <v>8</v>
      </c>
      <c r="F2387" s="61" t="s">
        <v>9</v>
      </c>
      <c r="G2387" s="34">
        <v>21617</v>
      </c>
    </row>
    <row r="2388" spans="1:7" x14ac:dyDescent="0.3">
      <c r="A2388" s="11">
        <v>2012</v>
      </c>
      <c r="B2388" s="216" t="s">
        <v>250</v>
      </c>
      <c r="C2388" s="216" t="s">
        <v>243</v>
      </c>
      <c r="D2388" s="216" t="s">
        <v>244</v>
      </c>
      <c r="E2388" s="61" t="s">
        <v>8</v>
      </c>
      <c r="F2388" s="61" t="s">
        <v>9</v>
      </c>
      <c r="G2388" s="34">
        <v>21111</v>
      </c>
    </row>
    <row r="2389" spans="1:7" x14ac:dyDescent="0.3">
      <c r="A2389" s="11">
        <v>2013</v>
      </c>
      <c r="B2389" s="216" t="s">
        <v>250</v>
      </c>
      <c r="C2389" s="216" t="s">
        <v>243</v>
      </c>
      <c r="D2389" s="216" t="s">
        <v>244</v>
      </c>
      <c r="E2389" s="61" t="s">
        <v>8</v>
      </c>
      <c r="F2389" s="61" t="s">
        <v>9</v>
      </c>
      <c r="G2389" s="34">
        <v>24266</v>
      </c>
    </row>
    <row r="2390" spans="1:7" x14ac:dyDescent="0.3">
      <c r="A2390" s="11">
        <v>2014</v>
      </c>
      <c r="B2390" s="216" t="s">
        <v>250</v>
      </c>
      <c r="C2390" s="216" t="s">
        <v>243</v>
      </c>
      <c r="D2390" s="216" t="s">
        <v>244</v>
      </c>
      <c r="E2390" s="61" t="s">
        <v>8</v>
      </c>
      <c r="F2390" s="61" t="s">
        <v>9</v>
      </c>
      <c r="G2390" s="34">
        <v>21665</v>
      </c>
    </row>
    <row r="2391" spans="1:7" x14ac:dyDescent="0.3">
      <c r="A2391" s="11">
        <v>2015</v>
      </c>
      <c r="B2391" s="216" t="s">
        <v>250</v>
      </c>
      <c r="C2391" s="216" t="s">
        <v>243</v>
      </c>
      <c r="D2391" s="216" t="s">
        <v>244</v>
      </c>
      <c r="E2391" s="61" t="s">
        <v>8</v>
      </c>
      <c r="F2391" s="61" t="s">
        <v>9</v>
      </c>
      <c r="G2391" s="34">
        <v>32876</v>
      </c>
    </row>
    <row r="2392" spans="1:7" x14ac:dyDescent="0.3">
      <c r="A2392" s="11">
        <v>2016</v>
      </c>
      <c r="B2392" s="216" t="s">
        <v>250</v>
      </c>
      <c r="C2392" s="216" t="s">
        <v>243</v>
      </c>
      <c r="D2392" s="216" t="s">
        <v>244</v>
      </c>
      <c r="E2392" s="61" t="s">
        <v>8</v>
      </c>
      <c r="F2392" s="61" t="s">
        <v>9</v>
      </c>
      <c r="G2392" s="34">
        <v>27851</v>
      </c>
    </row>
    <row r="2393" spans="1:7" x14ac:dyDescent="0.3">
      <c r="A2393" s="11">
        <v>2000</v>
      </c>
      <c r="B2393" s="216" t="s">
        <v>250</v>
      </c>
      <c r="C2393" s="216" t="s">
        <v>243</v>
      </c>
      <c r="D2393" s="216" t="s">
        <v>244</v>
      </c>
      <c r="E2393" s="61" t="s">
        <v>8</v>
      </c>
      <c r="F2393" s="61" t="s">
        <v>9</v>
      </c>
      <c r="G2393" s="34">
        <v>22164</v>
      </c>
    </row>
    <row r="2394" spans="1:7" x14ac:dyDescent="0.3">
      <c r="A2394" s="11">
        <v>2001</v>
      </c>
      <c r="B2394" s="216" t="s">
        <v>250</v>
      </c>
      <c r="C2394" s="216" t="s">
        <v>243</v>
      </c>
      <c r="D2394" s="216" t="s">
        <v>244</v>
      </c>
      <c r="E2394" s="61" t="s">
        <v>8</v>
      </c>
      <c r="F2394" s="61" t="s">
        <v>9</v>
      </c>
      <c r="G2394" s="34">
        <v>25376</v>
      </c>
    </row>
    <row r="2395" spans="1:7" x14ac:dyDescent="0.3">
      <c r="A2395" s="11">
        <v>2002</v>
      </c>
      <c r="B2395" s="216" t="s">
        <v>250</v>
      </c>
      <c r="C2395" s="216" t="s">
        <v>243</v>
      </c>
      <c r="D2395" s="216" t="s">
        <v>244</v>
      </c>
      <c r="E2395" s="61" t="s">
        <v>8</v>
      </c>
      <c r="F2395" s="61" t="s">
        <v>9</v>
      </c>
      <c r="G2395" s="34">
        <v>13691</v>
      </c>
    </row>
    <row r="2396" spans="1:7" x14ac:dyDescent="0.3">
      <c r="A2396" s="11">
        <v>2003</v>
      </c>
      <c r="B2396" s="216" t="s">
        <v>250</v>
      </c>
      <c r="C2396" s="216" t="s">
        <v>243</v>
      </c>
      <c r="D2396" s="216" t="s">
        <v>244</v>
      </c>
      <c r="E2396" s="61" t="s">
        <v>8</v>
      </c>
      <c r="F2396" s="61" t="s">
        <v>9</v>
      </c>
      <c r="G2396" s="34">
        <v>16554</v>
      </c>
    </row>
    <row r="2397" spans="1:7" x14ac:dyDescent="0.3">
      <c r="A2397" s="11">
        <v>2004</v>
      </c>
      <c r="B2397" s="216" t="s">
        <v>250</v>
      </c>
      <c r="C2397" s="216" t="s">
        <v>243</v>
      </c>
      <c r="D2397" s="216" t="s">
        <v>244</v>
      </c>
      <c r="E2397" s="61" t="s">
        <v>8</v>
      </c>
      <c r="F2397" s="61" t="s">
        <v>9</v>
      </c>
      <c r="G2397" s="34">
        <v>14617</v>
      </c>
    </row>
    <row r="2398" spans="1:7" x14ac:dyDescent="0.3">
      <c r="A2398" s="11">
        <v>2005</v>
      </c>
      <c r="B2398" s="216" t="s">
        <v>250</v>
      </c>
      <c r="C2398" s="216" t="s">
        <v>243</v>
      </c>
      <c r="D2398" s="216" t="s">
        <v>244</v>
      </c>
      <c r="E2398" s="61" t="s">
        <v>8</v>
      </c>
      <c r="F2398" s="61" t="s">
        <v>9</v>
      </c>
      <c r="G2398" s="34">
        <v>23651</v>
      </c>
    </row>
    <row r="2399" spans="1:7" x14ac:dyDescent="0.3">
      <c r="A2399" s="11">
        <v>2006</v>
      </c>
      <c r="B2399" s="216" t="s">
        <v>250</v>
      </c>
      <c r="C2399" s="216" t="s">
        <v>243</v>
      </c>
      <c r="D2399" s="216" t="s">
        <v>244</v>
      </c>
      <c r="E2399" s="61" t="s">
        <v>8</v>
      </c>
      <c r="F2399" s="61" t="s">
        <v>9</v>
      </c>
      <c r="G2399" s="34">
        <v>16165</v>
      </c>
    </row>
    <row r="2400" spans="1:7" x14ac:dyDescent="0.3">
      <c r="A2400" s="11">
        <v>2007</v>
      </c>
      <c r="B2400" s="216" t="s">
        <v>250</v>
      </c>
      <c r="C2400" s="216" t="s">
        <v>243</v>
      </c>
      <c r="D2400" s="216" t="s">
        <v>244</v>
      </c>
      <c r="E2400" s="61" t="s">
        <v>8</v>
      </c>
      <c r="F2400" s="61" t="s">
        <v>9</v>
      </c>
      <c r="G2400" s="34">
        <v>33526</v>
      </c>
    </row>
    <row r="2401" spans="1:7" x14ac:dyDescent="0.3">
      <c r="A2401" s="11">
        <v>2008</v>
      </c>
      <c r="B2401" s="216" t="s">
        <v>250</v>
      </c>
      <c r="C2401" s="216" t="s">
        <v>243</v>
      </c>
      <c r="D2401" s="216" t="s">
        <v>244</v>
      </c>
      <c r="E2401" s="61" t="s">
        <v>8</v>
      </c>
      <c r="F2401" s="61" t="s">
        <v>9</v>
      </c>
      <c r="G2401" s="34">
        <v>35407</v>
      </c>
    </row>
    <row r="2402" spans="1:7" x14ac:dyDescent="0.3">
      <c r="A2402" s="11">
        <v>2009</v>
      </c>
      <c r="B2402" s="216" t="s">
        <v>250</v>
      </c>
      <c r="C2402" s="216" t="s">
        <v>243</v>
      </c>
      <c r="D2402" s="216" t="s">
        <v>244</v>
      </c>
      <c r="E2402" s="61" t="s">
        <v>8</v>
      </c>
      <c r="F2402" s="61" t="s">
        <v>9</v>
      </c>
      <c r="G2402" s="34">
        <v>19392</v>
      </c>
    </row>
    <row r="2403" spans="1:7" x14ac:dyDescent="0.3">
      <c r="A2403" s="11">
        <v>2010</v>
      </c>
      <c r="B2403" s="216" t="s">
        <v>250</v>
      </c>
      <c r="C2403" s="216" t="s">
        <v>243</v>
      </c>
      <c r="D2403" s="216" t="s">
        <v>244</v>
      </c>
      <c r="E2403" s="61" t="s">
        <v>8</v>
      </c>
      <c r="F2403" s="61" t="s">
        <v>9</v>
      </c>
      <c r="G2403" s="34">
        <v>34541</v>
      </c>
    </row>
    <row r="2404" spans="1:7" x14ac:dyDescent="0.3">
      <c r="A2404" s="11">
        <v>2011</v>
      </c>
      <c r="B2404" s="216" t="s">
        <v>250</v>
      </c>
      <c r="C2404" s="216" t="s">
        <v>243</v>
      </c>
      <c r="D2404" s="216" t="s">
        <v>244</v>
      </c>
      <c r="E2404" s="61" t="s">
        <v>8</v>
      </c>
      <c r="F2404" s="61" t="s">
        <v>9</v>
      </c>
      <c r="G2404" s="34">
        <v>12763</v>
      </c>
    </row>
    <row r="2405" spans="1:7" x14ac:dyDescent="0.3">
      <c r="A2405" s="11">
        <v>2012</v>
      </c>
      <c r="B2405" s="216" t="s">
        <v>250</v>
      </c>
      <c r="C2405" s="216" t="s">
        <v>243</v>
      </c>
      <c r="D2405" s="216" t="s">
        <v>244</v>
      </c>
      <c r="E2405" s="61" t="s">
        <v>8</v>
      </c>
      <c r="F2405" s="61" t="s">
        <v>9</v>
      </c>
      <c r="G2405" s="34">
        <v>34955</v>
      </c>
    </row>
    <row r="2406" spans="1:7" x14ac:dyDescent="0.3">
      <c r="A2406" s="11">
        <v>2013</v>
      </c>
      <c r="B2406" s="216" t="s">
        <v>250</v>
      </c>
      <c r="C2406" s="216" t="s">
        <v>243</v>
      </c>
      <c r="D2406" s="216" t="s">
        <v>244</v>
      </c>
      <c r="E2406" s="61" t="s">
        <v>8</v>
      </c>
      <c r="F2406" s="61" t="s">
        <v>9</v>
      </c>
      <c r="G2406" s="34">
        <v>37205</v>
      </c>
    </row>
    <row r="2407" spans="1:7" x14ac:dyDescent="0.3">
      <c r="A2407" s="11">
        <v>2014</v>
      </c>
      <c r="B2407" s="216" t="s">
        <v>250</v>
      </c>
      <c r="C2407" s="216" t="s">
        <v>243</v>
      </c>
      <c r="D2407" s="216" t="s">
        <v>244</v>
      </c>
      <c r="E2407" s="61" t="s">
        <v>8</v>
      </c>
      <c r="F2407" s="61" t="s">
        <v>9</v>
      </c>
      <c r="G2407" s="34">
        <v>63405</v>
      </c>
    </row>
    <row r="2408" spans="1:7" x14ac:dyDescent="0.3">
      <c r="A2408" s="11">
        <v>2015</v>
      </c>
      <c r="B2408" s="216" t="s">
        <v>250</v>
      </c>
      <c r="C2408" s="216" t="s">
        <v>243</v>
      </c>
      <c r="D2408" s="216" t="s">
        <v>244</v>
      </c>
      <c r="E2408" s="61" t="s">
        <v>8</v>
      </c>
      <c r="F2408" s="61" t="s">
        <v>9</v>
      </c>
      <c r="G2408" s="34">
        <v>47250</v>
      </c>
    </row>
    <row r="2409" spans="1:7" x14ac:dyDescent="0.3">
      <c r="A2409" s="11">
        <v>2016</v>
      </c>
      <c r="B2409" s="216" t="s">
        <v>250</v>
      </c>
      <c r="C2409" s="216" t="s">
        <v>243</v>
      </c>
      <c r="D2409" s="216" t="s">
        <v>244</v>
      </c>
      <c r="E2409" s="61" t="s">
        <v>8</v>
      </c>
      <c r="F2409" s="61" t="s">
        <v>9</v>
      </c>
      <c r="G2409" s="34">
        <v>37850</v>
      </c>
    </row>
    <row r="2410" spans="1:7" x14ac:dyDescent="0.3">
      <c r="A2410" s="11">
        <v>2000</v>
      </c>
      <c r="B2410" s="33" t="s">
        <v>120</v>
      </c>
      <c r="C2410" s="33" t="s">
        <v>96</v>
      </c>
      <c r="D2410" s="33" t="s">
        <v>97</v>
      </c>
      <c r="E2410" s="61" t="s">
        <v>8</v>
      </c>
      <c r="F2410" s="61" t="s">
        <v>9</v>
      </c>
      <c r="G2410" s="34">
        <v>159</v>
      </c>
    </row>
    <row r="2411" spans="1:7" x14ac:dyDescent="0.3">
      <c r="A2411" s="11">
        <v>2001</v>
      </c>
      <c r="B2411" s="33" t="s">
        <v>120</v>
      </c>
      <c r="C2411" s="33" t="s">
        <v>96</v>
      </c>
      <c r="D2411" s="33" t="s">
        <v>97</v>
      </c>
      <c r="E2411" s="61" t="s">
        <v>8</v>
      </c>
      <c r="F2411" s="61" t="s">
        <v>9</v>
      </c>
      <c r="G2411" s="34">
        <v>371</v>
      </c>
    </row>
    <row r="2412" spans="1:7" x14ac:dyDescent="0.3">
      <c r="A2412" s="11">
        <v>2002</v>
      </c>
      <c r="B2412" s="33" t="s">
        <v>120</v>
      </c>
      <c r="C2412" s="33" t="s">
        <v>96</v>
      </c>
      <c r="D2412" s="33" t="s">
        <v>97</v>
      </c>
      <c r="E2412" s="61" t="s">
        <v>8</v>
      </c>
      <c r="F2412" s="61" t="s">
        <v>9</v>
      </c>
      <c r="G2412" s="34">
        <v>554</v>
      </c>
    </row>
    <row r="2413" spans="1:7" x14ac:dyDescent="0.3">
      <c r="A2413" s="11">
        <v>2003</v>
      </c>
      <c r="B2413" s="33" t="s">
        <v>120</v>
      </c>
      <c r="C2413" s="33" t="s">
        <v>96</v>
      </c>
      <c r="D2413" s="33" t="s">
        <v>97</v>
      </c>
      <c r="E2413" s="61" t="s">
        <v>8</v>
      </c>
      <c r="F2413" s="61" t="s">
        <v>9</v>
      </c>
      <c r="G2413" s="34">
        <v>1242</v>
      </c>
    </row>
    <row r="2414" spans="1:7" x14ac:dyDescent="0.3">
      <c r="A2414" s="11">
        <v>2004</v>
      </c>
      <c r="B2414" s="33" t="s">
        <v>120</v>
      </c>
      <c r="C2414" s="33" t="s">
        <v>96</v>
      </c>
      <c r="D2414" s="33" t="s">
        <v>97</v>
      </c>
      <c r="E2414" s="61" t="s">
        <v>8</v>
      </c>
      <c r="F2414" s="61" t="s">
        <v>9</v>
      </c>
      <c r="G2414" s="34">
        <v>225</v>
      </c>
    </row>
    <row r="2415" spans="1:7" x14ac:dyDescent="0.3">
      <c r="A2415" s="11">
        <v>2005</v>
      </c>
      <c r="B2415" s="33" t="s">
        <v>120</v>
      </c>
      <c r="C2415" s="33" t="s">
        <v>96</v>
      </c>
      <c r="D2415" s="33" t="s">
        <v>97</v>
      </c>
      <c r="E2415" s="61" t="s">
        <v>8</v>
      </c>
      <c r="F2415" s="61" t="s">
        <v>9</v>
      </c>
      <c r="G2415" s="34">
        <v>650</v>
      </c>
    </row>
    <row r="2416" spans="1:7" x14ac:dyDescent="0.3">
      <c r="A2416" s="11">
        <v>2006</v>
      </c>
      <c r="B2416" s="33" t="s">
        <v>120</v>
      </c>
      <c r="C2416" s="33" t="s">
        <v>96</v>
      </c>
      <c r="D2416" s="33" t="s">
        <v>97</v>
      </c>
      <c r="E2416" s="61" t="s">
        <v>8</v>
      </c>
      <c r="F2416" s="61" t="s">
        <v>9</v>
      </c>
      <c r="G2416" s="34">
        <v>278</v>
      </c>
    </row>
    <row r="2417" spans="1:7" x14ac:dyDescent="0.3">
      <c r="A2417" s="11">
        <v>2007</v>
      </c>
      <c r="B2417" s="33" t="s">
        <v>120</v>
      </c>
      <c r="C2417" s="33" t="s">
        <v>96</v>
      </c>
      <c r="D2417" s="33" t="s">
        <v>97</v>
      </c>
      <c r="E2417" s="61" t="s">
        <v>8</v>
      </c>
      <c r="F2417" s="61" t="s">
        <v>9</v>
      </c>
      <c r="G2417" s="34">
        <v>262</v>
      </c>
    </row>
    <row r="2418" spans="1:7" x14ac:dyDescent="0.3">
      <c r="A2418" s="11">
        <v>2008</v>
      </c>
      <c r="B2418" s="33" t="s">
        <v>120</v>
      </c>
      <c r="C2418" s="33" t="s">
        <v>96</v>
      </c>
      <c r="D2418" s="33" t="s">
        <v>97</v>
      </c>
      <c r="E2418" s="61" t="s">
        <v>8</v>
      </c>
      <c r="F2418" s="61" t="s">
        <v>9</v>
      </c>
      <c r="G2418" s="34">
        <v>565</v>
      </c>
    </row>
    <row r="2419" spans="1:7" x14ac:dyDescent="0.3">
      <c r="A2419" s="11">
        <v>2009</v>
      </c>
      <c r="B2419" s="33" t="s">
        <v>120</v>
      </c>
      <c r="C2419" s="33" t="s">
        <v>96</v>
      </c>
      <c r="D2419" s="33" t="s">
        <v>97</v>
      </c>
      <c r="E2419" s="61" t="s">
        <v>8</v>
      </c>
      <c r="F2419" s="61" t="s">
        <v>9</v>
      </c>
      <c r="G2419" s="34">
        <v>1541</v>
      </c>
    </row>
    <row r="2420" spans="1:7" x14ac:dyDescent="0.3">
      <c r="A2420" s="11">
        <v>2010</v>
      </c>
      <c r="B2420" s="33" t="s">
        <v>120</v>
      </c>
      <c r="C2420" s="33" t="s">
        <v>96</v>
      </c>
      <c r="D2420" s="33" t="s">
        <v>97</v>
      </c>
      <c r="E2420" s="61" t="s">
        <v>8</v>
      </c>
      <c r="F2420" s="61" t="s">
        <v>9</v>
      </c>
      <c r="G2420" s="34">
        <v>1609</v>
      </c>
    </row>
    <row r="2421" spans="1:7" x14ac:dyDescent="0.3">
      <c r="A2421" s="11">
        <v>2011</v>
      </c>
      <c r="B2421" s="33" t="s">
        <v>120</v>
      </c>
      <c r="C2421" s="33" t="s">
        <v>96</v>
      </c>
      <c r="D2421" s="33" t="s">
        <v>97</v>
      </c>
      <c r="E2421" s="61" t="s">
        <v>8</v>
      </c>
      <c r="F2421" s="61" t="s">
        <v>9</v>
      </c>
      <c r="G2421" s="34">
        <v>1760</v>
      </c>
    </row>
    <row r="2422" spans="1:7" x14ac:dyDescent="0.3">
      <c r="A2422" s="11">
        <v>2012</v>
      </c>
      <c r="B2422" s="33" t="s">
        <v>120</v>
      </c>
      <c r="C2422" s="33" t="s">
        <v>96</v>
      </c>
      <c r="D2422" s="33" t="s">
        <v>97</v>
      </c>
      <c r="E2422" s="61" t="s">
        <v>8</v>
      </c>
      <c r="F2422" s="61" t="s">
        <v>9</v>
      </c>
      <c r="G2422" s="34">
        <v>806</v>
      </c>
    </row>
    <row r="2423" spans="1:7" x14ac:dyDescent="0.3">
      <c r="A2423" s="11">
        <v>2013</v>
      </c>
      <c r="B2423" s="33" t="s">
        <v>120</v>
      </c>
      <c r="C2423" s="33" t="s">
        <v>96</v>
      </c>
      <c r="D2423" s="33" t="s">
        <v>97</v>
      </c>
      <c r="E2423" s="61" t="s">
        <v>8</v>
      </c>
      <c r="F2423" s="61" t="s">
        <v>9</v>
      </c>
      <c r="G2423" s="34">
        <v>1972</v>
      </c>
    </row>
    <row r="2424" spans="1:7" x14ac:dyDescent="0.3">
      <c r="A2424" s="11">
        <v>2014</v>
      </c>
      <c r="B2424" s="33" t="s">
        <v>120</v>
      </c>
      <c r="C2424" s="33" t="s">
        <v>96</v>
      </c>
      <c r="D2424" s="33" t="s">
        <v>97</v>
      </c>
      <c r="E2424" s="61" t="s">
        <v>8</v>
      </c>
      <c r="F2424" s="61" t="s">
        <v>9</v>
      </c>
      <c r="G2424" s="34">
        <v>1177</v>
      </c>
    </row>
    <row r="2425" spans="1:7" x14ac:dyDescent="0.3">
      <c r="A2425" s="11">
        <v>2015</v>
      </c>
      <c r="B2425" s="33" t="s">
        <v>120</v>
      </c>
      <c r="C2425" s="33" t="s">
        <v>96</v>
      </c>
      <c r="D2425" s="33" t="s">
        <v>97</v>
      </c>
      <c r="E2425" s="61" t="s">
        <v>8</v>
      </c>
      <c r="F2425" s="61" t="s">
        <v>9</v>
      </c>
      <c r="G2425" s="34">
        <v>444</v>
      </c>
    </row>
    <row r="2426" spans="1:7" x14ac:dyDescent="0.3">
      <c r="A2426" s="11">
        <v>2016</v>
      </c>
      <c r="B2426" s="33" t="s">
        <v>120</v>
      </c>
      <c r="C2426" s="33" t="s">
        <v>96</v>
      </c>
      <c r="D2426" s="33" t="s">
        <v>97</v>
      </c>
      <c r="E2426" s="61" t="s">
        <v>8</v>
      </c>
      <c r="F2426" s="61" t="s">
        <v>9</v>
      </c>
      <c r="G2426" s="34">
        <v>1360</v>
      </c>
    </row>
    <row r="2427" spans="1:7" x14ac:dyDescent="0.3">
      <c r="A2427" s="11">
        <v>2000</v>
      </c>
      <c r="B2427" s="33" t="s">
        <v>120</v>
      </c>
      <c r="C2427" s="33" t="s">
        <v>78</v>
      </c>
      <c r="D2427" s="33" t="s">
        <v>79</v>
      </c>
      <c r="E2427" s="61" t="s">
        <v>8</v>
      </c>
      <c r="F2427" s="61" t="s">
        <v>9</v>
      </c>
      <c r="G2427" s="34">
        <v>3340</v>
      </c>
    </row>
    <row r="2428" spans="1:7" x14ac:dyDescent="0.3">
      <c r="A2428" s="11">
        <v>2001</v>
      </c>
      <c r="B2428" s="33" t="s">
        <v>120</v>
      </c>
      <c r="C2428" s="33" t="s">
        <v>78</v>
      </c>
      <c r="D2428" s="33" t="s">
        <v>79</v>
      </c>
      <c r="E2428" s="61" t="s">
        <v>8</v>
      </c>
      <c r="F2428" s="61" t="s">
        <v>9</v>
      </c>
      <c r="G2428" s="34">
        <v>2226</v>
      </c>
    </row>
    <row r="2429" spans="1:7" x14ac:dyDescent="0.3">
      <c r="A2429" s="11">
        <v>2002</v>
      </c>
      <c r="B2429" s="33" t="s">
        <v>120</v>
      </c>
      <c r="C2429" s="33" t="s">
        <v>78</v>
      </c>
      <c r="D2429" s="33" t="s">
        <v>79</v>
      </c>
      <c r="E2429" s="61" t="s">
        <v>8</v>
      </c>
      <c r="F2429" s="61" t="s">
        <v>9</v>
      </c>
      <c r="G2429" s="34">
        <v>4922</v>
      </c>
    </row>
    <row r="2430" spans="1:7" x14ac:dyDescent="0.3">
      <c r="A2430" s="11">
        <v>2003</v>
      </c>
      <c r="B2430" s="33" t="s">
        <v>120</v>
      </c>
      <c r="C2430" s="33" t="s">
        <v>78</v>
      </c>
      <c r="D2430" s="33" t="s">
        <v>79</v>
      </c>
      <c r="E2430" s="61" t="s">
        <v>8</v>
      </c>
      <c r="F2430" s="61" t="s">
        <v>9</v>
      </c>
      <c r="G2430" s="34">
        <v>6083</v>
      </c>
    </row>
    <row r="2431" spans="1:7" x14ac:dyDescent="0.3">
      <c r="A2431" s="11">
        <v>2004</v>
      </c>
      <c r="B2431" s="33" t="s">
        <v>120</v>
      </c>
      <c r="C2431" s="33" t="s">
        <v>78</v>
      </c>
      <c r="D2431" s="33" t="s">
        <v>79</v>
      </c>
      <c r="E2431" s="61" t="s">
        <v>8</v>
      </c>
      <c r="F2431" s="61" t="s">
        <v>9</v>
      </c>
      <c r="G2431" s="34">
        <v>6326</v>
      </c>
    </row>
    <row r="2432" spans="1:7" x14ac:dyDescent="0.3">
      <c r="A2432" s="11">
        <v>2005</v>
      </c>
      <c r="B2432" s="33" t="s">
        <v>120</v>
      </c>
      <c r="C2432" s="33" t="s">
        <v>78</v>
      </c>
      <c r="D2432" s="33" t="s">
        <v>79</v>
      </c>
      <c r="E2432" s="61" t="s">
        <v>8</v>
      </c>
      <c r="F2432" s="61" t="s">
        <v>9</v>
      </c>
      <c r="G2432" s="34">
        <v>5645</v>
      </c>
    </row>
    <row r="2433" spans="1:7" x14ac:dyDescent="0.3">
      <c r="A2433" s="11">
        <v>2006</v>
      </c>
      <c r="B2433" s="33" t="s">
        <v>120</v>
      </c>
      <c r="C2433" s="33" t="s">
        <v>78</v>
      </c>
      <c r="D2433" s="33" t="s">
        <v>79</v>
      </c>
      <c r="E2433" s="61" t="s">
        <v>8</v>
      </c>
      <c r="F2433" s="61" t="s">
        <v>9</v>
      </c>
      <c r="G2433" s="34">
        <v>4550</v>
      </c>
    </row>
    <row r="2434" spans="1:7" x14ac:dyDescent="0.3">
      <c r="A2434" s="11">
        <v>2007</v>
      </c>
      <c r="B2434" s="33" t="s">
        <v>120</v>
      </c>
      <c r="C2434" s="33" t="s">
        <v>78</v>
      </c>
      <c r="D2434" s="33" t="s">
        <v>79</v>
      </c>
      <c r="E2434" s="61" t="s">
        <v>8</v>
      </c>
      <c r="F2434" s="61" t="s">
        <v>9</v>
      </c>
      <c r="G2434" s="34">
        <v>11417</v>
      </c>
    </row>
    <row r="2435" spans="1:7" x14ac:dyDescent="0.3">
      <c r="A2435" s="11">
        <v>2008</v>
      </c>
      <c r="B2435" s="33" t="s">
        <v>120</v>
      </c>
      <c r="C2435" s="33" t="s">
        <v>78</v>
      </c>
      <c r="D2435" s="33" t="s">
        <v>79</v>
      </c>
      <c r="E2435" s="61" t="s">
        <v>8</v>
      </c>
      <c r="F2435" s="61" t="s">
        <v>9</v>
      </c>
      <c r="G2435" s="34">
        <v>5554</v>
      </c>
    </row>
    <row r="2436" spans="1:7" x14ac:dyDescent="0.3">
      <c r="A2436" s="11">
        <v>2009</v>
      </c>
      <c r="B2436" s="33" t="s">
        <v>120</v>
      </c>
      <c r="C2436" s="33" t="s">
        <v>78</v>
      </c>
      <c r="D2436" s="33" t="s">
        <v>79</v>
      </c>
      <c r="E2436" s="61" t="s">
        <v>8</v>
      </c>
      <c r="F2436" s="61" t="s">
        <v>9</v>
      </c>
      <c r="G2436" s="34">
        <v>5187</v>
      </c>
    </row>
    <row r="2437" spans="1:7" x14ac:dyDescent="0.3">
      <c r="A2437" s="11">
        <v>2010</v>
      </c>
      <c r="B2437" s="33" t="s">
        <v>120</v>
      </c>
      <c r="C2437" s="33" t="s">
        <v>78</v>
      </c>
      <c r="D2437" s="33" t="s">
        <v>79</v>
      </c>
      <c r="E2437" s="61" t="s">
        <v>8</v>
      </c>
      <c r="F2437" s="61" t="s">
        <v>9</v>
      </c>
      <c r="G2437" s="34">
        <v>7357</v>
      </c>
    </row>
    <row r="2438" spans="1:7" x14ac:dyDescent="0.3">
      <c r="A2438" s="11">
        <v>2011</v>
      </c>
      <c r="B2438" s="33" t="s">
        <v>120</v>
      </c>
      <c r="C2438" s="33" t="s">
        <v>78</v>
      </c>
      <c r="D2438" s="33" t="s">
        <v>79</v>
      </c>
      <c r="E2438" s="61" t="s">
        <v>8</v>
      </c>
      <c r="F2438" s="61" t="s">
        <v>9</v>
      </c>
      <c r="G2438" s="34">
        <v>12184</v>
      </c>
    </row>
    <row r="2439" spans="1:7" x14ac:dyDescent="0.3">
      <c r="A2439" s="11">
        <v>2012</v>
      </c>
      <c r="B2439" s="33" t="s">
        <v>120</v>
      </c>
      <c r="C2439" s="33" t="s">
        <v>78</v>
      </c>
      <c r="D2439" s="33" t="s">
        <v>79</v>
      </c>
      <c r="E2439" s="61" t="s">
        <v>8</v>
      </c>
      <c r="F2439" s="61" t="s">
        <v>9</v>
      </c>
      <c r="G2439" s="34">
        <v>8389</v>
      </c>
    </row>
    <row r="2440" spans="1:7" x14ac:dyDescent="0.3">
      <c r="A2440" s="11">
        <v>2013</v>
      </c>
      <c r="B2440" s="33" t="s">
        <v>120</v>
      </c>
      <c r="C2440" s="33" t="s">
        <v>78</v>
      </c>
      <c r="D2440" s="33" t="s">
        <v>79</v>
      </c>
      <c r="E2440" s="61" t="s">
        <v>8</v>
      </c>
      <c r="F2440" s="61" t="s">
        <v>9</v>
      </c>
      <c r="G2440" s="34">
        <v>13639</v>
      </c>
    </row>
    <row r="2441" spans="1:7" x14ac:dyDescent="0.3">
      <c r="A2441" s="11">
        <v>2014</v>
      </c>
      <c r="B2441" s="33" t="s">
        <v>120</v>
      </c>
      <c r="C2441" s="33" t="s">
        <v>78</v>
      </c>
      <c r="D2441" s="33" t="s">
        <v>79</v>
      </c>
      <c r="E2441" s="61" t="s">
        <v>8</v>
      </c>
      <c r="F2441" s="61" t="s">
        <v>9</v>
      </c>
      <c r="G2441" s="34">
        <v>4706</v>
      </c>
    </row>
    <row r="2442" spans="1:7" x14ac:dyDescent="0.3">
      <c r="A2442" s="11">
        <v>2015</v>
      </c>
      <c r="B2442" s="33" t="s">
        <v>120</v>
      </c>
      <c r="C2442" s="33" t="s">
        <v>78</v>
      </c>
      <c r="D2442" s="33" t="s">
        <v>79</v>
      </c>
      <c r="E2442" s="61" t="s">
        <v>8</v>
      </c>
      <c r="F2442" s="61" t="s">
        <v>9</v>
      </c>
      <c r="G2442" s="34">
        <v>18876</v>
      </c>
    </row>
    <row r="2443" spans="1:7" x14ac:dyDescent="0.3">
      <c r="A2443" s="11">
        <v>2016</v>
      </c>
      <c r="B2443" s="33" t="s">
        <v>120</v>
      </c>
      <c r="C2443" s="33" t="s">
        <v>78</v>
      </c>
      <c r="D2443" s="33" t="s">
        <v>79</v>
      </c>
      <c r="E2443" s="61" t="s">
        <v>8</v>
      </c>
      <c r="F2443" s="61" t="s">
        <v>9</v>
      </c>
      <c r="G2443" s="34">
        <v>15274</v>
      </c>
    </row>
    <row r="2444" spans="1:7" x14ac:dyDescent="0.3">
      <c r="A2444" s="11">
        <v>2000</v>
      </c>
      <c r="B2444" s="33" t="s">
        <v>120</v>
      </c>
      <c r="C2444" s="33" t="s">
        <v>121</v>
      </c>
      <c r="D2444" s="33" t="s">
        <v>122</v>
      </c>
      <c r="E2444" s="61" t="s">
        <v>8</v>
      </c>
      <c r="F2444" s="61" t="s">
        <v>9</v>
      </c>
      <c r="G2444" s="34">
        <v>29940</v>
      </c>
    </row>
    <row r="2445" spans="1:7" x14ac:dyDescent="0.3">
      <c r="A2445" s="11">
        <v>2001</v>
      </c>
      <c r="B2445" s="33" t="s">
        <v>120</v>
      </c>
      <c r="C2445" s="33" t="s">
        <v>121</v>
      </c>
      <c r="D2445" s="33" t="s">
        <v>122</v>
      </c>
      <c r="E2445" s="61" t="s">
        <v>8</v>
      </c>
      <c r="F2445" s="61" t="s">
        <v>9</v>
      </c>
      <c r="G2445" s="34">
        <v>34306</v>
      </c>
    </row>
    <row r="2446" spans="1:7" x14ac:dyDescent="0.3">
      <c r="A2446" s="11">
        <v>2002</v>
      </c>
      <c r="B2446" s="33" t="s">
        <v>120</v>
      </c>
      <c r="C2446" s="33" t="s">
        <v>121</v>
      </c>
      <c r="D2446" s="33" t="s">
        <v>122</v>
      </c>
      <c r="E2446" s="61" t="s">
        <v>8</v>
      </c>
      <c r="F2446" s="61" t="s">
        <v>9</v>
      </c>
      <c r="G2446" s="34">
        <v>27636</v>
      </c>
    </row>
    <row r="2447" spans="1:7" x14ac:dyDescent="0.3">
      <c r="A2447" s="11">
        <v>2003</v>
      </c>
      <c r="B2447" s="33" t="s">
        <v>120</v>
      </c>
      <c r="C2447" s="33" t="s">
        <v>121</v>
      </c>
      <c r="D2447" s="33" t="s">
        <v>122</v>
      </c>
      <c r="E2447" s="61" t="s">
        <v>8</v>
      </c>
      <c r="F2447" s="61" t="s">
        <v>9</v>
      </c>
      <c r="G2447" s="34">
        <v>29753</v>
      </c>
    </row>
    <row r="2448" spans="1:7" x14ac:dyDescent="0.3">
      <c r="A2448" s="11">
        <v>2004</v>
      </c>
      <c r="B2448" s="33" t="s">
        <v>120</v>
      </c>
      <c r="C2448" s="33" t="s">
        <v>121</v>
      </c>
      <c r="D2448" s="33" t="s">
        <v>122</v>
      </c>
      <c r="E2448" s="61" t="s">
        <v>8</v>
      </c>
      <c r="F2448" s="61" t="s">
        <v>9</v>
      </c>
      <c r="G2448" s="34">
        <v>32549</v>
      </c>
    </row>
    <row r="2449" spans="1:7" x14ac:dyDescent="0.3">
      <c r="A2449" s="11">
        <v>2005</v>
      </c>
      <c r="B2449" s="33" t="s">
        <v>120</v>
      </c>
      <c r="C2449" s="33" t="s">
        <v>121</v>
      </c>
      <c r="D2449" s="33" t="s">
        <v>122</v>
      </c>
      <c r="E2449" s="61" t="s">
        <v>8</v>
      </c>
      <c r="F2449" s="61" t="s">
        <v>9</v>
      </c>
      <c r="G2449" s="34">
        <v>38160</v>
      </c>
    </row>
    <row r="2450" spans="1:7" x14ac:dyDescent="0.3">
      <c r="A2450" s="11">
        <v>2006</v>
      </c>
      <c r="B2450" s="33" t="s">
        <v>120</v>
      </c>
      <c r="C2450" s="33" t="s">
        <v>121</v>
      </c>
      <c r="D2450" s="33" t="s">
        <v>122</v>
      </c>
      <c r="E2450" s="61" t="s">
        <v>8</v>
      </c>
      <c r="F2450" s="61" t="s">
        <v>9</v>
      </c>
      <c r="G2450" s="34">
        <v>36727</v>
      </c>
    </row>
    <row r="2451" spans="1:7" x14ac:dyDescent="0.3">
      <c r="A2451" s="11">
        <v>2007</v>
      </c>
      <c r="B2451" s="33" t="s">
        <v>120</v>
      </c>
      <c r="C2451" s="33" t="s">
        <v>121</v>
      </c>
      <c r="D2451" s="33" t="s">
        <v>122</v>
      </c>
      <c r="E2451" s="61" t="s">
        <v>8</v>
      </c>
      <c r="F2451" s="61" t="s">
        <v>9</v>
      </c>
      <c r="G2451" s="34">
        <v>35671</v>
      </c>
    </row>
    <row r="2452" spans="1:7" x14ac:dyDescent="0.3">
      <c r="A2452" s="11">
        <v>2008</v>
      </c>
      <c r="B2452" s="33" t="s">
        <v>120</v>
      </c>
      <c r="C2452" s="33" t="s">
        <v>121</v>
      </c>
      <c r="D2452" s="33" t="s">
        <v>122</v>
      </c>
      <c r="E2452" s="61" t="s">
        <v>8</v>
      </c>
      <c r="F2452" s="61" t="s">
        <v>9</v>
      </c>
      <c r="G2452" s="34">
        <v>31871</v>
      </c>
    </row>
    <row r="2453" spans="1:7" x14ac:dyDescent="0.3">
      <c r="A2453" s="11">
        <v>2009</v>
      </c>
      <c r="B2453" s="33" t="s">
        <v>120</v>
      </c>
      <c r="C2453" s="33" t="s">
        <v>121</v>
      </c>
      <c r="D2453" s="33" t="s">
        <v>122</v>
      </c>
      <c r="E2453" s="61" t="s">
        <v>8</v>
      </c>
      <c r="F2453" s="61" t="s">
        <v>9</v>
      </c>
      <c r="G2453" s="34">
        <v>30494</v>
      </c>
    </row>
    <row r="2454" spans="1:7" x14ac:dyDescent="0.3">
      <c r="A2454" s="11">
        <v>2010</v>
      </c>
      <c r="B2454" s="33" t="s">
        <v>120</v>
      </c>
      <c r="C2454" s="33" t="s">
        <v>121</v>
      </c>
      <c r="D2454" s="33" t="s">
        <v>122</v>
      </c>
      <c r="E2454" s="61" t="s">
        <v>8</v>
      </c>
      <c r="F2454" s="61" t="s">
        <v>9</v>
      </c>
      <c r="G2454" s="34">
        <v>41336</v>
      </c>
    </row>
    <row r="2455" spans="1:7" x14ac:dyDescent="0.3">
      <c r="A2455" s="11">
        <v>2011</v>
      </c>
      <c r="B2455" s="33" t="s">
        <v>120</v>
      </c>
      <c r="C2455" s="33" t="s">
        <v>121</v>
      </c>
      <c r="D2455" s="33" t="s">
        <v>122</v>
      </c>
      <c r="E2455" s="61" t="s">
        <v>8</v>
      </c>
      <c r="F2455" s="61" t="s">
        <v>9</v>
      </c>
      <c r="G2455" s="34">
        <v>34970</v>
      </c>
    </row>
    <row r="2456" spans="1:7" x14ac:dyDescent="0.3">
      <c r="A2456" s="11">
        <v>2012</v>
      </c>
      <c r="B2456" s="33" t="s">
        <v>120</v>
      </c>
      <c r="C2456" s="33" t="s">
        <v>121</v>
      </c>
      <c r="D2456" s="33" t="s">
        <v>122</v>
      </c>
      <c r="E2456" s="61" t="s">
        <v>8</v>
      </c>
      <c r="F2456" s="61" t="s">
        <v>9</v>
      </c>
      <c r="G2456" s="34">
        <v>37728</v>
      </c>
    </row>
    <row r="2457" spans="1:7" x14ac:dyDescent="0.3">
      <c r="A2457" s="11">
        <v>2013</v>
      </c>
      <c r="B2457" s="33" t="s">
        <v>120</v>
      </c>
      <c r="C2457" s="33" t="s">
        <v>121</v>
      </c>
      <c r="D2457" s="33" t="s">
        <v>122</v>
      </c>
      <c r="E2457" s="61" t="s">
        <v>8</v>
      </c>
      <c r="F2457" s="61" t="s">
        <v>9</v>
      </c>
      <c r="G2457" s="34">
        <v>52297</v>
      </c>
    </row>
    <row r="2458" spans="1:7" x14ac:dyDescent="0.3">
      <c r="A2458" s="11">
        <v>2014</v>
      </c>
      <c r="B2458" s="33" t="s">
        <v>120</v>
      </c>
      <c r="C2458" s="33" t="s">
        <v>121</v>
      </c>
      <c r="D2458" s="33" t="s">
        <v>122</v>
      </c>
      <c r="E2458" s="61" t="s">
        <v>8</v>
      </c>
      <c r="F2458" s="61" t="s">
        <v>9</v>
      </c>
      <c r="G2458" s="34">
        <v>50135</v>
      </c>
    </row>
    <row r="2459" spans="1:7" x14ac:dyDescent="0.3">
      <c r="A2459" s="11">
        <v>2015</v>
      </c>
      <c r="B2459" s="33" t="s">
        <v>120</v>
      </c>
      <c r="C2459" s="33" t="s">
        <v>121</v>
      </c>
      <c r="D2459" s="33" t="s">
        <v>122</v>
      </c>
      <c r="E2459" s="61" t="s">
        <v>8</v>
      </c>
      <c r="F2459" s="61" t="s">
        <v>9</v>
      </c>
      <c r="G2459" s="34">
        <v>46429</v>
      </c>
    </row>
    <row r="2460" spans="1:7" x14ac:dyDescent="0.3">
      <c r="A2460" s="11">
        <v>2016</v>
      </c>
      <c r="B2460" s="33" t="s">
        <v>120</v>
      </c>
      <c r="C2460" s="33" t="s">
        <v>121</v>
      </c>
      <c r="D2460" s="33" t="s">
        <v>122</v>
      </c>
      <c r="E2460" s="61" t="s">
        <v>8</v>
      </c>
      <c r="F2460" s="61" t="s">
        <v>9</v>
      </c>
      <c r="G2460" s="34">
        <v>43421</v>
      </c>
    </row>
    <row r="2461" spans="1:7" x14ac:dyDescent="0.3">
      <c r="A2461" s="11">
        <v>2000</v>
      </c>
      <c r="B2461" s="33" t="s">
        <v>120</v>
      </c>
      <c r="C2461" s="33" t="s">
        <v>84</v>
      </c>
      <c r="D2461" s="33" t="s">
        <v>85</v>
      </c>
      <c r="E2461" s="61" t="s">
        <v>8</v>
      </c>
      <c r="F2461" s="61" t="s">
        <v>9</v>
      </c>
      <c r="G2461" s="34">
        <v>27543</v>
      </c>
    </row>
    <row r="2462" spans="1:7" x14ac:dyDescent="0.3">
      <c r="A2462" s="11">
        <v>2001</v>
      </c>
      <c r="B2462" s="33" t="s">
        <v>120</v>
      </c>
      <c r="C2462" s="33" t="s">
        <v>84</v>
      </c>
      <c r="D2462" s="33" t="s">
        <v>85</v>
      </c>
      <c r="E2462" s="61" t="s">
        <v>8</v>
      </c>
      <c r="F2462" s="61" t="s">
        <v>9</v>
      </c>
      <c r="G2462" s="34">
        <v>25976</v>
      </c>
    </row>
    <row r="2463" spans="1:7" x14ac:dyDescent="0.3">
      <c r="A2463" s="11">
        <v>2002</v>
      </c>
      <c r="B2463" s="33" t="s">
        <v>120</v>
      </c>
      <c r="C2463" s="33" t="s">
        <v>84</v>
      </c>
      <c r="D2463" s="33" t="s">
        <v>85</v>
      </c>
      <c r="E2463" s="61" t="s">
        <v>8</v>
      </c>
      <c r="F2463" s="61" t="s">
        <v>9</v>
      </c>
      <c r="G2463" s="34">
        <v>27140</v>
      </c>
    </row>
    <row r="2464" spans="1:7" x14ac:dyDescent="0.3">
      <c r="A2464" s="11">
        <v>2003</v>
      </c>
      <c r="B2464" s="33" t="s">
        <v>120</v>
      </c>
      <c r="C2464" s="33" t="s">
        <v>84</v>
      </c>
      <c r="D2464" s="33" t="s">
        <v>85</v>
      </c>
      <c r="E2464" s="61" t="s">
        <v>8</v>
      </c>
      <c r="F2464" s="61" t="s">
        <v>9</v>
      </c>
      <c r="G2464" s="34">
        <v>21956</v>
      </c>
    </row>
    <row r="2465" spans="1:7" x14ac:dyDescent="0.3">
      <c r="A2465" s="11">
        <v>2004</v>
      </c>
      <c r="B2465" s="33" t="s">
        <v>120</v>
      </c>
      <c r="C2465" s="33" t="s">
        <v>84</v>
      </c>
      <c r="D2465" s="33" t="s">
        <v>85</v>
      </c>
      <c r="E2465" s="61" t="s">
        <v>8</v>
      </c>
      <c r="F2465" s="61" t="s">
        <v>9</v>
      </c>
      <c r="G2465" s="34">
        <v>17095</v>
      </c>
    </row>
    <row r="2466" spans="1:7" x14ac:dyDescent="0.3">
      <c r="A2466" s="11">
        <v>2005</v>
      </c>
      <c r="B2466" s="33" t="s">
        <v>120</v>
      </c>
      <c r="C2466" s="33" t="s">
        <v>84</v>
      </c>
      <c r="D2466" s="33" t="s">
        <v>85</v>
      </c>
      <c r="E2466" s="61" t="s">
        <v>8</v>
      </c>
      <c r="F2466" s="61" t="s">
        <v>9</v>
      </c>
      <c r="G2466" s="34">
        <v>23827</v>
      </c>
    </row>
    <row r="2467" spans="1:7" x14ac:dyDescent="0.3">
      <c r="A2467" s="11">
        <v>2006</v>
      </c>
      <c r="B2467" s="33" t="s">
        <v>120</v>
      </c>
      <c r="C2467" s="33" t="s">
        <v>84</v>
      </c>
      <c r="D2467" s="33" t="s">
        <v>85</v>
      </c>
      <c r="E2467" s="61" t="s">
        <v>8</v>
      </c>
      <c r="F2467" s="61" t="s">
        <v>9</v>
      </c>
      <c r="G2467" s="34">
        <v>37503</v>
      </c>
    </row>
    <row r="2468" spans="1:7" x14ac:dyDescent="0.3">
      <c r="A2468" s="11">
        <v>2007</v>
      </c>
      <c r="B2468" s="33" t="s">
        <v>120</v>
      </c>
      <c r="C2468" s="33" t="s">
        <v>84</v>
      </c>
      <c r="D2468" s="33" t="s">
        <v>85</v>
      </c>
      <c r="E2468" s="61" t="s">
        <v>8</v>
      </c>
      <c r="F2468" s="61" t="s">
        <v>9</v>
      </c>
      <c r="G2468" s="34">
        <v>36537</v>
      </c>
    </row>
    <row r="2469" spans="1:7" x14ac:dyDescent="0.3">
      <c r="A2469" s="11">
        <v>2008</v>
      </c>
      <c r="B2469" s="33" t="s">
        <v>120</v>
      </c>
      <c r="C2469" s="33" t="s">
        <v>84</v>
      </c>
      <c r="D2469" s="33" t="s">
        <v>85</v>
      </c>
      <c r="E2469" s="61" t="s">
        <v>8</v>
      </c>
      <c r="F2469" s="61" t="s">
        <v>9</v>
      </c>
      <c r="G2469" s="34">
        <v>36747</v>
      </c>
    </row>
    <row r="2470" spans="1:7" x14ac:dyDescent="0.3">
      <c r="A2470" s="11">
        <v>2009</v>
      </c>
      <c r="B2470" s="33" t="s">
        <v>120</v>
      </c>
      <c r="C2470" s="33" t="s">
        <v>84</v>
      </c>
      <c r="D2470" s="33" t="s">
        <v>85</v>
      </c>
      <c r="E2470" s="61" t="s">
        <v>8</v>
      </c>
      <c r="F2470" s="61" t="s">
        <v>9</v>
      </c>
      <c r="G2470" s="34">
        <v>26423</v>
      </c>
    </row>
    <row r="2471" spans="1:7" x14ac:dyDescent="0.3">
      <c r="A2471" s="11">
        <v>2010</v>
      </c>
      <c r="B2471" s="33" t="s">
        <v>120</v>
      </c>
      <c r="C2471" s="33" t="s">
        <v>84</v>
      </c>
      <c r="D2471" s="33" t="s">
        <v>85</v>
      </c>
      <c r="E2471" s="61" t="s">
        <v>8</v>
      </c>
      <c r="F2471" s="61" t="s">
        <v>9</v>
      </c>
      <c r="G2471" s="34">
        <v>26981</v>
      </c>
    </row>
    <row r="2472" spans="1:7" x14ac:dyDescent="0.3">
      <c r="A2472" s="11">
        <v>2011</v>
      </c>
      <c r="B2472" s="33" t="s">
        <v>120</v>
      </c>
      <c r="C2472" s="33" t="s">
        <v>84</v>
      </c>
      <c r="D2472" s="33" t="s">
        <v>85</v>
      </c>
      <c r="E2472" s="61" t="s">
        <v>8</v>
      </c>
      <c r="F2472" s="61" t="s">
        <v>9</v>
      </c>
      <c r="G2472" s="34">
        <v>24483</v>
      </c>
    </row>
    <row r="2473" spans="1:7" x14ac:dyDescent="0.3">
      <c r="A2473" s="11">
        <v>2012</v>
      </c>
      <c r="B2473" s="33" t="s">
        <v>120</v>
      </c>
      <c r="C2473" s="33" t="s">
        <v>84</v>
      </c>
      <c r="D2473" s="33" t="s">
        <v>85</v>
      </c>
      <c r="E2473" s="61" t="s">
        <v>8</v>
      </c>
      <c r="F2473" s="61" t="s">
        <v>9</v>
      </c>
      <c r="G2473" s="34">
        <v>29448</v>
      </c>
    </row>
    <row r="2474" spans="1:7" x14ac:dyDescent="0.3">
      <c r="A2474" s="11">
        <v>2013</v>
      </c>
      <c r="B2474" s="33" t="s">
        <v>120</v>
      </c>
      <c r="C2474" s="33" t="s">
        <v>84</v>
      </c>
      <c r="D2474" s="33" t="s">
        <v>85</v>
      </c>
      <c r="E2474" s="61" t="s">
        <v>8</v>
      </c>
      <c r="F2474" s="61" t="s">
        <v>9</v>
      </c>
      <c r="G2474" s="34">
        <v>40214</v>
      </c>
    </row>
    <row r="2475" spans="1:7" x14ac:dyDescent="0.3">
      <c r="A2475" s="11">
        <v>2014</v>
      </c>
      <c r="B2475" s="33" t="s">
        <v>120</v>
      </c>
      <c r="C2475" s="33" t="s">
        <v>84</v>
      </c>
      <c r="D2475" s="33" t="s">
        <v>85</v>
      </c>
      <c r="E2475" s="61" t="s">
        <v>8</v>
      </c>
      <c r="F2475" s="61" t="s">
        <v>9</v>
      </c>
      <c r="G2475" s="34">
        <v>34651</v>
      </c>
    </row>
    <row r="2476" spans="1:7" x14ac:dyDescent="0.3">
      <c r="A2476" s="11">
        <v>2015</v>
      </c>
      <c r="B2476" s="33" t="s">
        <v>120</v>
      </c>
      <c r="C2476" s="33" t="s">
        <v>84</v>
      </c>
      <c r="D2476" s="33" t="s">
        <v>85</v>
      </c>
      <c r="E2476" s="61" t="s">
        <v>8</v>
      </c>
      <c r="F2476" s="61" t="s">
        <v>9</v>
      </c>
      <c r="G2476" s="34">
        <v>82452</v>
      </c>
    </row>
    <row r="2477" spans="1:7" x14ac:dyDescent="0.3">
      <c r="A2477" s="11">
        <v>2016</v>
      </c>
      <c r="B2477" s="33" t="s">
        <v>120</v>
      </c>
      <c r="C2477" s="33" t="s">
        <v>84</v>
      </c>
      <c r="D2477" s="33" t="s">
        <v>85</v>
      </c>
      <c r="E2477" s="61" t="s">
        <v>8</v>
      </c>
      <c r="F2477" s="61" t="s">
        <v>9</v>
      </c>
      <c r="G2477" s="34">
        <v>59439</v>
      </c>
    </row>
    <row r="2478" spans="1:7" x14ac:dyDescent="0.3">
      <c r="A2478" s="11">
        <v>2000</v>
      </c>
      <c r="B2478" s="216" t="s">
        <v>250</v>
      </c>
      <c r="C2478" s="33" t="s">
        <v>100</v>
      </c>
      <c r="D2478" s="33" t="s">
        <v>101</v>
      </c>
      <c r="E2478" s="61" t="s">
        <v>8</v>
      </c>
      <c r="F2478" s="61" t="s">
        <v>9</v>
      </c>
      <c r="G2478" s="34">
        <v>19748</v>
      </c>
    </row>
    <row r="2479" spans="1:7" x14ac:dyDescent="0.3">
      <c r="A2479" s="11">
        <v>2001</v>
      </c>
      <c r="B2479" s="216" t="s">
        <v>250</v>
      </c>
      <c r="C2479" s="33" t="s">
        <v>100</v>
      </c>
      <c r="D2479" s="33" t="s">
        <v>101</v>
      </c>
      <c r="E2479" s="61" t="s">
        <v>8</v>
      </c>
      <c r="F2479" s="61" t="s">
        <v>9</v>
      </c>
      <c r="G2479" s="34">
        <v>19390</v>
      </c>
    </row>
    <row r="2480" spans="1:7" x14ac:dyDescent="0.3">
      <c r="A2480" s="11">
        <v>2002</v>
      </c>
      <c r="B2480" s="216" t="s">
        <v>250</v>
      </c>
      <c r="C2480" s="33" t="s">
        <v>100</v>
      </c>
      <c r="D2480" s="33" t="s">
        <v>101</v>
      </c>
      <c r="E2480" s="61" t="s">
        <v>8</v>
      </c>
      <c r="F2480" s="61" t="s">
        <v>9</v>
      </c>
      <c r="G2480" s="34">
        <v>12910</v>
      </c>
    </row>
    <row r="2481" spans="1:7" x14ac:dyDescent="0.3">
      <c r="A2481" s="11">
        <v>2003</v>
      </c>
      <c r="B2481" s="216" t="s">
        <v>250</v>
      </c>
      <c r="C2481" s="33" t="s">
        <v>100</v>
      </c>
      <c r="D2481" s="33" t="s">
        <v>101</v>
      </c>
      <c r="E2481" s="61" t="s">
        <v>8</v>
      </c>
      <c r="F2481" s="61" t="s">
        <v>9</v>
      </c>
      <c r="G2481" s="34">
        <v>14256</v>
      </c>
    </row>
    <row r="2482" spans="1:7" x14ac:dyDescent="0.3">
      <c r="A2482" s="11">
        <v>2004</v>
      </c>
      <c r="B2482" s="216" t="s">
        <v>250</v>
      </c>
      <c r="C2482" s="33" t="s">
        <v>100</v>
      </c>
      <c r="D2482" s="33" t="s">
        <v>101</v>
      </c>
      <c r="E2482" s="61" t="s">
        <v>8</v>
      </c>
      <c r="F2482" s="61" t="s">
        <v>9</v>
      </c>
      <c r="G2482" s="34">
        <v>12205</v>
      </c>
    </row>
    <row r="2483" spans="1:7" x14ac:dyDescent="0.3">
      <c r="A2483" s="11">
        <v>2005</v>
      </c>
      <c r="B2483" s="216" t="s">
        <v>250</v>
      </c>
      <c r="C2483" s="33" t="s">
        <v>100</v>
      </c>
      <c r="D2483" s="33" t="s">
        <v>101</v>
      </c>
      <c r="E2483" s="61" t="s">
        <v>8</v>
      </c>
      <c r="F2483" s="61" t="s">
        <v>9</v>
      </c>
      <c r="G2483" s="34">
        <v>18017</v>
      </c>
    </row>
    <row r="2484" spans="1:7" x14ac:dyDescent="0.3">
      <c r="A2484" s="11">
        <v>2006</v>
      </c>
      <c r="B2484" s="216" t="s">
        <v>250</v>
      </c>
      <c r="C2484" s="33" t="s">
        <v>100</v>
      </c>
      <c r="D2484" s="33" t="s">
        <v>101</v>
      </c>
      <c r="E2484" s="61" t="s">
        <v>8</v>
      </c>
      <c r="F2484" s="61" t="s">
        <v>9</v>
      </c>
      <c r="G2484" s="34">
        <v>22264</v>
      </c>
    </row>
    <row r="2485" spans="1:7" x14ac:dyDescent="0.3">
      <c r="A2485" s="11">
        <v>2007</v>
      </c>
      <c r="B2485" s="216" t="s">
        <v>250</v>
      </c>
      <c r="C2485" s="33" t="s">
        <v>100</v>
      </c>
      <c r="D2485" s="33" t="s">
        <v>101</v>
      </c>
      <c r="E2485" s="61" t="s">
        <v>8</v>
      </c>
      <c r="F2485" s="61" t="s">
        <v>9</v>
      </c>
      <c r="G2485" s="34">
        <v>19778</v>
      </c>
    </row>
    <row r="2486" spans="1:7" x14ac:dyDescent="0.3">
      <c r="A2486" s="11">
        <v>2008</v>
      </c>
      <c r="B2486" s="216" t="s">
        <v>250</v>
      </c>
      <c r="C2486" s="33" t="s">
        <v>100</v>
      </c>
      <c r="D2486" s="33" t="s">
        <v>101</v>
      </c>
      <c r="E2486" s="61" t="s">
        <v>8</v>
      </c>
      <c r="F2486" s="61" t="s">
        <v>9</v>
      </c>
      <c r="G2486" s="34">
        <v>20977</v>
      </c>
    </row>
    <row r="2487" spans="1:7" x14ac:dyDescent="0.3">
      <c r="A2487" s="11">
        <v>2009</v>
      </c>
      <c r="B2487" s="216" t="s">
        <v>250</v>
      </c>
      <c r="C2487" s="33" t="s">
        <v>100</v>
      </c>
      <c r="D2487" s="33" t="s">
        <v>101</v>
      </c>
      <c r="E2487" s="61" t="s">
        <v>8</v>
      </c>
      <c r="F2487" s="61" t="s">
        <v>9</v>
      </c>
      <c r="G2487" s="34">
        <v>18313</v>
      </c>
    </row>
    <row r="2488" spans="1:7" x14ac:dyDescent="0.3">
      <c r="A2488" s="11">
        <v>2010</v>
      </c>
      <c r="B2488" s="216" t="s">
        <v>250</v>
      </c>
      <c r="C2488" s="33" t="s">
        <v>100</v>
      </c>
      <c r="D2488" s="33" t="s">
        <v>101</v>
      </c>
      <c r="E2488" s="61" t="s">
        <v>8</v>
      </c>
      <c r="F2488" s="61" t="s">
        <v>9</v>
      </c>
      <c r="G2488" s="34">
        <v>13088</v>
      </c>
    </row>
    <row r="2489" spans="1:7" x14ac:dyDescent="0.3">
      <c r="A2489" s="11">
        <v>2011</v>
      </c>
      <c r="B2489" s="216" t="s">
        <v>250</v>
      </c>
      <c r="C2489" s="33" t="s">
        <v>100</v>
      </c>
      <c r="D2489" s="33" t="s">
        <v>101</v>
      </c>
      <c r="E2489" s="61" t="s">
        <v>8</v>
      </c>
      <c r="F2489" s="61" t="s">
        <v>9</v>
      </c>
      <c r="G2489" s="34">
        <v>22620</v>
      </c>
    </row>
    <row r="2490" spans="1:7" x14ac:dyDescent="0.3">
      <c r="A2490" s="11">
        <v>2012</v>
      </c>
      <c r="B2490" s="216" t="s">
        <v>250</v>
      </c>
      <c r="C2490" s="33" t="s">
        <v>100</v>
      </c>
      <c r="D2490" s="33" t="s">
        <v>101</v>
      </c>
      <c r="E2490" s="61" t="s">
        <v>8</v>
      </c>
      <c r="F2490" s="61" t="s">
        <v>9</v>
      </c>
      <c r="G2490" s="34">
        <v>18559</v>
      </c>
    </row>
    <row r="2491" spans="1:7" x14ac:dyDescent="0.3">
      <c r="A2491" s="11">
        <v>2013</v>
      </c>
      <c r="B2491" s="216" t="s">
        <v>250</v>
      </c>
      <c r="C2491" s="33" t="s">
        <v>100</v>
      </c>
      <c r="D2491" s="33" t="s">
        <v>101</v>
      </c>
      <c r="E2491" s="61" t="s">
        <v>8</v>
      </c>
      <c r="F2491" s="61" t="s">
        <v>9</v>
      </c>
      <c r="G2491" s="34">
        <v>20690</v>
      </c>
    </row>
    <row r="2492" spans="1:7" x14ac:dyDescent="0.3">
      <c r="A2492" s="11">
        <v>2014</v>
      </c>
      <c r="B2492" s="216" t="s">
        <v>250</v>
      </c>
      <c r="C2492" s="33" t="s">
        <v>100</v>
      </c>
      <c r="D2492" s="33" t="s">
        <v>101</v>
      </c>
      <c r="E2492" s="61" t="s">
        <v>8</v>
      </c>
      <c r="F2492" s="61" t="s">
        <v>9</v>
      </c>
      <c r="G2492" s="34">
        <v>33997</v>
      </c>
    </row>
    <row r="2493" spans="1:7" x14ac:dyDescent="0.3">
      <c r="A2493" s="11">
        <v>2015</v>
      </c>
      <c r="B2493" s="216" t="s">
        <v>250</v>
      </c>
      <c r="C2493" s="33" t="s">
        <v>100</v>
      </c>
      <c r="D2493" s="33" t="s">
        <v>101</v>
      </c>
      <c r="E2493" s="61" t="s">
        <v>8</v>
      </c>
      <c r="F2493" s="61" t="s">
        <v>9</v>
      </c>
      <c r="G2493" s="34">
        <v>12505</v>
      </c>
    </row>
    <row r="2494" spans="1:7" x14ac:dyDescent="0.3">
      <c r="A2494" s="11">
        <v>2016</v>
      </c>
      <c r="B2494" s="216" t="s">
        <v>250</v>
      </c>
      <c r="C2494" s="33" t="s">
        <v>100</v>
      </c>
      <c r="D2494" s="33" t="s">
        <v>101</v>
      </c>
      <c r="E2494" s="61" t="s">
        <v>8</v>
      </c>
      <c r="F2494" s="61" t="s">
        <v>9</v>
      </c>
      <c r="G2494" s="34">
        <v>20723</v>
      </c>
    </row>
    <row r="2495" spans="1:7" x14ac:dyDescent="0.3">
      <c r="A2495" s="11">
        <v>2000</v>
      </c>
      <c r="B2495" s="33" t="s">
        <v>115</v>
      </c>
      <c r="C2495" s="216" t="s">
        <v>69</v>
      </c>
      <c r="D2495" s="216" t="s">
        <v>70</v>
      </c>
      <c r="E2495" s="61" t="s">
        <v>8</v>
      </c>
      <c r="F2495" s="61" t="s">
        <v>9</v>
      </c>
      <c r="G2495" s="34">
        <v>5118</v>
      </c>
    </row>
    <row r="2496" spans="1:7" x14ac:dyDescent="0.3">
      <c r="A2496" s="11">
        <v>2001</v>
      </c>
      <c r="B2496" s="33" t="s">
        <v>115</v>
      </c>
      <c r="C2496" s="216" t="s">
        <v>69</v>
      </c>
      <c r="D2496" s="216" t="s">
        <v>70</v>
      </c>
      <c r="E2496" s="61" t="s">
        <v>8</v>
      </c>
      <c r="F2496" s="61" t="s">
        <v>9</v>
      </c>
      <c r="G2496" s="34">
        <v>7715</v>
      </c>
    </row>
    <row r="2497" spans="1:7" x14ac:dyDescent="0.3">
      <c r="A2497" s="11">
        <v>2002</v>
      </c>
      <c r="B2497" s="33" t="s">
        <v>115</v>
      </c>
      <c r="C2497" s="216" t="s">
        <v>69</v>
      </c>
      <c r="D2497" s="216" t="s">
        <v>70</v>
      </c>
      <c r="E2497" s="61" t="s">
        <v>8</v>
      </c>
      <c r="F2497" s="61" t="s">
        <v>9</v>
      </c>
      <c r="G2497" s="34">
        <v>8069</v>
      </c>
    </row>
    <row r="2498" spans="1:7" x14ac:dyDescent="0.3">
      <c r="A2498" s="11">
        <v>2003</v>
      </c>
      <c r="B2498" s="33" t="s">
        <v>115</v>
      </c>
      <c r="C2498" s="216" t="s">
        <v>69</v>
      </c>
      <c r="D2498" s="216" t="s">
        <v>70</v>
      </c>
      <c r="E2498" s="61" t="s">
        <v>8</v>
      </c>
      <c r="F2498" s="61" t="s">
        <v>9</v>
      </c>
      <c r="G2498" s="34">
        <v>8194</v>
      </c>
    </row>
    <row r="2499" spans="1:7" x14ac:dyDescent="0.3">
      <c r="A2499" s="11">
        <v>2004</v>
      </c>
      <c r="B2499" s="33" t="s">
        <v>115</v>
      </c>
      <c r="C2499" s="216" t="s">
        <v>69</v>
      </c>
      <c r="D2499" s="216" t="s">
        <v>70</v>
      </c>
      <c r="E2499" s="61" t="s">
        <v>8</v>
      </c>
      <c r="F2499" s="61" t="s">
        <v>9</v>
      </c>
      <c r="G2499" s="34">
        <v>9711</v>
      </c>
    </row>
    <row r="2500" spans="1:7" x14ac:dyDescent="0.3">
      <c r="A2500" s="11">
        <v>2005</v>
      </c>
      <c r="B2500" s="33" t="s">
        <v>115</v>
      </c>
      <c r="C2500" s="216" t="s">
        <v>69</v>
      </c>
      <c r="D2500" s="216" t="s">
        <v>70</v>
      </c>
      <c r="E2500" s="61" t="s">
        <v>8</v>
      </c>
      <c r="F2500" s="61" t="s">
        <v>9</v>
      </c>
      <c r="G2500" s="34">
        <v>12309</v>
      </c>
    </row>
    <row r="2501" spans="1:7" x14ac:dyDescent="0.3">
      <c r="A2501" s="11">
        <v>2006</v>
      </c>
      <c r="B2501" s="33" t="s">
        <v>115</v>
      </c>
      <c r="C2501" s="216" t="s">
        <v>69</v>
      </c>
      <c r="D2501" s="216" t="s">
        <v>70</v>
      </c>
      <c r="E2501" s="61" t="s">
        <v>8</v>
      </c>
      <c r="F2501" s="61" t="s">
        <v>9</v>
      </c>
      <c r="G2501" s="34">
        <v>7197</v>
      </c>
    </row>
    <row r="2502" spans="1:7" x14ac:dyDescent="0.3">
      <c r="A2502" s="11">
        <v>2007</v>
      </c>
      <c r="B2502" s="33" t="s">
        <v>115</v>
      </c>
      <c r="C2502" s="216" t="s">
        <v>69</v>
      </c>
      <c r="D2502" s="216" t="s">
        <v>70</v>
      </c>
      <c r="E2502" s="61" t="s">
        <v>8</v>
      </c>
      <c r="F2502" s="61" t="s">
        <v>9</v>
      </c>
      <c r="G2502" s="34">
        <v>6387</v>
      </c>
    </row>
    <row r="2503" spans="1:7" x14ac:dyDescent="0.3">
      <c r="A2503" s="11">
        <v>2008</v>
      </c>
      <c r="B2503" s="33" t="s">
        <v>115</v>
      </c>
      <c r="C2503" s="216" t="s">
        <v>69</v>
      </c>
      <c r="D2503" s="216" t="s">
        <v>70</v>
      </c>
      <c r="E2503" s="61" t="s">
        <v>8</v>
      </c>
      <c r="F2503" s="61" t="s">
        <v>9</v>
      </c>
      <c r="G2503" s="34">
        <v>9453</v>
      </c>
    </row>
    <row r="2504" spans="1:7" x14ac:dyDescent="0.3">
      <c r="A2504" s="11">
        <v>2009</v>
      </c>
      <c r="B2504" s="33" t="s">
        <v>115</v>
      </c>
      <c r="C2504" s="216" t="s">
        <v>69</v>
      </c>
      <c r="D2504" s="216" t="s">
        <v>70</v>
      </c>
      <c r="E2504" s="61" t="s">
        <v>8</v>
      </c>
      <c r="F2504" s="61" t="s">
        <v>9</v>
      </c>
      <c r="G2504" s="34">
        <v>6879</v>
      </c>
    </row>
    <row r="2505" spans="1:7" x14ac:dyDescent="0.3">
      <c r="A2505" s="11">
        <v>2010</v>
      </c>
      <c r="B2505" s="33" t="s">
        <v>115</v>
      </c>
      <c r="C2505" s="216" t="s">
        <v>69</v>
      </c>
      <c r="D2505" s="216" t="s">
        <v>70</v>
      </c>
      <c r="E2505" s="61" t="s">
        <v>8</v>
      </c>
      <c r="F2505" s="61" t="s">
        <v>9</v>
      </c>
      <c r="G2505" s="34">
        <v>7092</v>
      </c>
    </row>
    <row r="2506" spans="1:7" x14ac:dyDescent="0.3">
      <c r="A2506" s="11">
        <v>2011</v>
      </c>
      <c r="B2506" s="33" t="s">
        <v>115</v>
      </c>
      <c r="C2506" s="216" t="s">
        <v>69</v>
      </c>
      <c r="D2506" s="216" t="s">
        <v>70</v>
      </c>
      <c r="E2506" s="61" t="s">
        <v>8</v>
      </c>
      <c r="F2506" s="61" t="s">
        <v>9</v>
      </c>
      <c r="G2506" s="34">
        <v>6986</v>
      </c>
    </row>
    <row r="2507" spans="1:7" x14ac:dyDescent="0.3">
      <c r="A2507" s="11">
        <v>2012</v>
      </c>
      <c r="B2507" s="33" t="s">
        <v>115</v>
      </c>
      <c r="C2507" s="216" t="s">
        <v>69</v>
      </c>
      <c r="D2507" s="216" t="s">
        <v>70</v>
      </c>
      <c r="E2507" s="61" t="s">
        <v>8</v>
      </c>
      <c r="F2507" s="61" t="s">
        <v>9</v>
      </c>
      <c r="G2507" s="34">
        <v>8739</v>
      </c>
    </row>
    <row r="2508" spans="1:7" x14ac:dyDescent="0.3">
      <c r="A2508" s="11">
        <v>2013</v>
      </c>
      <c r="B2508" s="33" t="s">
        <v>115</v>
      </c>
      <c r="C2508" s="216" t="s">
        <v>69</v>
      </c>
      <c r="D2508" s="216" t="s">
        <v>70</v>
      </c>
      <c r="E2508" s="61" t="s">
        <v>8</v>
      </c>
      <c r="F2508" s="61" t="s">
        <v>9</v>
      </c>
      <c r="G2508" s="34">
        <v>12088</v>
      </c>
    </row>
    <row r="2509" spans="1:7" x14ac:dyDescent="0.3">
      <c r="A2509" s="11">
        <v>2014</v>
      </c>
      <c r="B2509" s="33" t="s">
        <v>115</v>
      </c>
      <c r="C2509" s="216" t="s">
        <v>69</v>
      </c>
      <c r="D2509" s="216" t="s">
        <v>70</v>
      </c>
      <c r="E2509" s="61" t="s">
        <v>8</v>
      </c>
      <c r="F2509" s="61" t="s">
        <v>9</v>
      </c>
      <c r="G2509" s="34">
        <v>11814</v>
      </c>
    </row>
    <row r="2510" spans="1:7" x14ac:dyDescent="0.3">
      <c r="A2510" s="11">
        <v>2015</v>
      </c>
      <c r="B2510" s="33" t="s">
        <v>115</v>
      </c>
      <c r="C2510" s="216" t="s">
        <v>69</v>
      </c>
      <c r="D2510" s="216" t="s">
        <v>70</v>
      </c>
      <c r="E2510" s="61" t="s">
        <v>8</v>
      </c>
      <c r="F2510" s="61" t="s">
        <v>9</v>
      </c>
      <c r="G2510" s="34">
        <v>9638</v>
      </c>
    </row>
    <row r="2511" spans="1:7" x14ac:dyDescent="0.3">
      <c r="A2511" s="11">
        <v>2016</v>
      </c>
      <c r="B2511" s="33" t="s">
        <v>115</v>
      </c>
      <c r="C2511" s="216" t="s">
        <v>69</v>
      </c>
      <c r="D2511" s="216" t="s">
        <v>70</v>
      </c>
      <c r="E2511" s="61" t="s">
        <v>8</v>
      </c>
      <c r="F2511" s="61" t="s">
        <v>9</v>
      </c>
      <c r="G2511" s="34">
        <v>10634</v>
      </c>
    </row>
    <row r="2512" spans="1:7" x14ac:dyDescent="0.3">
      <c r="A2512" s="11">
        <v>2000</v>
      </c>
      <c r="B2512" s="33" t="s">
        <v>115</v>
      </c>
      <c r="C2512" s="33" t="s">
        <v>81</v>
      </c>
      <c r="D2512" s="33" t="s">
        <v>82</v>
      </c>
      <c r="E2512" s="61" t="s">
        <v>8</v>
      </c>
      <c r="F2512" s="61" t="s">
        <v>9</v>
      </c>
      <c r="G2512" s="34">
        <v>15198</v>
      </c>
    </row>
    <row r="2513" spans="1:7" x14ac:dyDescent="0.3">
      <c r="A2513" s="11">
        <v>2001</v>
      </c>
      <c r="B2513" s="33" t="s">
        <v>115</v>
      </c>
      <c r="C2513" s="33" t="s">
        <v>81</v>
      </c>
      <c r="D2513" s="33" t="s">
        <v>82</v>
      </c>
      <c r="E2513" s="61" t="s">
        <v>8</v>
      </c>
      <c r="F2513" s="61" t="s">
        <v>9</v>
      </c>
      <c r="G2513" s="34">
        <v>13772</v>
      </c>
    </row>
    <row r="2514" spans="1:7" x14ac:dyDescent="0.3">
      <c r="A2514" s="11">
        <v>2002</v>
      </c>
      <c r="B2514" s="33" t="s">
        <v>115</v>
      </c>
      <c r="C2514" s="33" t="s">
        <v>81</v>
      </c>
      <c r="D2514" s="33" t="s">
        <v>82</v>
      </c>
      <c r="E2514" s="61" t="s">
        <v>8</v>
      </c>
      <c r="F2514" s="61" t="s">
        <v>9</v>
      </c>
      <c r="G2514" s="34">
        <v>11735</v>
      </c>
    </row>
    <row r="2515" spans="1:7" x14ac:dyDescent="0.3">
      <c r="A2515" s="11">
        <v>2003</v>
      </c>
      <c r="B2515" s="33" t="s">
        <v>115</v>
      </c>
      <c r="C2515" s="33" t="s">
        <v>81</v>
      </c>
      <c r="D2515" s="33" t="s">
        <v>82</v>
      </c>
      <c r="E2515" s="61" t="s">
        <v>8</v>
      </c>
      <c r="F2515" s="61" t="s">
        <v>9</v>
      </c>
      <c r="G2515" s="34">
        <v>7985</v>
      </c>
    </row>
    <row r="2516" spans="1:7" x14ac:dyDescent="0.3">
      <c r="A2516" s="11">
        <v>2004</v>
      </c>
      <c r="B2516" s="33" t="s">
        <v>115</v>
      </c>
      <c r="C2516" s="33" t="s">
        <v>81</v>
      </c>
      <c r="D2516" s="33" t="s">
        <v>82</v>
      </c>
      <c r="E2516" s="61" t="s">
        <v>8</v>
      </c>
      <c r="F2516" s="61" t="s">
        <v>9</v>
      </c>
      <c r="G2516" s="34">
        <v>16221</v>
      </c>
    </row>
    <row r="2517" spans="1:7" x14ac:dyDescent="0.3">
      <c r="A2517" s="11">
        <v>2005</v>
      </c>
      <c r="B2517" s="33" t="s">
        <v>115</v>
      </c>
      <c r="C2517" s="33" t="s">
        <v>81</v>
      </c>
      <c r="D2517" s="33" t="s">
        <v>82</v>
      </c>
      <c r="E2517" s="61" t="s">
        <v>8</v>
      </c>
      <c r="F2517" s="61" t="s">
        <v>9</v>
      </c>
      <c r="G2517" s="34">
        <v>14869</v>
      </c>
    </row>
    <row r="2518" spans="1:7" x14ac:dyDescent="0.3">
      <c r="A2518" s="11">
        <v>2006</v>
      </c>
      <c r="B2518" s="33" t="s">
        <v>115</v>
      </c>
      <c r="C2518" s="33" t="s">
        <v>81</v>
      </c>
      <c r="D2518" s="33" t="s">
        <v>82</v>
      </c>
      <c r="E2518" s="61" t="s">
        <v>8</v>
      </c>
      <c r="F2518" s="61" t="s">
        <v>9</v>
      </c>
      <c r="G2518" s="34">
        <v>13103</v>
      </c>
    </row>
    <row r="2519" spans="1:7" x14ac:dyDescent="0.3">
      <c r="A2519" s="11">
        <v>2007</v>
      </c>
      <c r="B2519" s="33" t="s">
        <v>115</v>
      </c>
      <c r="C2519" s="33" t="s">
        <v>81</v>
      </c>
      <c r="D2519" s="33" t="s">
        <v>82</v>
      </c>
      <c r="E2519" s="61" t="s">
        <v>8</v>
      </c>
      <c r="F2519" s="61" t="s">
        <v>9</v>
      </c>
      <c r="G2519" s="34">
        <v>13758</v>
      </c>
    </row>
    <row r="2520" spans="1:7" x14ac:dyDescent="0.3">
      <c r="A2520" s="11">
        <v>2008</v>
      </c>
      <c r="B2520" s="33" t="s">
        <v>115</v>
      </c>
      <c r="C2520" s="33" t="s">
        <v>81</v>
      </c>
      <c r="D2520" s="33" t="s">
        <v>82</v>
      </c>
      <c r="E2520" s="61" t="s">
        <v>8</v>
      </c>
      <c r="F2520" s="61" t="s">
        <v>9</v>
      </c>
      <c r="G2520" s="34">
        <v>8014</v>
      </c>
    </row>
    <row r="2521" spans="1:7" x14ac:dyDescent="0.3">
      <c r="A2521" s="11">
        <v>2009</v>
      </c>
      <c r="B2521" s="33" t="s">
        <v>115</v>
      </c>
      <c r="C2521" s="33" t="s">
        <v>81</v>
      </c>
      <c r="D2521" s="33" t="s">
        <v>82</v>
      </c>
      <c r="E2521" s="61" t="s">
        <v>8</v>
      </c>
      <c r="F2521" s="61" t="s">
        <v>9</v>
      </c>
      <c r="G2521" s="34">
        <v>6400</v>
      </c>
    </row>
    <row r="2522" spans="1:7" x14ac:dyDescent="0.3">
      <c r="A2522" s="11">
        <v>2010</v>
      </c>
      <c r="B2522" s="33" t="s">
        <v>115</v>
      </c>
      <c r="C2522" s="33" t="s">
        <v>81</v>
      </c>
      <c r="D2522" s="33" t="s">
        <v>82</v>
      </c>
      <c r="E2522" s="61" t="s">
        <v>8</v>
      </c>
      <c r="F2522" s="61" t="s">
        <v>9</v>
      </c>
      <c r="G2522" s="34">
        <v>14027</v>
      </c>
    </row>
    <row r="2523" spans="1:7" x14ac:dyDescent="0.3">
      <c r="A2523" s="11">
        <v>2011</v>
      </c>
      <c r="B2523" s="33" t="s">
        <v>115</v>
      </c>
      <c r="C2523" s="33" t="s">
        <v>81</v>
      </c>
      <c r="D2523" s="33" t="s">
        <v>82</v>
      </c>
      <c r="E2523" s="61" t="s">
        <v>8</v>
      </c>
      <c r="F2523" s="61" t="s">
        <v>9</v>
      </c>
      <c r="G2523" s="34">
        <v>12453</v>
      </c>
    </row>
    <row r="2524" spans="1:7" x14ac:dyDescent="0.3">
      <c r="A2524" s="11">
        <v>2012</v>
      </c>
      <c r="B2524" s="33" t="s">
        <v>115</v>
      </c>
      <c r="C2524" s="33" t="s">
        <v>81</v>
      </c>
      <c r="D2524" s="33" t="s">
        <v>82</v>
      </c>
      <c r="E2524" s="61" t="s">
        <v>8</v>
      </c>
      <c r="F2524" s="61" t="s">
        <v>9</v>
      </c>
      <c r="G2524" s="34">
        <v>15210</v>
      </c>
    </row>
    <row r="2525" spans="1:7" x14ac:dyDescent="0.3">
      <c r="A2525" s="11">
        <v>2013</v>
      </c>
      <c r="B2525" s="33" t="s">
        <v>115</v>
      </c>
      <c r="C2525" s="33" t="s">
        <v>81</v>
      </c>
      <c r="D2525" s="33" t="s">
        <v>82</v>
      </c>
      <c r="E2525" s="61" t="s">
        <v>8</v>
      </c>
      <c r="F2525" s="61" t="s">
        <v>9</v>
      </c>
      <c r="G2525" s="34">
        <v>12675</v>
      </c>
    </row>
    <row r="2526" spans="1:7" x14ac:dyDescent="0.3">
      <c r="A2526" s="11">
        <v>2014</v>
      </c>
      <c r="B2526" s="33" t="s">
        <v>115</v>
      </c>
      <c r="C2526" s="33" t="s">
        <v>81</v>
      </c>
      <c r="D2526" s="33" t="s">
        <v>82</v>
      </c>
      <c r="E2526" s="61" t="s">
        <v>8</v>
      </c>
      <c r="F2526" s="61" t="s">
        <v>9</v>
      </c>
      <c r="G2526" s="34">
        <v>41106</v>
      </c>
    </row>
    <row r="2527" spans="1:7" x14ac:dyDescent="0.3">
      <c r="A2527" s="11">
        <v>2015</v>
      </c>
      <c r="B2527" s="33" t="s">
        <v>115</v>
      </c>
      <c r="C2527" s="33" t="s">
        <v>81</v>
      </c>
      <c r="D2527" s="33" t="s">
        <v>82</v>
      </c>
      <c r="E2527" s="61" t="s">
        <v>8</v>
      </c>
      <c r="F2527" s="61" t="s">
        <v>9</v>
      </c>
      <c r="G2527" s="34">
        <v>21725</v>
      </c>
    </row>
    <row r="2528" spans="1:7" x14ac:dyDescent="0.3">
      <c r="A2528" s="11">
        <v>2016</v>
      </c>
      <c r="B2528" s="33" t="s">
        <v>115</v>
      </c>
      <c r="C2528" s="33" t="s">
        <v>81</v>
      </c>
      <c r="D2528" s="33" t="s">
        <v>82</v>
      </c>
      <c r="E2528" s="61" t="s">
        <v>8</v>
      </c>
      <c r="F2528" s="61" t="s">
        <v>9</v>
      </c>
      <c r="G2528" s="34">
        <v>12045</v>
      </c>
    </row>
    <row r="2529" spans="1:7" x14ac:dyDescent="0.3">
      <c r="A2529" s="11">
        <v>2000</v>
      </c>
      <c r="B2529" s="33" t="s">
        <v>115</v>
      </c>
      <c r="C2529" s="33" t="s">
        <v>98</v>
      </c>
      <c r="D2529" s="33" t="s">
        <v>99</v>
      </c>
      <c r="E2529" s="61" t="s">
        <v>8</v>
      </c>
      <c r="F2529" s="61" t="s">
        <v>9</v>
      </c>
      <c r="G2529" s="34">
        <v>50950</v>
      </c>
    </row>
    <row r="2530" spans="1:7" x14ac:dyDescent="0.3">
      <c r="A2530" s="11">
        <v>2001</v>
      </c>
      <c r="B2530" s="33" t="s">
        <v>115</v>
      </c>
      <c r="C2530" s="33" t="s">
        <v>98</v>
      </c>
      <c r="D2530" s="33" t="s">
        <v>99</v>
      </c>
      <c r="E2530" s="61" t="s">
        <v>8</v>
      </c>
      <c r="F2530" s="61" t="s">
        <v>9</v>
      </c>
      <c r="G2530" s="34">
        <v>46201</v>
      </c>
    </row>
    <row r="2531" spans="1:7" x14ac:dyDescent="0.3">
      <c r="A2531" s="11">
        <v>2002</v>
      </c>
      <c r="B2531" s="33" t="s">
        <v>115</v>
      </c>
      <c r="C2531" s="33" t="s">
        <v>98</v>
      </c>
      <c r="D2531" s="33" t="s">
        <v>99</v>
      </c>
      <c r="E2531" s="61" t="s">
        <v>8</v>
      </c>
      <c r="F2531" s="61" t="s">
        <v>9</v>
      </c>
      <c r="G2531" s="34">
        <v>40896</v>
      </c>
    </row>
    <row r="2532" spans="1:7" x14ac:dyDescent="0.3">
      <c r="A2532" s="11">
        <v>2003</v>
      </c>
      <c r="B2532" s="33" t="s">
        <v>115</v>
      </c>
      <c r="C2532" s="33" t="s">
        <v>98</v>
      </c>
      <c r="D2532" s="33" t="s">
        <v>99</v>
      </c>
      <c r="E2532" s="61" t="s">
        <v>8</v>
      </c>
      <c r="F2532" s="61" t="s">
        <v>9</v>
      </c>
      <c r="G2532" s="34">
        <v>60645</v>
      </c>
    </row>
    <row r="2533" spans="1:7" x14ac:dyDescent="0.3">
      <c r="A2533" s="11">
        <v>2004</v>
      </c>
      <c r="B2533" s="33" t="s">
        <v>115</v>
      </c>
      <c r="C2533" s="33" t="s">
        <v>98</v>
      </c>
      <c r="D2533" s="33" t="s">
        <v>99</v>
      </c>
      <c r="E2533" s="61" t="s">
        <v>8</v>
      </c>
      <c r="F2533" s="61" t="s">
        <v>9</v>
      </c>
      <c r="G2533" s="34">
        <v>41201</v>
      </c>
    </row>
    <row r="2534" spans="1:7" x14ac:dyDescent="0.3">
      <c r="A2534" s="11">
        <v>2005</v>
      </c>
      <c r="B2534" s="33" t="s">
        <v>115</v>
      </c>
      <c r="C2534" s="33" t="s">
        <v>98</v>
      </c>
      <c r="D2534" s="33" t="s">
        <v>99</v>
      </c>
      <c r="E2534" s="61" t="s">
        <v>8</v>
      </c>
      <c r="F2534" s="61" t="s">
        <v>9</v>
      </c>
      <c r="G2534" s="34">
        <v>40790</v>
      </c>
    </row>
    <row r="2535" spans="1:7" x14ac:dyDescent="0.3">
      <c r="A2535" s="11">
        <v>2006</v>
      </c>
      <c r="B2535" s="33" t="s">
        <v>115</v>
      </c>
      <c r="C2535" s="33" t="s">
        <v>98</v>
      </c>
      <c r="D2535" s="33" t="s">
        <v>99</v>
      </c>
      <c r="E2535" s="61" t="s">
        <v>8</v>
      </c>
      <c r="F2535" s="61" t="s">
        <v>9</v>
      </c>
      <c r="G2535" s="34">
        <v>54386</v>
      </c>
    </row>
    <row r="2536" spans="1:7" x14ac:dyDescent="0.3">
      <c r="A2536" s="11">
        <v>2007</v>
      </c>
      <c r="B2536" s="33" t="s">
        <v>115</v>
      </c>
      <c r="C2536" s="33" t="s">
        <v>98</v>
      </c>
      <c r="D2536" s="33" t="s">
        <v>99</v>
      </c>
      <c r="E2536" s="61" t="s">
        <v>8</v>
      </c>
      <c r="F2536" s="61" t="s">
        <v>9</v>
      </c>
      <c r="G2536" s="34">
        <v>39731</v>
      </c>
    </row>
    <row r="2537" spans="1:7" x14ac:dyDescent="0.3">
      <c r="A2537" s="11">
        <v>2008</v>
      </c>
      <c r="B2537" s="33" t="s">
        <v>115</v>
      </c>
      <c r="C2537" s="33" t="s">
        <v>98</v>
      </c>
      <c r="D2537" s="33" t="s">
        <v>99</v>
      </c>
      <c r="E2537" s="61" t="s">
        <v>8</v>
      </c>
      <c r="F2537" s="61" t="s">
        <v>9</v>
      </c>
      <c r="G2537" s="34">
        <v>40572</v>
      </c>
    </row>
    <row r="2538" spans="1:7" x14ac:dyDescent="0.3">
      <c r="A2538" s="11">
        <v>2009</v>
      </c>
      <c r="B2538" s="33" t="s">
        <v>115</v>
      </c>
      <c r="C2538" s="33" t="s">
        <v>98</v>
      </c>
      <c r="D2538" s="33" t="s">
        <v>99</v>
      </c>
      <c r="E2538" s="61" t="s">
        <v>8</v>
      </c>
      <c r="F2538" s="61" t="s">
        <v>9</v>
      </c>
      <c r="G2538" s="34">
        <v>35127</v>
      </c>
    </row>
    <row r="2539" spans="1:7" x14ac:dyDescent="0.3">
      <c r="A2539" s="11">
        <v>2010</v>
      </c>
      <c r="B2539" t="s">
        <v>115</v>
      </c>
      <c r="C2539" t="s">
        <v>98</v>
      </c>
      <c r="D2539" t="s">
        <v>99</v>
      </c>
      <c r="E2539" t="s">
        <v>8</v>
      </c>
      <c r="F2539" t="s">
        <v>9</v>
      </c>
      <c r="G2539" s="34">
        <v>51144</v>
      </c>
    </row>
    <row r="2540" spans="1:7" x14ac:dyDescent="0.3">
      <c r="A2540" s="11">
        <v>2011</v>
      </c>
      <c r="B2540" s="35" t="s">
        <v>115</v>
      </c>
      <c r="C2540" s="35" t="s">
        <v>98</v>
      </c>
      <c r="D2540" s="59" t="s">
        <v>99</v>
      </c>
      <c r="E2540" s="35" t="s">
        <v>8</v>
      </c>
      <c r="F2540" s="35" t="s">
        <v>9</v>
      </c>
      <c r="G2540" s="34">
        <v>34903</v>
      </c>
    </row>
    <row r="2541" spans="1:7" x14ac:dyDescent="0.3">
      <c r="A2541" s="11">
        <v>2012</v>
      </c>
      <c r="B2541" s="35" t="s">
        <v>115</v>
      </c>
      <c r="C2541" s="35" t="s">
        <v>98</v>
      </c>
      <c r="D2541" s="59" t="s">
        <v>99</v>
      </c>
      <c r="E2541" s="35" t="s">
        <v>8</v>
      </c>
      <c r="F2541" s="35" t="s">
        <v>9</v>
      </c>
      <c r="G2541" s="34">
        <v>22159</v>
      </c>
    </row>
    <row r="2542" spans="1:7" x14ac:dyDescent="0.3">
      <c r="A2542" s="11">
        <v>2013</v>
      </c>
      <c r="B2542" s="59" t="s">
        <v>115</v>
      </c>
      <c r="C2542" s="59" t="s">
        <v>98</v>
      </c>
      <c r="D2542" s="59" t="s">
        <v>99</v>
      </c>
      <c r="E2542" s="59" t="s">
        <v>8</v>
      </c>
      <c r="F2542" t="s">
        <v>9</v>
      </c>
      <c r="G2542" s="34">
        <v>40866</v>
      </c>
    </row>
    <row r="2543" spans="1:7" x14ac:dyDescent="0.3">
      <c r="A2543" s="11">
        <v>2014</v>
      </c>
      <c r="B2543" s="59" t="s">
        <v>115</v>
      </c>
      <c r="C2543" s="59" t="s">
        <v>98</v>
      </c>
      <c r="D2543" s="59" t="s">
        <v>99</v>
      </c>
      <c r="E2543" s="59" t="s">
        <v>8</v>
      </c>
      <c r="F2543" s="59" t="s">
        <v>9</v>
      </c>
      <c r="G2543" s="34">
        <v>68309</v>
      </c>
    </row>
    <row r="2544" spans="1:7" x14ac:dyDescent="0.3">
      <c r="A2544" s="11">
        <v>2015</v>
      </c>
      <c r="B2544" s="59" t="s">
        <v>115</v>
      </c>
      <c r="C2544" s="59" t="s">
        <v>98</v>
      </c>
      <c r="D2544" s="59" t="s">
        <v>99</v>
      </c>
      <c r="E2544" s="59" t="s">
        <v>8</v>
      </c>
      <c r="F2544" s="59" t="s">
        <v>9</v>
      </c>
      <c r="G2544" s="34">
        <v>63795</v>
      </c>
    </row>
    <row r="2545" spans="1:7" x14ac:dyDescent="0.3">
      <c r="A2545" s="11">
        <v>2016</v>
      </c>
      <c r="B2545" s="59" t="s">
        <v>115</v>
      </c>
      <c r="C2545" s="59" t="s">
        <v>98</v>
      </c>
      <c r="D2545" s="59" t="s">
        <v>99</v>
      </c>
      <c r="E2545" s="59" t="s">
        <v>8</v>
      </c>
      <c r="F2545" s="59" t="s">
        <v>9</v>
      </c>
      <c r="G2545" s="34">
        <v>38492</v>
      </c>
    </row>
    <row r="2546" spans="1:7" x14ac:dyDescent="0.3">
      <c r="A2546" s="11">
        <v>2000</v>
      </c>
      <c r="B2546" s="59" t="s">
        <v>115</v>
      </c>
      <c r="C2546" s="59" t="s">
        <v>103</v>
      </c>
      <c r="D2546" s="59" t="s">
        <v>104</v>
      </c>
      <c r="E2546" s="59" t="s">
        <v>8</v>
      </c>
      <c r="F2546" s="59" t="s">
        <v>9</v>
      </c>
      <c r="G2546" s="34">
        <v>14886</v>
      </c>
    </row>
    <row r="2547" spans="1:7" x14ac:dyDescent="0.3">
      <c r="A2547" s="11">
        <v>2001</v>
      </c>
      <c r="B2547" s="59" t="s">
        <v>115</v>
      </c>
      <c r="C2547" s="59" t="s">
        <v>103</v>
      </c>
      <c r="D2547" s="59" t="s">
        <v>104</v>
      </c>
      <c r="E2547" s="59" t="s">
        <v>8</v>
      </c>
      <c r="F2547" s="59" t="s">
        <v>9</v>
      </c>
      <c r="G2547" s="34">
        <v>12171</v>
      </c>
    </row>
    <row r="2548" spans="1:7" x14ac:dyDescent="0.3">
      <c r="A2548" s="11">
        <v>2002</v>
      </c>
      <c r="B2548" s="59" t="s">
        <v>115</v>
      </c>
      <c r="C2548" s="59" t="s">
        <v>103</v>
      </c>
      <c r="D2548" s="59" t="s">
        <v>104</v>
      </c>
      <c r="E2548" s="59" t="s">
        <v>8</v>
      </c>
      <c r="F2548" s="59" t="s">
        <v>9</v>
      </c>
      <c r="G2548" s="34">
        <v>6495</v>
      </c>
    </row>
    <row r="2549" spans="1:7" x14ac:dyDescent="0.3">
      <c r="A2549" s="11">
        <v>2003</v>
      </c>
      <c r="B2549" s="59" t="s">
        <v>115</v>
      </c>
      <c r="C2549" s="59" t="s">
        <v>103</v>
      </c>
      <c r="D2549" s="59" t="s">
        <v>104</v>
      </c>
      <c r="E2549" s="59" t="s">
        <v>8</v>
      </c>
      <c r="F2549" s="59" t="s">
        <v>9</v>
      </c>
      <c r="G2549" s="34">
        <v>8395</v>
      </c>
    </row>
    <row r="2550" spans="1:7" x14ac:dyDescent="0.3">
      <c r="A2550" s="11">
        <v>2004</v>
      </c>
      <c r="B2550" s="59" t="s">
        <v>115</v>
      </c>
      <c r="C2550" s="59" t="s">
        <v>103</v>
      </c>
      <c r="D2550" s="59" t="s">
        <v>104</v>
      </c>
      <c r="E2550" s="59" t="s">
        <v>8</v>
      </c>
      <c r="F2550" s="59" t="s">
        <v>9</v>
      </c>
      <c r="G2550" s="34">
        <v>9866</v>
      </c>
    </row>
    <row r="2551" spans="1:7" x14ac:dyDescent="0.3">
      <c r="A2551" s="11">
        <v>2005</v>
      </c>
      <c r="B2551" s="59" t="s">
        <v>115</v>
      </c>
      <c r="C2551" s="59" t="s">
        <v>103</v>
      </c>
      <c r="D2551" s="59" t="s">
        <v>104</v>
      </c>
      <c r="E2551" s="59" t="s">
        <v>8</v>
      </c>
      <c r="F2551" s="59" t="s">
        <v>9</v>
      </c>
      <c r="G2551" s="34">
        <v>7807</v>
      </c>
    </row>
    <row r="2552" spans="1:7" x14ac:dyDescent="0.3">
      <c r="A2552" s="11">
        <v>2006</v>
      </c>
      <c r="B2552" s="59" t="s">
        <v>115</v>
      </c>
      <c r="C2552" s="59" t="s">
        <v>103</v>
      </c>
      <c r="D2552" s="59" t="s">
        <v>104</v>
      </c>
      <c r="E2552" s="59" t="s">
        <v>8</v>
      </c>
      <c r="F2552" s="59" t="s">
        <v>9</v>
      </c>
      <c r="G2552" s="34">
        <v>8146</v>
      </c>
    </row>
    <row r="2553" spans="1:7" x14ac:dyDescent="0.3">
      <c r="A2553" s="11">
        <v>2007</v>
      </c>
      <c r="B2553" s="59" t="s">
        <v>115</v>
      </c>
      <c r="C2553" s="59" t="s">
        <v>103</v>
      </c>
      <c r="D2553" s="59" t="s">
        <v>104</v>
      </c>
      <c r="E2553" s="59" t="s">
        <v>8</v>
      </c>
      <c r="F2553" s="59" t="s">
        <v>9</v>
      </c>
      <c r="G2553" s="34">
        <v>24184</v>
      </c>
    </row>
    <row r="2554" spans="1:7" x14ac:dyDescent="0.3">
      <c r="A2554" s="11">
        <v>2008</v>
      </c>
      <c r="B2554" s="59" t="s">
        <v>115</v>
      </c>
      <c r="C2554" s="59" t="s">
        <v>103</v>
      </c>
      <c r="D2554" s="59" t="s">
        <v>104</v>
      </c>
      <c r="E2554" s="59" t="s">
        <v>8</v>
      </c>
      <c r="F2554" s="59" t="s">
        <v>9</v>
      </c>
      <c r="G2554" s="34">
        <v>10058</v>
      </c>
    </row>
    <row r="2555" spans="1:7" x14ac:dyDescent="0.3">
      <c r="A2555" s="11">
        <v>2009</v>
      </c>
      <c r="B2555" s="59" t="s">
        <v>115</v>
      </c>
      <c r="C2555" s="59" t="s">
        <v>103</v>
      </c>
      <c r="D2555" s="59" t="s">
        <v>104</v>
      </c>
      <c r="E2555" s="59" t="s">
        <v>8</v>
      </c>
      <c r="F2555" s="59" t="s">
        <v>9</v>
      </c>
      <c r="G2555" s="34">
        <v>12831</v>
      </c>
    </row>
    <row r="2556" spans="1:7" x14ac:dyDescent="0.3">
      <c r="A2556" s="11">
        <v>2010</v>
      </c>
      <c r="B2556" s="59" t="s">
        <v>115</v>
      </c>
      <c r="C2556" s="59" t="s">
        <v>103</v>
      </c>
      <c r="D2556" s="59" t="s">
        <v>104</v>
      </c>
      <c r="E2556" s="59" t="s">
        <v>8</v>
      </c>
      <c r="F2556" s="59" t="s">
        <v>9</v>
      </c>
      <c r="G2556" s="34">
        <v>5915</v>
      </c>
    </row>
    <row r="2557" spans="1:7" x14ac:dyDescent="0.3">
      <c r="A2557" s="11">
        <v>2011</v>
      </c>
      <c r="B2557" s="59" t="s">
        <v>115</v>
      </c>
      <c r="C2557" s="59" t="s">
        <v>103</v>
      </c>
      <c r="D2557" s="59" t="s">
        <v>104</v>
      </c>
      <c r="E2557" s="59" t="s">
        <v>8</v>
      </c>
      <c r="F2557" s="59" t="s">
        <v>9</v>
      </c>
      <c r="G2557" s="34">
        <v>19054</v>
      </c>
    </row>
    <row r="2558" spans="1:7" x14ac:dyDescent="0.3">
      <c r="A2558" s="11">
        <v>2012</v>
      </c>
      <c r="B2558" s="59" t="s">
        <v>115</v>
      </c>
      <c r="C2558" s="59" t="s">
        <v>103</v>
      </c>
      <c r="D2558" s="59" t="s">
        <v>104</v>
      </c>
      <c r="E2558" s="59" t="s">
        <v>8</v>
      </c>
      <c r="F2558" s="59" t="s">
        <v>9</v>
      </c>
      <c r="G2558" s="34">
        <v>10250</v>
      </c>
    </row>
    <row r="2559" spans="1:7" x14ac:dyDescent="0.3">
      <c r="A2559" s="11">
        <v>2013</v>
      </c>
      <c r="B2559" s="59" t="s">
        <v>115</v>
      </c>
      <c r="C2559" s="59" t="s">
        <v>103</v>
      </c>
      <c r="D2559" s="59" t="s">
        <v>104</v>
      </c>
      <c r="E2559" s="59" t="s">
        <v>8</v>
      </c>
      <c r="F2559" s="59" t="s">
        <v>9</v>
      </c>
      <c r="G2559" s="34">
        <v>7371</v>
      </c>
    </row>
    <row r="2560" spans="1:7" x14ac:dyDescent="0.3">
      <c r="A2560" s="11">
        <v>2014</v>
      </c>
      <c r="B2560" s="59" t="s">
        <v>115</v>
      </c>
      <c r="C2560" s="59" t="s">
        <v>103</v>
      </c>
      <c r="D2560" s="59" t="s">
        <v>104</v>
      </c>
      <c r="E2560" s="59" t="s">
        <v>8</v>
      </c>
      <c r="F2560" s="59" t="s">
        <v>9</v>
      </c>
      <c r="G2560" s="34">
        <v>8620</v>
      </c>
    </row>
    <row r="2561" spans="1:7" x14ac:dyDescent="0.3">
      <c r="A2561" s="11">
        <v>2015</v>
      </c>
      <c r="B2561" s="59" t="s">
        <v>115</v>
      </c>
      <c r="C2561" s="59" t="s">
        <v>103</v>
      </c>
      <c r="D2561" s="59" t="s">
        <v>104</v>
      </c>
      <c r="E2561" s="59" t="s">
        <v>8</v>
      </c>
      <c r="F2561" s="59" t="s">
        <v>9</v>
      </c>
      <c r="G2561" s="34">
        <v>12376</v>
      </c>
    </row>
    <row r="2562" spans="1:7" x14ac:dyDescent="0.3">
      <c r="A2562" s="11">
        <v>2016</v>
      </c>
      <c r="B2562" s="59" t="s">
        <v>115</v>
      </c>
      <c r="C2562" s="59" t="s">
        <v>103</v>
      </c>
      <c r="D2562" s="59" t="s">
        <v>104</v>
      </c>
      <c r="E2562" s="59" t="s">
        <v>8</v>
      </c>
      <c r="F2562" s="59" t="s">
        <v>9</v>
      </c>
      <c r="G2562" s="34">
        <v>20833</v>
      </c>
    </row>
    <row r="2563" spans="1:7" x14ac:dyDescent="0.3">
      <c r="A2563" s="61">
        <v>2000</v>
      </c>
      <c r="B2563" s="59" t="s">
        <v>115</v>
      </c>
      <c r="C2563" s="59" t="s">
        <v>12</v>
      </c>
      <c r="D2563" s="59" t="s">
        <v>47</v>
      </c>
      <c r="E2563" s="59" t="s">
        <v>8</v>
      </c>
      <c r="F2563" s="59" t="s">
        <v>9</v>
      </c>
      <c r="G2563" s="3">
        <v>19892</v>
      </c>
    </row>
    <row r="2564" spans="1:7" x14ac:dyDescent="0.3">
      <c r="A2564" s="61">
        <v>2001</v>
      </c>
      <c r="B2564" s="59" t="s">
        <v>115</v>
      </c>
      <c r="C2564" s="59" t="s">
        <v>12</v>
      </c>
      <c r="D2564" s="59" t="s">
        <v>47</v>
      </c>
      <c r="E2564" s="59" t="s">
        <v>8</v>
      </c>
      <c r="F2564" s="59" t="s">
        <v>9</v>
      </c>
      <c r="G2564" s="3">
        <v>15280</v>
      </c>
    </row>
    <row r="2565" spans="1:7" x14ac:dyDescent="0.3">
      <c r="A2565" s="61">
        <v>2002</v>
      </c>
      <c r="B2565" s="59" t="s">
        <v>115</v>
      </c>
      <c r="C2565" s="59" t="s">
        <v>12</v>
      </c>
      <c r="D2565" s="59" t="s">
        <v>47</v>
      </c>
      <c r="E2565" s="59" t="s">
        <v>8</v>
      </c>
      <c r="F2565" s="59" t="s">
        <v>9</v>
      </c>
      <c r="G2565" s="3">
        <v>13039</v>
      </c>
    </row>
    <row r="2566" spans="1:7" x14ac:dyDescent="0.3">
      <c r="A2566" s="61">
        <v>2003</v>
      </c>
      <c r="B2566" s="59" t="s">
        <v>115</v>
      </c>
      <c r="C2566" s="59" t="s">
        <v>12</v>
      </c>
      <c r="D2566" s="59" t="s">
        <v>47</v>
      </c>
      <c r="E2566" s="59" t="s">
        <v>8</v>
      </c>
      <c r="F2566" s="59" t="s">
        <v>9</v>
      </c>
      <c r="G2566" s="3">
        <v>10401</v>
      </c>
    </row>
    <row r="2567" spans="1:7" x14ac:dyDescent="0.3">
      <c r="A2567" s="61">
        <v>2004</v>
      </c>
      <c r="B2567" s="59" t="s">
        <v>115</v>
      </c>
      <c r="C2567" s="59" t="s">
        <v>12</v>
      </c>
      <c r="D2567" s="59" t="s">
        <v>47</v>
      </c>
      <c r="E2567" s="59" t="s">
        <v>8</v>
      </c>
      <c r="F2567" s="59" t="s">
        <v>9</v>
      </c>
      <c r="G2567" s="3">
        <v>8243</v>
      </c>
    </row>
    <row r="2568" spans="1:7" x14ac:dyDescent="0.3">
      <c r="A2568" s="61">
        <v>2005</v>
      </c>
      <c r="B2568" s="59" t="s">
        <v>115</v>
      </c>
      <c r="C2568" s="59" t="s">
        <v>12</v>
      </c>
      <c r="D2568" s="59" t="s">
        <v>47</v>
      </c>
      <c r="E2568" s="59" t="s">
        <v>8</v>
      </c>
      <c r="F2568" s="59" t="s">
        <v>9</v>
      </c>
      <c r="G2568" s="3">
        <v>13092</v>
      </c>
    </row>
    <row r="2569" spans="1:7" x14ac:dyDescent="0.3">
      <c r="A2569" s="61">
        <v>2006</v>
      </c>
      <c r="B2569" s="59" t="s">
        <v>115</v>
      </c>
      <c r="C2569" s="59" t="s">
        <v>12</v>
      </c>
      <c r="D2569" s="59" t="s">
        <v>47</v>
      </c>
      <c r="E2569" s="59" t="s">
        <v>8</v>
      </c>
      <c r="F2569" s="59" t="s">
        <v>9</v>
      </c>
      <c r="G2569" s="3">
        <v>13833</v>
      </c>
    </row>
    <row r="2570" spans="1:7" x14ac:dyDescent="0.3">
      <c r="A2570" s="61">
        <v>2007</v>
      </c>
      <c r="B2570" s="59" t="s">
        <v>115</v>
      </c>
      <c r="C2570" s="59" t="s">
        <v>12</v>
      </c>
      <c r="D2570" s="59" t="s">
        <v>47</v>
      </c>
      <c r="E2570" s="59" t="s">
        <v>8</v>
      </c>
      <c r="F2570" s="59" t="s">
        <v>9</v>
      </c>
      <c r="G2570" s="3">
        <v>13794</v>
      </c>
    </row>
    <row r="2571" spans="1:7" x14ac:dyDescent="0.3">
      <c r="A2571" s="61">
        <v>2008</v>
      </c>
      <c r="B2571" s="59" t="s">
        <v>115</v>
      </c>
      <c r="C2571" s="59" t="s">
        <v>12</v>
      </c>
      <c r="D2571" s="59" t="s">
        <v>47</v>
      </c>
      <c r="E2571" s="59" t="s">
        <v>8</v>
      </c>
      <c r="F2571" s="59" t="s">
        <v>9</v>
      </c>
      <c r="G2571" s="3">
        <v>11719</v>
      </c>
    </row>
    <row r="2572" spans="1:7" x14ac:dyDescent="0.3">
      <c r="A2572" s="61">
        <v>2009</v>
      </c>
      <c r="B2572" s="59" t="s">
        <v>115</v>
      </c>
      <c r="C2572" s="59" t="s">
        <v>12</v>
      </c>
      <c r="D2572" s="59" t="s">
        <v>47</v>
      </c>
      <c r="E2572" s="59" t="s">
        <v>8</v>
      </c>
      <c r="F2572" s="59" t="s">
        <v>9</v>
      </c>
      <c r="G2572" s="3">
        <v>9551</v>
      </c>
    </row>
    <row r="2573" spans="1:7" x14ac:dyDescent="0.3">
      <c r="A2573" s="61">
        <v>2010</v>
      </c>
      <c r="B2573" s="59" t="s">
        <v>115</v>
      </c>
      <c r="C2573" s="59" t="s">
        <v>12</v>
      </c>
      <c r="D2573" s="59" t="s">
        <v>47</v>
      </c>
      <c r="E2573" s="59" t="s">
        <v>8</v>
      </c>
      <c r="F2573" s="59" t="s">
        <v>9</v>
      </c>
      <c r="G2573" s="3">
        <v>15974</v>
      </c>
    </row>
    <row r="2574" spans="1:7" x14ac:dyDescent="0.3">
      <c r="A2574" s="61">
        <v>2011</v>
      </c>
      <c r="B2574" s="59" t="s">
        <v>115</v>
      </c>
      <c r="C2574" s="59" t="s">
        <v>12</v>
      </c>
      <c r="D2574" s="59" t="s">
        <v>47</v>
      </c>
      <c r="E2574" s="59" t="s">
        <v>8</v>
      </c>
      <c r="F2574" s="59" t="s">
        <v>9</v>
      </c>
      <c r="G2574" s="3">
        <v>12201</v>
      </c>
    </row>
    <row r="2575" spans="1:7" x14ac:dyDescent="0.3">
      <c r="A2575" s="61">
        <v>2012</v>
      </c>
      <c r="B2575" s="59" t="s">
        <v>115</v>
      </c>
      <c r="C2575" s="59" t="s">
        <v>12</v>
      </c>
      <c r="D2575" s="59" t="s">
        <v>47</v>
      </c>
      <c r="E2575" s="59" t="s">
        <v>8</v>
      </c>
      <c r="F2575" s="59" t="s">
        <v>9</v>
      </c>
      <c r="G2575" s="3">
        <v>10404</v>
      </c>
    </row>
    <row r="2576" spans="1:7" x14ac:dyDescent="0.3">
      <c r="A2576" s="61">
        <v>2013</v>
      </c>
      <c r="B2576" s="59" t="s">
        <v>115</v>
      </c>
      <c r="C2576" s="9" t="s">
        <v>12</v>
      </c>
      <c r="D2576" s="59" t="s">
        <v>47</v>
      </c>
      <c r="E2576" s="9" t="s">
        <v>8</v>
      </c>
      <c r="F2576" s="9" t="s">
        <v>9</v>
      </c>
      <c r="G2576" s="4">
        <v>13815</v>
      </c>
    </row>
    <row r="2577" spans="1:7" x14ac:dyDescent="0.3">
      <c r="A2577" s="61">
        <v>2014</v>
      </c>
      <c r="B2577" s="59" t="s">
        <v>115</v>
      </c>
      <c r="C2577" s="59" t="s">
        <v>12</v>
      </c>
      <c r="D2577" s="59" t="s">
        <v>47</v>
      </c>
      <c r="E2577" s="59" t="s">
        <v>8</v>
      </c>
      <c r="F2577" s="59" t="s">
        <v>9</v>
      </c>
      <c r="G2577" s="61">
        <v>17542</v>
      </c>
    </row>
    <row r="2578" spans="1:7" x14ac:dyDescent="0.3">
      <c r="A2578" s="61">
        <v>2015</v>
      </c>
      <c r="B2578" s="59" t="s">
        <v>115</v>
      </c>
      <c r="C2578" s="59" t="s">
        <v>12</v>
      </c>
      <c r="D2578" s="59" t="s">
        <v>47</v>
      </c>
      <c r="E2578" s="59" t="s">
        <v>8</v>
      </c>
      <c r="F2578" s="59" t="s">
        <v>9</v>
      </c>
      <c r="G2578" s="61">
        <v>16505</v>
      </c>
    </row>
    <row r="2579" spans="1:7" x14ac:dyDescent="0.3">
      <c r="A2579" s="61">
        <v>2016</v>
      </c>
      <c r="B2579" s="59" t="s">
        <v>115</v>
      </c>
      <c r="C2579" s="59" t="s">
        <v>12</v>
      </c>
      <c r="D2579" s="59" t="s">
        <v>47</v>
      </c>
      <c r="E2579" s="59" t="s">
        <v>8</v>
      </c>
      <c r="F2579" s="59" t="s">
        <v>9</v>
      </c>
      <c r="G2579" s="61">
        <v>16470</v>
      </c>
    </row>
    <row r="2580" spans="1:7" x14ac:dyDescent="0.3">
      <c r="A2580" s="61">
        <v>2000</v>
      </c>
      <c r="B2580" s="59" t="s">
        <v>115</v>
      </c>
      <c r="C2580" s="59" t="s">
        <v>13</v>
      </c>
      <c r="D2580" s="59" t="s">
        <v>48</v>
      </c>
      <c r="E2580" s="59" t="s">
        <v>8</v>
      </c>
      <c r="F2580" s="59" t="s">
        <v>9</v>
      </c>
      <c r="G2580" s="3">
        <v>53395</v>
      </c>
    </row>
    <row r="2581" spans="1:7" x14ac:dyDescent="0.3">
      <c r="A2581" s="61">
        <v>2001</v>
      </c>
      <c r="B2581" s="59" t="s">
        <v>115</v>
      </c>
      <c r="C2581" s="59" t="s">
        <v>13</v>
      </c>
      <c r="D2581" s="59" t="s">
        <v>48</v>
      </c>
      <c r="E2581" s="59" t="s">
        <v>8</v>
      </c>
      <c r="F2581" s="59" t="s">
        <v>9</v>
      </c>
      <c r="G2581" s="3">
        <v>56876</v>
      </c>
    </row>
    <row r="2582" spans="1:7" x14ac:dyDescent="0.3">
      <c r="A2582" s="61">
        <v>2002</v>
      </c>
      <c r="B2582" s="59" t="s">
        <v>115</v>
      </c>
      <c r="C2582" s="59" t="s">
        <v>13</v>
      </c>
      <c r="D2582" s="59" t="s">
        <v>48</v>
      </c>
      <c r="E2582" s="59" t="s">
        <v>8</v>
      </c>
      <c r="F2582" s="59" t="s">
        <v>9</v>
      </c>
      <c r="G2582" s="3">
        <v>44684</v>
      </c>
    </row>
    <row r="2583" spans="1:7" x14ac:dyDescent="0.3">
      <c r="A2583" s="61">
        <v>2003</v>
      </c>
      <c r="B2583" s="59" t="s">
        <v>115</v>
      </c>
      <c r="C2583" s="59" t="s">
        <v>13</v>
      </c>
      <c r="D2583" s="59" t="s">
        <v>48</v>
      </c>
      <c r="E2583" s="59" t="s">
        <v>8</v>
      </c>
      <c r="F2583" s="59" t="s">
        <v>9</v>
      </c>
      <c r="G2583" s="3">
        <v>31053</v>
      </c>
    </row>
    <row r="2584" spans="1:7" x14ac:dyDescent="0.3">
      <c r="A2584" s="61">
        <v>2004</v>
      </c>
      <c r="B2584" s="59" t="s">
        <v>115</v>
      </c>
      <c r="C2584" s="59" t="s">
        <v>13</v>
      </c>
      <c r="D2584" s="59" t="s">
        <v>48</v>
      </c>
      <c r="E2584" s="59" t="s">
        <v>8</v>
      </c>
      <c r="F2584" s="59" t="s">
        <v>9</v>
      </c>
      <c r="G2584" s="3">
        <v>32960</v>
      </c>
    </row>
    <row r="2585" spans="1:7" x14ac:dyDescent="0.3">
      <c r="A2585" s="61">
        <v>2005</v>
      </c>
      <c r="B2585" s="59" t="s">
        <v>115</v>
      </c>
      <c r="C2585" s="59" t="s">
        <v>13</v>
      </c>
      <c r="D2585" s="59" t="s">
        <v>48</v>
      </c>
      <c r="E2585" s="59" t="s">
        <v>8</v>
      </c>
      <c r="F2585" s="59" t="s">
        <v>9</v>
      </c>
      <c r="G2585" s="3">
        <v>38869</v>
      </c>
    </row>
    <row r="2586" spans="1:7" x14ac:dyDescent="0.3">
      <c r="A2586" s="61">
        <v>2006</v>
      </c>
      <c r="B2586" s="59" t="s">
        <v>115</v>
      </c>
      <c r="C2586" s="59" t="s">
        <v>13</v>
      </c>
      <c r="D2586" s="59" t="s">
        <v>48</v>
      </c>
      <c r="E2586" s="59" t="s">
        <v>8</v>
      </c>
      <c r="F2586" s="59" t="s">
        <v>9</v>
      </c>
      <c r="G2586" s="3">
        <v>41760</v>
      </c>
    </row>
    <row r="2587" spans="1:7" x14ac:dyDescent="0.3">
      <c r="A2587" s="61">
        <v>2007</v>
      </c>
      <c r="B2587" s="59" t="s">
        <v>115</v>
      </c>
      <c r="C2587" s="59" t="s">
        <v>13</v>
      </c>
      <c r="D2587" s="59" t="s">
        <v>48</v>
      </c>
      <c r="E2587" s="59" t="s">
        <v>8</v>
      </c>
      <c r="F2587" s="59" t="s">
        <v>9</v>
      </c>
      <c r="G2587" s="3">
        <v>43595</v>
      </c>
    </row>
    <row r="2588" spans="1:7" x14ac:dyDescent="0.3">
      <c r="A2588" s="61">
        <v>2008</v>
      </c>
      <c r="B2588" s="59" t="s">
        <v>115</v>
      </c>
      <c r="C2588" s="59" t="s">
        <v>13</v>
      </c>
      <c r="D2588" s="59" t="s">
        <v>48</v>
      </c>
      <c r="E2588" s="59" t="s">
        <v>8</v>
      </c>
      <c r="F2588" s="59" t="s">
        <v>9</v>
      </c>
      <c r="G2588" s="3">
        <v>38782</v>
      </c>
    </row>
    <row r="2589" spans="1:7" x14ac:dyDescent="0.3">
      <c r="A2589" s="61">
        <v>2009</v>
      </c>
      <c r="B2589" s="59" t="s">
        <v>115</v>
      </c>
      <c r="C2589" s="59" t="s">
        <v>13</v>
      </c>
      <c r="D2589" s="59" t="s">
        <v>48</v>
      </c>
      <c r="E2589" s="59" t="s">
        <v>8</v>
      </c>
      <c r="F2589" s="59" t="s">
        <v>9</v>
      </c>
      <c r="G2589" s="3">
        <v>22037</v>
      </c>
    </row>
    <row r="2590" spans="1:7" x14ac:dyDescent="0.3">
      <c r="A2590" s="61">
        <v>2010</v>
      </c>
      <c r="B2590" s="59" t="s">
        <v>115</v>
      </c>
      <c r="C2590" s="59" t="s">
        <v>13</v>
      </c>
      <c r="D2590" s="59" t="s">
        <v>48</v>
      </c>
      <c r="E2590" s="59" t="s">
        <v>8</v>
      </c>
      <c r="F2590" s="59" t="s">
        <v>9</v>
      </c>
      <c r="G2590" s="3">
        <v>37670</v>
      </c>
    </row>
    <row r="2591" spans="1:7" x14ac:dyDescent="0.3">
      <c r="A2591" s="61">
        <v>2011</v>
      </c>
      <c r="B2591" s="59" t="s">
        <v>115</v>
      </c>
      <c r="C2591" s="59" t="s">
        <v>13</v>
      </c>
      <c r="D2591" s="59" t="s">
        <v>48</v>
      </c>
      <c r="E2591" s="59" t="s">
        <v>8</v>
      </c>
      <c r="F2591" s="59" t="s">
        <v>9</v>
      </c>
      <c r="G2591" s="3">
        <v>25026</v>
      </c>
    </row>
    <row r="2592" spans="1:7" x14ac:dyDescent="0.3">
      <c r="A2592" s="61">
        <v>2012</v>
      </c>
      <c r="B2592" s="59" t="s">
        <v>115</v>
      </c>
      <c r="C2592" s="59" t="s">
        <v>13</v>
      </c>
      <c r="D2592" s="59" t="s">
        <v>48</v>
      </c>
      <c r="E2592" s="59" t="s">
        <v>8</v>
      </c>
      <c r="F2592" s="59" t="s">
        <v>9</v>
      </c>
      <c r="G2592" s="3">
        <v>29903</v>
      </c>
    </row>
    <row r="2593" spans="1:7" x14ac:dyDescent="0.3">
      <c r="A2593" s="61">
        <v>2013</v>
      </c>
      <c r="B2593" s="59" t="s">
        <v>115</v>
      </c>
      <c r="C2593" s="9" t="s">
        <v>13</v>
      </c>
      <c r="D2593" s="59" t="s">
        <v>48</v>
      </c>
      <c r="E2593" s="9" t="s">
        <v>8</v>
      </c>
      <c r="F2593" s="9" t="s">
        <v>9</v>
      </c>
      <c r="G2593" s="4">
        <v>61551</v>
      </c>
    </row>
    <row r="2594" spans="1:7" x14ac:dyDescent="0.3">
      <c r="A2594" s="61">
        <v>2014</v>
      </c>
      <c r="B2594" s="59" t="s">
        <v>115</v>
      </c>
      <c r="C2594" s="59" t="s">
        <v>13</v>
      </c>
      <c r="D2594" s="59" t="s">
        <v>48</v>
      </c>
      <c r="E2594" s="59" t="s">
        <v>8</v>
      </c>
      <c r="F2594" s="59" t="s">
        <v>9</v>
      </c>
      <c r="G2594" s="61">
        <v>53025</v>
      </c>
    </row>
    <row r="2595" spans="1:7" x14ac:dyDescent="0.3">
      <c r="A2595" s="61">
        <v>2015</v>
      </c>
      <c r="B2595" s="59" t="s">
        <v>115</v>
      </c>
      <c r="C2595" s="59" t="s">
        <v>13</v>
      </c>
      <c r="D2595" s="59" t="s">
        <v>48</v>
      </c>
      <c r="E2595" s="59" t="s">
        <v>8</v>
      </c>
      <c r="F2595" s="59" t="s">
        <v>9</v>
      </c>
      <c r="G2595" s="61">
        <v>46792</v>
      </c>
    </row>
    <row r="2596" spans="1:7" x14ac:dyDescent="0.3">
      <c r="A2596" s="61">
        <v>2016</v>
      </c>
      <c r="B2596" s="59" t="s">
        <v>115</v>
      </c>
      <c r="C2596" s="59" t="s">
        <v>13</v>
      </c>
      <c r="D2596" s="59" t="s">
        <v>48</v>
      </c>
      <c r="E2596" s="59" t="s">
        <v>8</v>
      </c>
      <c r="F2596" s="59" t="s">
        <v>9</v>
      </c>
      <c r="G2596" s="61">
        <v>55866</v>
      </c>
    </row>
    <row r="2597" spans="1:7" x14ac:dyDescent="0.3">
      <c r="A2597" s="61">
        <v>2000</v>
      </c>
      <c r="B2597" s="59" t="s">
        <v>6</v>
      </c>
      <c r="C2597" s="59" t="s">
        <v>14</v>
      </c>
      <c r="D2597" s="59" t="s">
        <v>50</v>
      </c>
      <c r="E2597" s="59" t="s">
        <v>8</v>
      </c>
      <c r="F2597" s="59" t="s">
        <v>9</v>
      </c>
      <c r="G2597" s="3">
        <v>7551</v>
      </c>
    </row>
    <row r="2598" spans="1:7" x14ac:dyDescent="0.3">
      <c r="A2598" s="61">
        <v>2001</v>
      </c>
      <c r="B2598" s="59" t="s">
        <v>6</v>
      </c>
      <c r="C2598" s="59" t="s">
        <v>14</v>
      </c>
      <c r="D2598" s="59" t="s">
        <v>50</v>
      </c>
      <c r="E2598" s="59" t="s">
        <v>8</v>
      </c>
      <c r="F2598" s="59" t="s">
        <v>9</v>
      </c>
      <c r="G2598" s="3">
        <v>3835</v>
      </c>
    </row>
    <row r="2599" spans="1:7" x14ac:dyDescent="0.3">
      <c r="A2599" s="61">
        <v>2002</v>
      </c>
      <c r="B2599" s="59" t="s">
        <v>6</v>
      </c>
      <c r="C2599" s="59" t="s">
        <v>14</v>
      </c>
      <c r="D2599" s="59" t="s">
        <v>50</v>
      </c>
      <c r="E2599" s="59" t="s">
        <v>8</v>
      </c>
      <c r="F2599" s="59" t="s">
        <v>9</v>
      </c>
      <c r="G2599" s="3">
        <v>1335</v>
      </c>
    </row>
    <row r="2600" spans="1:7" x14ac:dyDescent="0.3">
      <c r="A2600" s="61">
        <v>2003</v>
      </c>
      <c r="B2600" s="59" t="s">
        <v>6</v>
      </c>
      <c r="C2600" s="59" t="s">
        <v>14</v>
      </c>
      <c r="D2600" s="59" t="s">
        <v>50</v>
      </c>
      <c r="E2600" s="59" t="s">
        <v>8</v>
      </c>
      <c r="F2600" s="59" t="s">
        <v>9</v>
      </c>
      <c r="G2600" s="3">
        <v>3643</v>
      </c>
    </row>
    <row r="2601" spans="1:7" x14ac:dyDescent="0.3">
      <c r="A2601" s="61">
        <v>2004</v>
      </c>
      <c r="B2601" s="59" t="s">
        <v>6</v>
      </c>
      <c r="C2601" s="59" t="s">
        <v>14</v>
      </c>
      <c r="D2601" s="59" t="s">
        <v>50</v>
      </c>
      <c r="E2601" s="59" t="s">
        <v>8</v>
      </c>
      <c r="F2601" s="59" t="s">
        <v>9</v>
      </c>
      <c r="G2601" s="3">
        <v>969</v>
      </c>
    </row>
    <row r="2602" spans="1:7" x14ac:dyDescent="0.3">
      <c r="A2602" s="61">
        <v>2005</v>
      </c>
      <c r="B2602" s="59" t="s">
        <v>6</v>
      </c>
      <c r="C2602" s="59" t="s">
        <v>14</v>
      </c>
      <c r="D2602" s="59" t="s">
        <v>50</v>
      </c>
      <c r="E2602" s="59" t="s">
        <v>8</v>
      </c>
      <c r="F2602" s="59" t="s">
        <v>9</v>
      </c>
      <c r="G2602" s="3">
        <v>6105</v>
      </c>
    </row>
    <row r="2603" spans="1:7" x14ac:dyDescent="0.3">
      <c r="A2603" s="61">
        <v>2006</v>
      </c>
      <c r="B2603" s="59" t="s">
        <v>6</v>
      </c>
      <c r="C2603" s="59" t="s">
        <v>14</v>
      </c>
      <c r="D2603" s="59" t="s">
        <v>50</v>
      </c>
      <c r="E2603" s="59" t="s">
        <v>8</v>
      </c>
      <c r="F2603" s="59" t="s">
        <v>9</v>
      </c>
      <c r="G2603" s="3">
        <v>7082</v>
      </c>
    </row>
    <row r="2604" spans="1:7" x14ac:dyDescent="0.3">
      <c r="A2604" s="61">
        <v>2007</v>
      </c>
      <c r="B2604" s="59" t="s">
        <v>6</v>
      </c>
      <c r="C2604" s="59" t="s">
        <v>14</v>
      </c>
      <c r="D2604" s="59" t="s">
        <v>50</v>
      </c>
      <c r="E2604" s="59" t="s">
        <v>8</v>
      </c>
      <c r="F2604" s="59" t="s">
        <v>9</v>
      </c>
      <c r="G2604" s="3">
        <v>8066</v>
      </c>
    </row>
    <row r="2605" spans="1:7" x14ac:dyDescent="0.3">
      <c r="A2605" s="61">
        <v>2008</v>
      </c>
      <c r="B2605" s="59" t="s">
        <v>6</v>
      </c>
      <c r="C2605" s="59" t="s">
        <v>14</v>
      </c>
      <c r="D2605" s="59" t="s">
        <v>50</v>
      </c>
      <c r="E2605" s="59" t="s">
        <v>8</v>
      </c>
      <c r="F2605" s="59" t="s">
        <v>9</v>
      </c>
      <c r="G2605" s="3">
        <v>4930</v>
      </c>
    </row>
    <row r="2606" spans="1:7" x14ac:dyDescent="0.3">
      <c r="A2606" s="61">
        <v>2009</v>
      </c>
      <c r="B2606" s="59" t="s">
        <v>6</v>
      </c>
      <c r="C2606" s="59" t="s">
        <v>14</v>
      </c>
      <c r="D2606" s="59" t="s">
        <v>50</v>
      </c>
      <c r="E2606" s="59" t="s">
        <v>8</v>
      </c>
      <c r="F2606" s="59" t="s">
        <v>9</v>
      </c>
      <c r="G2606" s="3">
        <v>1697</v>
      </c>
    </row>
    <row r="2607" spans="1:7" x14ac:dyDescent="0.3">
      <c r="A2607" s="61">
        <v>2010</v>
      </c>
      <c r="B2607" s="59" t="s">
        <v>6</v>
      </c>
      <c r="C2607" s="59" t="s">
        <v>14</v>
      </c>
      <c r="D2607" s="59" t="s">
        <v>50</v>
      </c>
      <c r="E2607" s="59" t="s">
        <v>8</v>
      </c>
      <c r="F2607" s="59" t="s">
        <v>9</v>
      </c>
      <c r="G2607" s="3">
        <v>3086</v>
      </c>
    </row>
    <row r="2608" spans="1:7" x14ac:dyDescent="0.3">
      <c r="A2608" s="61">
        <v>2011</v>
      </c>
      <c r="B2608" s="59" t="s">
        <v>6</v>
      </c>
      <c r="C2608" s="59" t="s">
        <v>14</v>
      </c>
      <c r="D2608" s="59" t="s">
        <v>50</v>
      </c>
      <c r="E2608" s="59" t="s">
        <v>8</v>
      </c>
      <c r="F2608" s="59" t="s">
        <v>9</v>
      </c>
      <c r="G2608" s="3">
        <v>11192</v>
      </c>
    </row>
    <row r="2609" spans="1:7" x14ac:dyDescent="0.3">
      <c r="A2609" s="61">
        <v>2012</v>
      </c>
      <c r="B2609" s="59" t="s">
        <v>6</v>
      </c>
      <c r="C2609" s="59" t="s">
        <v>14</v>
      </c>
      <c r="D2609" s="59" t="s">
        <v>50</v>
      </c>
      <c r="E2609" s="59" t="s">
        <v>8</v>
      </c>
      <c r="F2609" s="59" t="s">
        <v>9</v>
      </c>
      <c r="G2609" s="3">
        <v>11459</v>
      </c>
    </row>
    <row r="2610" spans="1:7" x14ac:dyDescent="0.3">
      <c r="A2610" s="61">
        <v>2013</v>
      </c>
      <c r="B2610" s="59" t="s">
        <v>6</v>
      </c>
      <c r="C2610" s="9" t="s">
        <v>14</v>
      </c>
      <c r="D2610" s="59" t="s">
        <v>50</v>
      </c>
      <c r="E2610" s="9" t="s">
        <v>8</v>
      </c>
      <c r="F2610" s="9" t="s">
        <v>9</v>
      </c>
      <c r="G2610" s="4">
        <v>6986</v>
      </c>
    </row>
    <row r="2611" spans="1:7" x14ac:dyDescent="0.3">
      <c r="A2611" s="61">
        <v>2014</v>
      </c>
      <c r="B2611" s="59" t="s">
        <v>6</v>
      </c>
      <c r="C2611" s="59" t="s">
        <v>14</v>
      </c>
      <c r="D2611" s="59" t="s">
        <v>50</v>
      </c>
      <c r="E2611" s="59" t="s">
        <v>8</v>
      </c>
      <c r="F2611" s="59" t="s">
        <v>9</v>
      </c>
      <c r="G2611" s="61">
        <v>4164</v>
      </c>
    </row>
    <row r="2612" spans="1:7" x14ac:dyDescent="0.3">
      <c r="A2612" s="61">
        <v>2015</v>
      </c>
      <c r="B2612" s="59" t="s">
        <v>6</v>
      </c>
      <c r="C2612" s="59" t="s">
        <v>14</v>
      </c>
      <c r="D2612" s="59" t="s">
        <v>50</v>
      </c>
      <c r="E2612" s="59" t="s">
        <v>8</v>
      </c>
      <c r="F2612" s="59" t="s">
        <v>9</v>
      </c>
      <c r="G2612" s="61">
        <v>10254</v>
      </c>
    </row>
    <row r="2613" spans="1:7" x14ac:dyDescent="0.3">
      <c r="A2613" s="61">
        <v>2016</v>
      </c>
      <c r="B2613" s="59" t="s">
        <v>6</v>
      </c>
      <c r="C2613" s="59" t="s">
        <v>14</v>
      </c>
      <c r="D2613" s="59" t="s">
        <v>50</v>
      </c>
      <c r="E2613" s="59" t="s">
        <v>8</v>
      </c>
      <c r="F2613" s="59" t="s">
        <v>9</v>
      </c>
      <c r="G2613" s="61">
        <v>4386</v>
      </c>
    </row>
    <row r="2614" spans="1:7" x14ac:dyDescent="0.3">
      <c r="A2614" s="61">
        <v>2000</v>
      </c>
      <c r="B2614" s="59" t="s">
        <v>6</v>
      </c>
      <c r="C2614" s="59" t="s">
        <v>15</v>
      </c>
      <c r="D2614" s="59" t="s">
        <v>52</v>
      </c>
      <c r="E2614" s="59" t="s">
        <v>8</v>
      </c>
      <c r="F2614" s="59" t="s">
        <v>9</v>
      </c>
      <c r="G2614" s="3">
        <v>43298</v>
      </c>
    </row>
    <row r="2615" spans="1:7" x14ac:dyDescent="0.3">
      <c r="A2615" s="61">
        <v>2001</v>
      </c>
      <c r="B2615" s="59" t="s">
        <v>6</v>
      </c>
      <c r="C2615" s="59" t="s">
        <v>15</v>
      </c>
      <c r="D2615" s="59" t="s">
        <v>52</v>
      </c>
      <c r="E2615" s="59" t="s">
        <v>8</v>
      </c>
      <c r="F2615" s="59" t="s">
        <v>9</v>
      </c>
      <c r="G2615" s="3">
        <v>40799</v>
      </c>
    </row>
    <row r="2616" spans="1:7" x14ac:dyDescent="0.3">
      <c r="A2616" s="61">
        <v>2002</v>
      </c>
      <c r="B2616" s="59" t="s">
        <v>6</v>
      </c>
      <c r="C2616" s="59" t="s">
        <v>15</v>
      </c>
      <c r="D2616" s="59" t="s">
        <v>52</v>
      </c>
      <c r="E2616" s="59" t="s">
        <v>8</v>
      </c>
      <c r="F2616" s="59" t="s">
        <v>9</v>
      </c>
      <c r="G2616" s="3">
        <v>29735</v>
      </c>
    </row>
    <row r="2617" spans="1:7" x14ac:dyDescent="0.3">
      <c r="A2617" s="61">
        <v>2003</v>
      </c>
      <c r="B2617" s="59" t="s">
        <v>6</v>
      </c>
      <c r="C2617" s="59" t="s">
        <v>15</v>
      </c>
      <c r="D2617" s="59" t="s">
        <v>52</v>
      </c>
      <c r="E2617" s="59" t="s">
        <v>8</v>
      </c>
      <c r="F2617" s="59" t="s">
        <v>9</v>
      </c>
      <c r="G2617" s="3">
        <v>25809</v>
      </c>
    </row>
    <row r="2618" spans="1:7" x14ac:dyDescent="0.3">
      <c r="A2618" s="61">
        <v>2004</v>
      </c>
      <c r="B2618" s="59" t="s">
        <v>6</v>
      </c>
      <c r="C2618" s="59" t="s">
        <v>15</v>
      </c>
      <c r="D2618" s="59" t="s">
        <v>52</v>
      </c>
      <c r="E2618" s="59" t="s">
        <v>8</v>
      </c>
      <c r="F2618" s="59" t="s">
        <v>9</v>
      </c>
      <c r="G2618" s="3">
        <v>24387</v>
      </c>
    </row>
    <row r="2619" spans="1:7" x14ac:dyDescent="0.3">
      <c r="A2619" s="61">
        <v>2005</v>
      </c>
      <c r="B2619" s="59" t="s">
        <v>6</v>
      </c>
      <c r="C2619" s="59" t="s">
        <v>15</v>
      </c>
      <c r="D2619" s="59" t="s">
        <v>52</v>
      </c>
      <c r="E2619" s="59" t="s">
        <v>8</v>
      </c>
      <c r="F2619" s="59" t="s">
        <v>9</v>
      </c>
      <c r="G2619" s="3">
        <v>23936</v>
      </c>
    </row>
    <row r="2620" spans="1:7" x14ac:dyDescent="0.3">
      <c r="A2620" s="61">
        <v>2006</v>
      </c>
      <c r="B2620" s="59" t="s">
        <v>6</v>
      </c>
      <c r="C2620" s="59" t="s">
        <v>15</v>
      </c>
      <c r="D2620" s="59" t="s">
        <v>52</v>
      </c>
      <c r="E2620" s="59" t="s">
        <v>8</v>
      </c>
      <c r="F2620" s="59" t="s">
        <v>9</v>
      </c>
      <c r="G2620" s="3">
        <v>29589</v>
      </c>
    </row>
    <row r="2621" spans="1:7" x14ac:dyDescent="0.3">
      <c r="A2621" s="61">
        <v>2007</v>
      </c>
      <c r="B2621" s="59" t="s">
        <v>6</v>
      </c>
      <c r="C2621" s="59" t="s">
        <v>15</v>
      </c>
      <c r="D2621" s="59" t="s">
        <v>52</v>
      </c>
      <c r="E2621" s="59" t="s">
        <v>8</v>
      </c>
      <c r="F2621" s="59" t="s">
        <v>9</v>
      </c>
      <c r="G2621" s="3">
        <v>35704</v>
      </c>
    </row>
    <row r="2622" spans="1:7" x14ac:dyDescent="0.3">
      <c r="A2622" s="61">
        <v>2008</v>
      </c>
      <c r="B2622" s="59" t="s">
        <v>6</v>
      </c>
      <c r="C2622" s="59" t="s">
        <v>15</v>
      </c>
      <c r="D2622" s="59" t="s">
        <v>52</v>
      </c>
      <c r="E2622" s="59" t="s">
        <v>8</v>
      </c>
      <c r="F2622" s="59" t="s">
        <v>9</v>
      </c>
      <c r="G2622" s="3">
        <v>39403</v>
      </c>
    </row>
    <row r="2623" spans="1:7" x14ac:dyDescent="0.3">
      <c r="A2623" s="61">
        <v>2009</v>
      </c>
      <c r="B2623" s="59" t="s">
        <v>6</v>
      </c>
      <c r="C2623" s="59" t="s">
        <v>15</v>
      </c>
      <c r="D2623" s="59" t="s">
        <v>52</v>
      </c>
      <c r="E2623" s="59" t="s">
        <v>8</v>
      </c>
      <c r="F2623" s="59" t="s">
        <v>9</v>
      </c>
      <c r="G2623" s="3">
        <v>23751</v>
      </c>
    </row>
    <row r="2624" spans="1:7" x14ac:dyDescent="0.3">
      <c r="A2624" s="61">
        <v>2010</v>
      </c>
      <c r="B2624" s="59" t="s">
        <v>6</v>
      </c>
      <c r="C2624" s="59" t="s">
        <v>15</v>
      </c>
      <c r="D2624" s="59" t="s">
        <v>52</v>
      </c>
      <c r="E2624" s="59" t="s">
        <v>8</v>
      </c>
      <c r="F2624" s="59" t="s">
        <v>9</v>
      </c>
      <c r="G2624" s="3">
        <v>27436</v>
      </c>
    </row>
    <row r="2625" spans="1:7" x14ac:dyDescent="0.3">
      <c r="A2625" s="61">
        <v>2011</v>
      </c>
      <c r="B2625" s="59" t="s">
        <v>6</v>
      </c>
      <c r="C2625" s="59" t="s">
        <v>15</v>
      </c>
      <c r="D2625" s="59" t="s">
        <v>52</v>
      </c>
      <c r="E2625" s="59" t="s">
        <v>8</v>
      </c>
      <c r="F2625" s="59" t="s">
        <v>9</v>
      </c>
      <c r="G2625" s="3">
        <v>20584</v>
      </c>
    </row>
    <row r="2626" spans="1:7" x14ac:dyDescent="0.3">
      <c r="A2626" s="61">
        <v>2012</v>
      </c>
      <c r="B2626" s="59" t="s">
        <v>6</v>
      </c>
      <c r="C2626" s="59" t="s">
        <v>15</v>
      </c>
      <c r="D2626" s="59" t="s">
        <v>52</v>
      </c>
      <c r="E2626" s="59" t="s">
        <v>8</v>
      </c>
      <c r="F2626" s="59" t="s">
        <v>9</v>
      </c>
      <c r="G2626" s="3">
        <v>43255</v>
      </c>
    </row>
    <row r="2627" spans="1:7" x14ac:dyDescent="0.3">
      <c r="A2627" s="61">
        <v>2013</v>
      </c>
      <c r="B2627" s="59" t="s">
        <v>6</v>
      </c>
      <c r="C2627" s="9" t="s">
        <v>15</v>
      </c>
      <c r="D2627" s="59" t="s">
        <v>52</v>
      </c>
      <c r="E2627" s="9" t="s">
        <v>8</v>
      </c>
      <c r="F2627" s="9" t="s">
        <v>9</v>
      </c>
      <c r="G2627" s="4">
        <v>46781</v>
      </c>
    </row>
    <row r="2628" spans="1:7" x14ac:dyDescent="0.3">
      <c r="A2628" s="61">
        <v>2014</v>
      </c>
      <c r="B2628" s="59" t="s">
        <v>6</v>
      </c>
      <c r="C2628" s="59" t="s">
        <v>15</v>
      </c>
      <c r="D2628" s="59" t="s">
        <v>52</v>
      </c>
      <c r="E2628" s="59" t="s">
        <v>8</v>
      </c>
      <c r="F2628" s="59" t="s">
        <v>9</v>
      </c>
      <c r="G2628" s="61">
        <v>44819</v>
      </c>
    </row>
    <row r="2629" spans="1:7" x14ac:dyDescent="0.3">
      <c r="A2629" s="61">
        <v>2015</v>
      </c>
      <c r="B2629" s="59" t="s">
        <v>6</v>
      </c>
      <c r="C2629" s="59" t="s">
        <v>15</v>
      </c>
      <c r="D2629" s="59" t="s">
        <v>52</v>
      </c>
      <c r="E2629" s="59" t="s">
        <v>8</v>
      </c>
      <c r="F2629" s="59" t="s">
        <v>9</v>
      </c>
      <c r="G2629" s="61">
        <v>54446</v>
      </c>
    </row>
    <row r="2630" spans="1:7" x14ac:dyDescent="0.3">
      <c r="A2630" s="61">
        <v>2016</v>
      </c>
      <c r="B2630" s="59" t="s">
        <v>6</v>
      </c>
      <c r="C2630" s="59" t="s">
        <v>15</v>
      </c>
      <c r="D2630" s="59" t="s">
        <v>52</v>
      </c>
      <c r="E2630" s="59" t="s">
        <v>8</v>
      </c>
      <c r="F2630" s="59" t="s">
        <v>9</v>
      </c>
      <c r="G2630" s="61">
        <v>36292</v>
      </c>
    </row>
    <row r="2631" spans="1:7" x14ac:dyDescent="0.3">
      <c r="A2631" s="61">
        <v>2000</v>
      </c>
      <c r="B2631" s="59" t="s">
        <v>6</v>
      </c>
      <c r="C2631" s="59" t="s">
        <v>16</v>
      </c>
      <c r="D2631" s="59" t="s">
        <v>53</v>
      </c>
      <c r="E2631" s="59" t="s">
        <v>8</v>
      </c>
      <c r="F2631" s="59" t="s">
        <v>9</v>
      </c>
      <c r="G2631" s="3">
        <v>31388</v>
      </c>
    </row>
    <row r="2632" spans="1:7" x14ac:dyDescent="0.3">
      <c r="A2632" s="61">
        <v>2001</v>
      </c>
      <c r="B2632" s="59" t="s">
        <v>6</v>
      </c>
      <c r="C2632" s="59" t="s">
        <v>16</v>
      </c>
      <c r="D2632" s="59" t="s">
        <v>53</v>
      </c>
      <c r="E2632" s="59" t="s">
        <v>8</v>
      </c>
      <c r="F2632" s="59" t="s">
        <v>9</v>
      </c>
      <c r="G2632" s="3">
        <v>34078</v>
      </c>
    </row>
    <row r="2633" spans="1:7" x14ac:dyDescent="0.3">
      <c r="A2633" s="61">
        <v>2002</v>
      </c>
      <c r="B2633" s="59" t="s">
        <v>6</v>
      </c>
      <c r="C2633" s="59" t="s">
        <v>16</v>
      </c>
      <c r="D2633" s="59" t="s">
        <v>53</v>
      </c>
      <c r="E2633" s="59" t="s">
        <v>8</v>
      </c>
      <c r="F2633" s="59" t="s">
        <v>9</v>
      </c>
      <c r="G2633" s="3">
        <v>29645</v>
      </c>
    </row>
    <row r="2634" spans="1:7" x14ac:dyDescent="0.3">
      <c r="A2634" s="61">
        <v>2003</v>
      </c>
      <c r="B2634" s="59" t="s">
        <v>6</v>
      </c>
      <c r="C2634" s="59" t="s">
        <v>16</v>
      </c>
      <c r="D2634" s="59" t="s">
        <v>53</v>
      </c>
      <c r="E2634" s="59" t="s">
        <v>8</v>
      </c>
      <c r="F2634" s="59" t="s">
        <v>9</v>
      </c>
      <c r="G2634" s="3">
        <v>31299</v>
      </c>
    </row>
    <row r="2635" spans="1:7" x14ac:dyDescent="0.3">
      <c r="A2635" s="61">
        <v>2004</v>
      </c>
      <c r="B2635" s="59" t="s">
        <v>6</v>
      </c>
      <c r="C2635" s="59" t="s">
        <v>16</v>
      </c>
      <c r="D2635" s="59" t="s">
        <v>53</v>
      </c>
      <c r="E2635" s="59" t="s">
        <v>8</v>
      </c>
      <c r="F2635" s="59" t="s">
        <v>9</v>
      </c>
      <c r="G2635" s="3">
        <v>18992</v>
      </c>
    </row>
    <row r="2636" spans="1:7" x14ac:dyDescent="0.3">
      <c r="A2636" s="61">
        <v>2005</v>
      </c>
      <c r="B2636" s="59" t="s">
        <v>6</v>
      </c>
      <c r="C2636" s="59" t="s">
        <v>16</v>
      </c>
      <c r="D2636" s="59" t="s">
        <v>53</v>
      </c>
      <c r="E2636" s="59" t="s">
        <v>8</v>
      </c>
      <c r="F2636" s="59" t="s">
        <v>9</v>
      </c>
      <c r="G2636" s="3">
        <v>21305</v>
      </c>
    </row>
    <row r="2637" spans="1:7" x14ac:dyDescent="0.3">
      <c r="A2637" s="61">
        <v>2006</v>
      </c>
      <c r="B2637" s="59" t="s">
        <v>6</v>
      </c>
      <c r="C2637" s="59" t="s">
        <v>16</v>
      </c>
      <c r="D2637" s="59" t="s">
        <v>53</v>
      </c>
      <c r="E2637" s="59" t="s">
        <v>8</v>
      </c>
      <c r="F2637" s="59" t="s">
        <v>9</v>
      </c>
      <c r="G2637" s="3">
        <v>31814</v>
      </c>
    </row>
    <row r="2638" spans="1:7" x14ac:dyDescent="0.3">
      <c r="A2638" s="61">
        <v>2007</v>
      </c>
      <c r="B2638" s="59" t="s">
        <v>6</v>
      </c>
      <c r="C2638" s="59" t="s">
        <v>16</v>
      </c>
      <c r="D2638" s="59" t="s">
        <v>53</v>
      </c>
      <c r="E2638" s="59" t="s">
        <v>8</v>
      </c>
      <c r="F2638" s="59" t="s">
        <v>9</v>
      </c>
      <c r="G2638" s="3">
        <v>18300</v>
      </c>
    </row>
    <row r="2639" spans="1:7" x14ac:dyDescent="0.3">
      <c r="A2639" s="61">
        <v>2008</v>
      </c>
      <c r="B2639" s="59" t="s">
        <v>6</v>
      </c>
      <c r="C2639" s="59" t="s">
        <v>16</v>
      </c>
      <c r="D2639" s="59" t="s">
        <v>53</v>
      </c>
      <c r="E2639" s="59" t="s">
        <v>8</v>
      </c>
      <c r="F2639" s="59" t="s">
        <v>9</v>
      </c>
      <c r="G2639" s="3">
        <v>33633</v>
      </c>
    </row>
    <row r="2640" spans="1:7" x14ac:dyDescent="0.3">
      <c r="A2640" s="61">
        <v>2009</v>
      </c>
      <c r="B2640" s="59" t="s">
        <v>6</v>
      </c>
      <c r="C2640" s="59" t="s">
        <v>16</v>
      </c>
      <c r="D2640" s="59" t="s">
        <v>53</v>
      </c>
      <c r="E2640" s="59" t="s">
        <v>8</v>
      </c>
      <c r="F2640" s="59" t="s">
        <v>9</v>
      </c>
      <c r="G2640" s="3">
        <v>24605</v>
      </c>
    </row>
    <row r="2641" spans="1:7" x14ac:dyDescent="0.3">
      <c r="A2641" s="61">
        <v>2010</v>
      </c>
      <c r="B2641" s="59" t="s">
        <v>6</v>
      </c>
      <c r="C2641" s="59" t="s">
        <v>16</v>
      </c>
      <c r="D2641" s="59" t="s">
        <v>53</v>
      </c>
      <c r="E2641" s="59" t="s">
        <v>8</v>
      </c>
      <c r="F2641" s="59" t="s">
        <v>9</v>
      </c>
      <c r="G2641" s="3">
        <v>34963</v>
      </c>
    </row>
    <row r="2642" spans="1:7" x14ac:dyDescent="0.3">
      <c r="A2642" s="61">
        <v>2011</v>
      </c>
      <c r="B2642" s="59" t="s">
        <v>6</v>
      </c>
      <c r="C2642" s="59" t="s">
        <v>16</v>
      </c>
      <c r="D2642" s="59" t="s">
        <v>53</v>
      </c>
      <c r="E2642" s="59" t="s">
        <v>8</v>
      </c>
      <c r="F2642" s="59" t="s">
        <v>9</v>
      </c>
      <c r="G2642" s="3">
        <v>31111</v>
      </c>
    </row>
    <row r="2643" spans="1:7" x14ac:dyDescent="0.3">
      <c r="A2643" s="61">
        <v>2012</v>
      </c>
      <c r="B2643" s="59" t="s">
        <v>6</v>
      </c>
      <c r="C2643" s="59" t="s">
        <v>16</v>
      </c>
      <c r="D2643" s="59" t="s">
        <v>53</v>
      </c>
      <c r="E2643" s="59" t="s">
        <v>8</v>
      </c>
      <c r="F2643" s="59" t="s">
        <v>9</v>
      </c>
      <c r="G2643" s="3">
        <v>19581</v>
      </c>
    </row>
    <row r="2644" spans="1:7" x14ac:dyDescent="0.3">
      <c r="A2644" s="61">
        <v>2013</v>
      </c>
      <c r="B2644" s="59" t="s">
        <v>6</v>
      </c>
      <c r="C2644" s="9" t="s">
        <v>16</v>
      </c>
      <c r="D2644" s="59" t="s">
        <v>53</v>
      </c>
      <c r="E2644" s="9" t="s">
        <v>8</v>
      </c>
      <c r="F2644" s="9" t="s">
        <v>9</v>
      </c>
      <c r="G2644" s="4">
        <v>27680</v>
      </c>
    </row>
    <row r="2645" spans="1:7" x14ac:dyDescent="0.3">
      <c r="A2645" s="61">
        <v>2014</v>
      </c>
      <c r="B2645" s="59" t="s">
        <v>6</v>
      </c>
      <c r="C2645" s="59" t="s">
        <v>16</v>
      </c>
      <c r="D2645" s="59" t="s">
        <v>53</v>
      </c>
      <c r="E2645" s="59" t="s">
        <v>8</v>
      </c>
      <c r="F2645" s="59" t="s">
        <v>9</v>
      </c>
      <c r="G2645" s="61">
        <v>36705</v>
      </c>
    </row>
    <row r="2646" spans="1:7" x14ac:dyDescent="0.3">
      <c r="A2646" s="61">
        <v>2015</v>
      </c>
      <c r="B2646" s="59" t="s">
        <v>6</v>
      </c>
      <c r="C2646" s="59" t="s">
        <v>16</v>
      </c>
      <c r="D2646" s="59" t="s">
        <v>53</v>
      </c>
      <c r="E2646" s="59" t="s">
        <v>8</v>
      </c>
      <c r="F2646" s="59" t="s">
        <v>9</v>
      </c>
      <c r="G2646" s="61">
        <v>38509</v>
      </c>
    </row>
    <row r="2647" spans="1:7" x14ac:dyDescent="0.3">
      <c r="A2647" s="61">
        <v>2016</v>
      </c>
      <c r="B2647" s="59" t="s">
        <v>6</v>
      </c>
      <c r="C2647" s="59" t="s">
        <v>16</v>
      </c>
      <c r="D2647" s="59" t="s">
        <v>53</v>
      </c>
      <c r="E2647" s="59" t="s">
        <v>8</v>
      </c>
      <c r="F2647" s="59" t="s">
        <v>9</v>
      </c>
      <c r="G2647" s="61">
        <v>47847</v>
      </c>
    </row>
    <row r="2648" spans="1:7" x14ac:dyDescent="0.3">
      <c r="A2648" s="61">
        <v>2000</v>
      </c>
      <c r="B2648" s="59" t="s">
        <v>10</v>
      </c>
      <c r="C2648" s="216" t="s">
        <v>11</v>
      </c>
      <c r="D2648" s="216" t="s">
        <v>246</v>
      </c>
      <c r="E2648" s="59" t="s">
        <v>8</v>
      </c>
      <c r="F2648" s="59" t="s">
        <v>9</v>
      </c>
      <c r="G2648" s="3">
        <v>17435</v>
      </c>
    </row>
    <row r="2649" spans="1:7" x14ac:dyDescent="0.3">
      <c r="A2649" s="61">
        <v>2001</v>
      </c>
      <c r="B2649" s="59" t="s">
        <v>10</v>
      </c>
      <c r="C2649" s="216" t="s">
        <v>11</v>
      </c>
      <c r="D2649" s="216" t="s">
        <v>246</v>
      </c>
      <c r="E2649" s="59" t="s">
        <v>8</v>
      </c>
      <c r="F2649" s="59" t="s">
        <v>9</v>
      </c>
      <c r="G2649" s="3">
        <v>14187</v>
      </c>
    </row>
    <row r="2650" spans="1:7" x14ac:dyDescent="0.3">
      <c r="A2650" s="61">
        <v>2002</v>
      </c>
      <c r="B2650" s="59" t="s">
        <v>10</v>
      </c>
      <c r="C2650" s="216" t="s">
        <v>11</v>
      </c>
      <c r="D2650" s="216" t="s">
        <v>246</v>
      </c>
      <c r="E2650" s="59" t="s">
        <v>8</v>
      </c>
      <c r="F2650" s="59" t="s">
        <v>9</v>
      </c>
      <c r="G2650" s="3">
        <v>16487</v>
      </c>
    </row>
    <row r="2651" spans="1:7" x14ac:dyDescent="0.3">
      <c r="A2651" s="61">
        <v>2003</v>
      </c>
      <c r="B2651" s="59" t="s">
        <v>10</v>
      </c>
      <c r="C2651" s="216" t="s">
        <v>11</v>
      </c>
      <c r="D2651" s="216" t="s">
        <v>246</v>
      </c>
      <c r="E2651" s="59" t="s">
        <v>8</v>
      </c>
      <c r="F2651" s="59" t="s">
        <v>9</v>
      </c>
      <c r="G2651" s="3">
        <v>16164</v>
      </c>
    </row>
    <row r="2652" spans="1:7" x14ac:dyDescent="0.3">
      <c r="A2652" s="61">
        <v>2004</v>
      </c>
      <c r="B2652" s="59" t="s">
        <v>10</v>
      </c>
      <c r="C2652" s="216" t="s">
        <v>11</v>
      </c>
      <c r="D2652" s="216" t="s">
        <v>246</v>
      </c>
      <c r="E2652" s="59" t="s">
        <v>8</v>
      </c>
      <c r="F2652" s="59" t="s">
        <v>9</v>
      </c>
      <c r="G2652" s="3">
        <v>10790</v>
      </c>
    </row>
    <row r="2653" spans="1:7" x14ac:dyDescent="0.3">
      <c r="A2653" s="61">
        <v>2005</v>
      </c>
      <c r="B2653" s="59" t="s">
        <v>10</v>
      </c>
      <c r="C2653" s="216" t="s">
        <v>11</v>
      </c>
      <c r="D2653" s="216" t="s">
        <v>246</v>
      </c>
      <c r="E2653" s="59" t="s">
        <v>8</v>
      </c>
      <c r="F2653" s="59" t="s">
        <v>9</v>
      </c>
      <c r="G2653" s="3">
        <v>14474</v>
      </c>
    </row>
    <row r="2654" spans="1:7" x14ac:dyDescent="0.3">
      <c r="A2654" s="61">
        <v>2006</v>
      </c>
      <c r="B2654" s="59" t="s">
        <v>10</v>
      </c>
      <c r="C2654" s="216" t="s">
        <v>11</v>
      </c>
      <c r="D2654" s="216" t="s">
        <v>246</v>
      </c>
      <c r="E2654" s="59" t="s">
        <v>8</v>
      </c>
      <c r="F2654" s="59" t="s">
        <v>9</v>
      </c>
      <c r="G2654" s="3">
        <v>14053</v>
      </c>
    </row>
    <row r="2655" spans="1:7" x14ac:dyDescent="0.3">
      <c r="A2655" s="61">
        <v>2007</v>
      </c>
      <c r="B2655" s="59" t="s">
        <v>10</v>
      </c>
      <c r="C2655" s="216" t="s">
        <v>11</v>
      </c>
      <c r="D2655" s="216" t="s">
        <v>246</v>
      </c>
      <c r="E2655" s="59" t="s">
        <v>8</v>
      </c>
      <c r="F2655" s="59" t="s">
        <v>9</v>
      </c>
      <c r="G2655" s="3">
        <v>23215</v>
      </c>
    </row>
    <row r="2656" spans="1:7" x14ac:dyDescent="0.3">
      <c r="A2656" s="61">
        <v>2008</v>
      </c>
      <c r="B2656" s="59" t="s">
        <v>10</v>
      </c>
      <c r="C2656" s="216" t="s">
        <v>11</v>
      </c>
      <c r="D2656" s="216" t="s">
        <v>246</v>
      </c>
      <c r="E2656" s="59" t="s">
        <v>8</v>
      </c>
      <c r="F2656" s="59" t="s">
        <v>9</v>
      </c>
      <c r="G2656" s="3">
        <v>20287</v>
      </c>
    </row>
    <row r="2657" spans="1:7" x14ac:dyDescent="0.3">
      <c r="A2657" s="61">
        <v>2009</v>
      </c>
      <c r="B2657" s="59" t="s">
        <v>10</v>
      </c>
      <c r="C2657" s="216" t="s">
        <v>11</v>
      </c>
      <c r="D2657" s="216" t="s">
        <v>246</v>
      </c>
      <c r="E2657" s="59" t="s">
        <v>8</v>
      </c>
      <c r="F2657" s="59" t="s">
        <v>9</v>
      </c>
      <c r="G2657" s="3">
        <v>16600</v>
      </c>
    </row>
    <row r="2658" spans="1:7" x14ac:dyDescent="0.3">
      <c r="A2658" s="61">
        <v>2010</v>
      </c>
      <c r="B2658" s="59" t="s">
        <v>10</v>
      </c>
      <c r="C2658" s="216" t="s">
        <v>11</v>
      </c>
      <c r="D2658" s="216" t="s">
        <v>246</v>
      </c>
      <c r="E2658" s="59" t="s">
        <v>8</v>
      </c>
      <c r="F2658" s="59" t="s">
        <v>9</v>
      </c>
      <c r="G2658" s="3">
        <v>12646</v>
      </c>
    </row>
    <row r="2659" spans="1:7" x14ac:dyDescent="0.3">
      <c r="A2659" s="61">
        <v>2011</v>
      </c>
      <c r="B2659" s="59" t="s">
        <v>10</v>
      </c>
      <c r="C2659" s="216" t="s">
        <v>11</v>
      </c>
      <c r="D2659" s="216" t="s">
        <v>246</v>
      </c>
      <c r="E2659" s="59" t="s">
        <v>8</v>
      </c>
      <c r="F2659" s="59" t="s">
        <v>9</v>
      </c>
      <c r="G2659" s="3">
        <v>16577</v>
      </c>
    </row>
    <row r="2660" spans="1:7" x14ac:dyDescent="0.3">
      <c r="A2660" s="61">
        <v>2012</v>
      </c>
      <c r="B2660" s="59" t="s">
        <v>10</v>
      </c>
      <c r="C2660" s="216" t="s">
        <v>11</v>
      </c>
      <c r="D2660" s="216" t="s">
        <v>246</v>
      </c>
      <c r="E2660" s="59" t="s">
        <v>8</v>
      </c>
      <c r="F2660" s="59" t="s">
        <v>9</v>
      </c>
      <c r="G2660" s="3">
        <v>27941</v>
      </c>
    </row>
    <row r="2661" spans="1:7" x14ac:dyDescent="0.3">
      <c r="A2661" s="61">
        <v>2013</v>
      </c>
      <c r="B2661" s="59" t="s">
        <v>10</v>
      </c>
      <c r="C2661" s="216" t="s">
        <v>11</v>
      </c>
      <c r="D2661" s="216" t="s">
        <v>246</v>
      </c>
      <c r="E2661" s="9" t="s">
        <v>8</v>
      </c>
      <c r="F2661" s="9" t="s">
        <v>9</v>
      </c>
      <c r="G2661" s="4">
        <v>24105</v>
      </c>
    </row>
    <row r="2662" spans="1:7" x14ac:dyDescent="0.3">
      <c r="A2662" s="61">
        <v>2014</v>
      </c>
      <c r="B2662" s="59" t="s">
        <v>10</v>
      </c>
      <c r="C2662" s="216" t="s">
        <v>11</v>
      </c>
      <c r="D2662" s="216" t="s">
        <v>246</v>
      </c>
      <c r="E2662" s="59" t="s">
        <v>8</v>
      </c>
      <c r="F2662" s="59" t="s">
        <v>9</v>
      </c>
      <c r="G2662" s="61">
        <v>16754</v>
      </c>
    </row>
    <row r="2663" spans="1:7" x14ac:dyDescent="0.3">
      <c r="A2663" s="61">
        <v>2015</v>
      </c>
      <c r="B2663" s="59" t="s">
        <v>10</v>
      </c>
      <c r="C2663" s="216" t="s">
        <v>11</v>
      </c>
      <c r="D2663" s="216" t="s">
        <v>246</v>
      </c>
      <c r="E2663" s="59" t="s">
        <v>8</v>
      </c>
      <c r="F2663" s="59" t="s">
        <v>9</v>
      </c>
      <c r="G2663" s="61">
        <v>20889</v>
      </c>
    </row>
    <row r="2664" spans="1:7" x14ac:dyDescent="0.3">
      <c r="A2664" s="61">
        <v>2016</v>
      </c>
      <c r="B2664" s="59" t="s">
        <v>10</v>
      </c>
      <c r="C2664" s="216" t="s">
        <v>11</v>
      </c>
      <c r="D2664" s="216" t="s">
        <v>246</v>
      </c>
      <c r="E2664" s="59" t="s">
        <v>8</v>
      </c>
      <c r="F2664" s="59" t="s">
        <v>9</v>
      </c>
      <c r="G2664" s="61">
        <v>28825</v>
      </c>
    </row>
    <row r="2665" spans="1:7" x14ac:dyDescent="0.3">
      <c r="A2665" s="61">
        <v>2000</v>
      </c>
      <c r="B2665" s="216" t="s">
        <v>6</v>
      </c>
      <c r="C2665" s="59" t="s">
        <v>18</v>
      </c>
      <c r="D2665" s="59" t="s">
        <v>56</v>
      </c>
      <c r="E2665" s="59" t="s">
        <v>8</v>
      </c>
      <c r="F2665" s="59" t="s">
        <v>9</v>
      </c>
      <c r="G2665" s="3">
        <v>34598</v>
      </c>
    </row>
    <row r="2666" spans="1:7" x14ac:dyDescent="0.3">
      <c r="A2666" s="61">
        <v>2001</v>
      </c>
      <c r="B2666" s="216" t="s">
        <v>6</v>
      </c>
      <c r="C2666" s="59" t="s">
        <v>18</v>
      </c>
      <c r="D2666" s="59" t="s">
        <v>56</v>
      </c>
      <c r="E2666" s="59" t="s">
        <v>8</v>
      </c>
      <c r="F2666" s="59" t="s">
        <v>9</v>
      </c>
      <c r="G2666" s="3">
        <v>40251</v>
      </c>
    </row>
    <row r="2667" spans="1:7" x14ac:dyDescent="0.3">
      <c r="A2667" s="61">
        <v>2002</v>
      </c>
      <c r="B2667" s="216" t="s">
        <v>6</v>
      </c>
      <c r="C2667" s="59" t="s">
        <v>18</v>
      </c>
      <c r="D2667" s="59" t="s">
        <v>56</v>
      </c>
      <c r="E2667" s="59" t="s">
        <v>8</v>
      </c>
      <c r="F2667" s="59" t="s">
        <v>9</v>
      </c>
      <c r="G2667" s="3">
        <v>38497</v>
      </c>
    </row>
    <row r="2668" spans="1:7" x14ac:dyDescent="0.3">
      <c r="A2668" s="61">
        <v>2003</v>
      </c>
      <c r="B2668" s="216" t="s">
        <v>6</v>
      </c>
      <c r="C2668" s="59" t="s">
        <v>18</v>
      </c>
      <c r="D2668" s="59" t="s">
        <v>56</v>
      </c>
      <c r="E2668" s="59" t="s">
        <v>8</v>
      </c>
      <c r="F2668" s="59" t="s">
        <v>9</v>
      </c>
      <c r="G2668" s="3">
        <v>36841</v>
      </c>
    </row>
    <row r="2669" spans="1:7" x14ac:dyDescent="0.3">
      <c r="A2669" s="61">
        <v>2004</v>
      </c>
      <c r="B2669" s="216" t="s">
        <v>6</v>
      </c>
      <c r="C2669" s="59" t="s">
        <v>18</v>
      </c>
      <c r="D2669" s="59" t="s">
        <v>56</v>
      </c>
      <c r="E2669" s="59" t="s">
        <v>8</v>
      </c>
      <c r="F2669" s="59" t="s">
        <v>9</v>
      </c>
      <c r="G2669" s="3">
        <v>35784</v>
      </c>
    </row>
    <row r="2670" spans="1:7" x14ac:dyDescent="0.3">
      <c r="A2670" s="61">
        <v>2005</v>
      </c>
      <c r="B2670" s="216" t="s">
        <v>6</v>
      </c>
      <c r="C2670" s="59" t="s">
        <v>18</v>
      </c>
      <c r="D2670" s="59" t="s">
        <v>56</v>
      </c>
      <c r="E2670" s="59" t="s">
        <v>8</v>
      </c>
      <c r="F2670" s="59" t="s">
        <v>9</v>
      </c>
      <c r="G2670" s="3">
        <v>33821</v>
      </c>
    </row>
    <row r="2671" spans="1:7" x14ac:dyDescent="0.3">
      <c r="A2671" s="61">
        <v>2006</v>
      </c>
      <c r="B2671" s="216" t="s">
        <v>6</v>
      </c>
      <c r="C2671" s="59" t="s">
        <v>18</v>
      </c>
      <c r="D2671" s="59" t="s">
        <v>56</v>
      </c>
      <c r="E2671" s="59" t="s">
        <v>8</v>
      </c>
      <c r="F2671" s="59" t="s">
        <v>9</v>
      </c>
      <c r="G2671" s="3">
        <v>57807</v>
      </c>
    </row>
    <row r="2672" spans="1:7" x14ac:dyDescent="0.3">
      <c r="A2672" s="61">
        <v>2007</v>
      </c>
      <c r="B2672" s="216" t="s">
        <v>6</v>
      </c>
      <c r="C2672" s="59" t="s">
        <v>18</v>
      </c>
      <c r="D2672" s="59" t="s">
        <v>56</v>
      </c>
      <c r="E2672" s="59" t="s">
        <v>8</v>
      </c>
      <c r="F2672" s="59" t="s">
        <v>9</v>
      </c>
      <c r="G2672" s="3">
        <v>52415</v>
      </c>
    </row>
    <row r="2673" spans="1:7" x14ac:dyDescent="0.3">
      <c r="A2673" s="61">
        <v>2008</v>
      </c>
      <c r="B2673" s="216" t="s">
        <v>6</v>
      </c>
      <c r="C2673" s="59" t="s">
        <v>18</v>
      </c>
      <c r="D2673" s="59" t="s">
        <v>56</v>
      </c>
      <c r="E2673" s="59" t="s">
        <v>8</v>
      </c>
      <c r="F2673" s="59" t="s">
        <v>9</v>
      </c>
      <c r="G2673" s="3">
        <v>55990</v>
      </c>
    </row>
    <row r="2674" spans="1:7" x14ac:dyDescent="0.3">
      <c r="A2674" s="61">
        <v>2009</v>
      </c>
      <c r="B2674" s="216" t="s">
        <v>6</v>
      </c>
      <c r="C2674" s="59" t="s">
        <v>18</v>
      </c>
      <c r="D2674" s="59" t="s">
        <v>56</v>
      </c>
      <c r="E2674" s="59" t="s">
        <v>8</v>
      </c>
      <c r="F2674" s="59" t="s">
        <v>9</v>
      </c>
      <c r="G2674" s="3">
        <v>31258</v>
      </c>
    </row>
    <row r="2675" spans="1:7" x14ac:dyDescent="0.3">
      <c r="A2675" s="61">
        <v>2010</v>
      </c>
      <c r="B2675" s="216" t="s">
        <v>6</v>
      </c>
      <c r="C2675" s="59" t="s">
        <v>18</v>
      </c>
      <c r="D2675" s="59" t="s">
        <v>56</v>
      </c>
      <c r="E2675" s="59" t="s">
        <v>8</v>
      </c>
      <c r="F2675" s="59" t="s">
        <v>9</v>
      </c>
      <c r="G2675" s="3">
        <v>28539</v>
      </c>
    </row>
    <row r="2676" spans="1:7" x14ac:dyDescent="0.3">
      <c r="A2676" s="61">
        <v>2011</v>
      </c>
      <c r="B2676" s="216" t="s">
        <v>6</v>
      </c>
      <c r="C2676" s="59" t="s">
        <v>18</v>
      </c>
      <c r="D2676" s="59" t="s">
        <v>56</v>
      </c>
      <c r="E2676" s="59" t="s">
        <v>8</v>
      </c>
      <c r="F2676" s="59" t="s">
        <v>9</v>
      </c>
      <c r="G2676" s="3">
        <v>47756</v>
      </c>
    </row>
    <row r="2677" spans="1:7" x14ac:dyDescent="0.3">
      <c r="A2677" s="61">
        <v>2012</v>
      </c>
      <c r="B2677" s="216" t="s">
        <v>6</v>
      </c>
      <c r="C2677" s="59" t="s">
        <v>18</v>
      </c>
      <c r="D2677" s="59" t="s">
        <v>56</v>
      </c>
      <c r="E2677" s="59" t="s">
        <v>8</v>
      </c>
      <c r="F2677" s="59" t="s">
        <v>9</v>
      </c>
      <c r="G2677" s="3">
        <v>33932</v>
      </c>
    </row>
    <row r="2678" spans="1:7" x14ac:dyDescent="0.3">
      <c r="A2678" s="61">
        <v>2013</v>
      </c>
      <c r="B2678" s="216" t="s">
        <v>6</v>
      </c>
      <c r="C2678" s="9" t="s">
        <v>18</v>
      </c>
      <c r="D2678" s="59" t="s">
        <v>56</v>
      </c>
      <c r="E2678" s="9" t="s">
        <v>8</v>
      </c>
      <c r="F2678" s="9" t="s">
        <v>9</v>
      </c>
      <c r="G2678" s="4">
        <v>46196</v>
      </c>
    </row>
    <row r="2679" spans="1:7" x14ac:dyDescent="0.3">
      <c r="A2679" s="61">
        <v>2014</v>
      </c>
      <c r="B2679" s="216" t="s">
        <v>6</v>
      </c>
      <c r="C2679" s="59" t="s">
        <v>18</v>
      </c>
      <c r="D2679" s="59" t="s">
        <v>56</v>
      </c>
      <c r="E2679" s="59" t="s">
        <v>8</v>
      </c>
      <c r="F2679" s="59" t="s">
        <v>9</v>
      </c>
      <c r="G2679" s="61">
        <v>47511</v>
      </c>
    </row>
    <row r="2680" spans="1:7" x14ac:dyDescent="0.3">
      <c r="A2680" s="61">
        <v>2015</v>
      </c>
      <c r="B2680" s="216" t="s">
        <v>6</v>
      </c>
      <c r="C2680" s="59" t="s">
        <v>18</v>
      </c>
      <c r="D2680" s="59" t="s">
        <v>56</v>
      </c>
      <c r="E2680" s="59" t="s">
        <v>8</v>
      </c>
      <c r="F2680" s="59" t="s">
        <v>9</v>
      </c>
      <c r="G2680" s="61">
        <v>30514</v>
      </c>
    </row>
    <row r="2681" spans="1:7" x14ac:dyDescent="0.3">
      <c r="A2681" s="61">
        <v>2016</v>
      </c>
      <c r="B2681" s="216" t="s">
        <v>6</v>
      </c>
      <c r="C2681" s="59" t="s">
        <v>18</v>
      </c>
      <c r="D2681" s="59" t="s">
        <v>56</v>
      </c>
      <c r="E2681" s="59" t="s">
        <v>8</v>
      </c>
      <c r="F2681" s="59" t="s">
        <v>9</v>
      </c>
      <c r="G2681" s="61">
        <v>39563</v>
      </c>
    </row>
    <row r="2682" spans="1:7" x14ac:dyDescent="0.3">
      <c r="A2682" s="61">
        <v>2000</v>
      </c>
      <c r="B2682" s="59" t="s">
        <v>10</v>
      </c>
      <c r="C2682" s="59" t="s">
        <v>19</v>
      </c>
      <c r="D2682" s="59" t="s">
        <v>57</v>
      </c>
      <c r="E2682" s="59" t="s">
        <v>8</v>
      </c>
      <c r="F2682" s="59" t="s">
        <v>9</v>
      </c>
      <c r="G2682" s="3">
        <v>45108</v>
      </c>
    </row>
    <row r="2683" spans="1:7" x14ac:dyDescent="0.3">
      <c r="A2683" s="61">
        <v>2001</v>
      </c>
      <c r="B2683" s="59" t="s">
        <v>10</v>
      </c>
      <c r="C2683" s="59" t="s">
        <v>19</v>
      </c>
      <c r="D2683" s="59" t="s">
        <v>57</v>
      </c>
      <c r="E2683" s="59" t="s">
        <v>8</v>
      </c>
      <c r="F2683" s="59" t="s">
        <v>9</v>
      </c>
      <c r="G2683" s="3">
        <v>46899</v>
      </c>
    </row>
    <row r="2684" spans="1:7" x14ac:dyDescent="0.3">
      <c r="A2684" s="61">
        <v>2002</v>
      </c>
      <c r="B2684" s="59" t="s">
        <v>10</v>
      </c>
      <c r="C2684" s="59" t="s">
        <v>19</v>
      </c>
      <c r="D2684" s="59" t="s">
        <v>57</v>
      </c>
      <c r="E2684" s="59" t="s">
        <v>8</v>
      </c>
      <c r="F2684" s="59" t="s">
        <v>9</v>
      </c>
      <c r="G2684" s="3">
        <v>51979</v>
      </c>
    </row>
    <row r="2685" spans="1:7" x14ac:dyDescent="0.3">
      <c r="A2685" s="61">
        <v>2003</v>
      </c>
      <c r="B2685" s="59" t="s">
        <v>10</v>
      </c>
      <c r="C2685" s="59" t="s">
        <v>19</v>
      </c>
      <c r="D2685" s="59" t="s">
        <v>57</v>
      </c>
      <c r="E2685" s="59" t="s">
        <v>8</v>
      </c>
      <c r="F2685" s="59" t="s">
        <v>9</v>
      </c>
      <c r="G2685" s="3">
        <v>60439</v>
      </c>
    </row>
    <row r="2686" spans="1:7" x14ac:dyDescent="0.3">
      <c r="A2686" s="61">
        <v>2004</v>
      </c>
      <c r="B2686" s="59" t="s">
        <v>10</v>
      </c>
      <c r="C2686" s="59" t="s">
        <v>19</v>
      </c>
      <c r="D2686" s="59" t="s">
        <v>57</v>
      </c>
      <c r="E2686" s="59" t="s">
        <v>8</v>
      </c>
      <c r="F2686" s="59" t="s">
        <v>9</v>
      </c>
      <c r="G2686" s="3">
        <v>48276</v>
      </c>
    </row>
    <row r="2687" spans="1:7" x14ac:dyDescent="0.3">
      <c r="A2687" s="61">
        <v>2005</v>
      </c>
      <c r="B2687" s="59" t="s">
        <v>10</v>
      </c>
      <c r="C2687" s="59" t="s">
        <v>19</v>
      </c>
      <c r="D2687" s="59" t="s">
        <v>57</v>
      </c>
      <c r="E2687" s="59" t="s">
        <v>8</v>
      </c>
      <c r="F2687" s="59" t="s">
        <v>9</v>
      </c>
      <c r="G2687" s="3">
        <v>64231</v>
      </c>
    </row>
    <row r="2688" spans="1:7" x14ac:dyDescent="0.3">
      <c r="A2688" s="61">
        <v>2006</v>
      </c>
      <c r="B2688" s="59" t="s">
        <v>10</v>
      </c>
      <c r="C2688" s="59" t="s">
        <v>19</v>
      </c>
      <c r="D2688" s="59" t="s">
        <v>57</v>
      </c>
      <c r="E2688" s="59" t="s">
        <v>8</v>
      </c>
      <c r="F2688" s="59" t="s">
        <v>9</v>
      </c>
      <c r="G2688" s="3">
        <v>43700</v>
      </c>
    </row>
    <row r="2689" spans="1:7" x14ac:dyDescent="0.3">
      <c r="A2689" s="61">
        <v>2007</v>
      </c>
      <c r="B2689" s="59" t="s">
        <v>10</v>
      </c>
      <c r="C2689" s="59" t="s">
        <v>19</v>
      </c>
      <c r="D2689" s="59" t="s">
        <v>57</v>
      </c>
      <c r="E2689" s="59" t="s">
        <v>8</v>
      </c>
      <c r="F2689" s="59" t="s">
        <v>9</v>
      </c>
      <c r="G2689" s="3">
        <v>37612</v>
      </c>
    </row>
    <row r="2690" spans="1:7" x14ac:dyDescent="0.3">
      <c r="A2690" s="61">
        <v>2008</v>
      </c>
      <c r="B2690" s="59" t="s">
        <v>10</v>
      </c>
      <c r="C2690" s="59" t="s">
        <v>19</v>
      </c>
      <c r="D2690" s="59" t="s">
        <v>57</v>
      </c>
      <c r="E2690" s="59" t="s">
        <v>8</v>
      </c>
      <c r="F2690" s="59" t="s">
        <v>9</v>
      </c>
      <c r="G2690" s="3">
        <v>39371</v>
      </c>
    </row>
    <row r="2691" spans="1:7" x14ac:dyDescent="0.3">
      <c r="A2691" s="61">
        <v>2009</v>
      </c>
      <c r="B2691" s="59" t="s">
        <v>10</v>
      </c>
      <c r="C2691" s="59" t="s">
        <v>19</v>
      </c>
      <c r="D2691" s="59" t="s">
        <v>57</v>
      </c>
      <c r="E2691" s="59" t="s">
        <v>8</v>
      </c>
      <c r="F2691" s="59" t="s">
        <v>9</v>
      </c>
      <c r="G2691" s="3">
        <v>32935</v>
      </c>
    </row>
    <row r="2692" spans="1:7" x14ac:dyDescent="0.3">
      <c r="A2692" s="61">
        <v>2010</v>
      </c>
      <c r="B2692" s="59" t="s">
        <v>10</v>
      </c>
      <c r="C2692" s="59" t="s">
        <v>19</v>
      </c>
      <c r="D2692" s="59" t="s">
        <v>57</v>
      </c>
      <c r="E2692" s="59" t="s">
        <v>8</v>
      </c>
      <c r="F2692" s="59" t="s">
        <v>9</v>
      </c>
      <c r="G2692" s="3">
        <v>33695</v>
      </c>
    </row>
    <row r="2693" spans="1:7" x14ac:dyDescent="0.3">
      <c r="A2693" s="61">
        <v>2011</v>
      </c>
      <c r="B2693" s="59" t="s">
        <v>10</v>
      </c>
      <c r="C2693" s="59" t="s">
        <v>19</v>
      </c>
      <c r="D2693" s="59" t="s">
        <v>57</v>
      </c>
      <c r="E2693" s="59" t="s">
        <v>8</v>
      </c>
      <c r="F2693" s="59" t="s">
        <v>9</v>
      </c>
      <c r="G2693" s="3">
        <v>31371</v>
      </c>
    </row>
    <row r="2694" spans="1:7" x14ac:dyDescent="0.3">
      <c r="A2694" s="61">
        <v>2012</v>
      </c>
      <c r="B2694" s="59" t="s">
        <v>10</v>
      </c>
      <c r="C2694" s="59" t="s">
        <v>19</v>
      </c>
      <c r="D2694" s="59" t="s">
        <v>57</v>
      </c>
      <c r="E2694" s="59" t="s">
        <v>8</v>
      </c>
      <c r="F2694" s="59" t="s">
        <v>9</v>
      </c>
      <c r="G2694" s="3">
        <v>38704</v>
      </c>
    </row>
    <row r="2695" spans="1:7" x14ac:dyDescent="0.3">
      <c r="A2695" s="61">
        <v>2013</v>
      </c>
      <c r="B2695" s="59" t="s">
        <v>10</v>
      </c>
      <c r="C2695" s="9" t="s">
        <v>19</v>
      </c>
      <c r="D2695" s="59" t="s">
        <v>57</v>
      </c>
      <c r="E2695" s="9" t="s">
        <v>8</v>
      </c>
      <c r="F2695" s="9" t="s">
        <v>9</v>
      </c>
      <c r="G2695" s="4">
        <v>28440</v>
      </c>
    </row>
    <row r="2696" spans="1:7" x14ac:dyDescent="0.3">
      <c r="A2696" s="61">
        <v>2014</v>
      </c>
      <c r="B2696" s="59" t="s">
        <v>10</v>
      </c>
      <c r="C2696" s="59" t="s">
        <v>19</v>
      </c>
      <c r="D2696" s="59" t="s">
        <v>57</v>
      </c>
      <c r="E2696" s="59" t="s">
        <v>8</v>
      </c>
      <c r="F2696" s="59" t="s">
        <v>9</v>
      </c>
      <c r="G2696" s="61">
        <v>60313</v>
      </c>
    </row>
    <row r="2697" spans="1:7" x14ac:dyDescent="0.3">
      <c r="A2697" s="61">
        <v>2015</v>
      </c>
      <c r="B2697" s="59" t="s">
        <v>10</v>
      </c>
      <c r="C2697" s="59" t="s">
        <v>19</v>
      </c>
      <c r="D2697" s="59" t="s">
        <v>57</v>
      </c>
      <c r="E2697" s="59" t="s">
        <v>8</v>
      </c>
      <c r="F2697" s="59" t="s">
        <v>9</v>
      </c>
      <c r="G2697" s="61">
        <v>51677</v>
      </c>
    </row>
    <row r="2698" spans="1:7" x14ac:dyDescent="0.3">
      <c r="A2698" s="61">
        <v>2016</v>
      </c>
      <c r="B2698" s="59" t="s">
        <v>10</v>
      </c>
      <c r="C2698" s="59" t="s">
        <v>19</v>
      </c>
      <c r="D2698" s="59" t="s">
        <v>57</v>
      </c>
      <c r="E2698" s="59" t="s">
        <v>8</v>
      </c>
      <c r="F2698" s="59" t="s">
        <v>9</v>
      </c>
      <c r="G2698" s="61">
        <v>29162</v>
      </c>
    </row>
    <row r="2699" spans="1:7" x14ac:dyDescent="0.3">
      <c r="A2699" s="61">
        <v>2000</v>
      </c>
      <c r="B2699" s="59" t="s">
        <v>10</v>
      </c>
      <c r="C2699" s="59" t="s">
        <v>20</v>
      </c>
      <c r="D2699" s="59" t="s">
        <v>58</v>
      </c>
      <c r="E2699" s="59" t="s">
        <v>8</v>
      </c>
      <c r="F2699" s="59" t="s">
        <v>9</v>
      </c>
      <c r="G2699" s="3">
        <v>3152</v>
      </c>
    </row>
    <row r="2700" spans="1:7" x14ac:dyDescent="0.3">
      <c r="A2700" s="61">
        <v>2001</v>
      </c>
      <c r="B2700" s="59" t="s">
        <v>10</v>
      </c>
      <c r="C2700" s="59" t="s">
        <v>20</v>
      </c>
      <c r="D2700" s="59" t="s">
        <v>58</v>
      </c>
      <c r="E2700" s="59" t="s">
        <v>8</v>
      </c>
      <c r="F2700" s="59" t="s">
        <v>9</v>
      </c>
      <c r="G2700" s="3">
        <v>3628</v>
      </c>
    </row>
    <row r="2701" spans="1:7" x14ac:dyDescent="0.3">
      <c r="A2701" s="61">
        <v>2002</v>
      </c>
      <c r="B2701" s="59" t="s">
        <v>10</v>
      </c>
      <c r="C2701" s="59" t="s">
        <v>20</v>
      </c>
      <c r="D2701" s="59" t="s">
        <v>58</v>
      </c>
      <c r="E2701" s="59" t="s">
        <v>8</v>
      </c>
      <c r="F2701" s="59" t="s">
        <v>9</v>
      </c>
      <c r="G2701" s="3">
        <v>2052</v>
      </c>
    </row>
    <row r="2702" spans="1:7" x14ac:dyDescent="0.3">
      <c r="A2702" s="61">
        <v>2003</v>
      </c>
      <c r="B2702" s="59" t="s">
        <v>10</v>
      </c>
      <c r="C2702" s="59" t="s">
        <v>20</v>
      </c>
      <c r="D2702" s="59" t="s">
        <v>58</v>
      </c>
      <c r="E2702" s="59" t="s">
        <v>8</v>
      </c>
      <c r="F2702" s="59" t="s">
        <v>9</v>
      </c>
      <c r="G2702" s="3">
        <v>2842</v>
      </c>
    </row>
    <row r="2703" spans="1:7" x14ac:dyDescent="0.3">
      <c r="A2703" s="61">
        <v>2004</v>
      </c>
      <c r="B2703" s="59" t="s">
        <v>10</v>
      </c>
      <c r="C2703" s="59" t="s">
        <v>20</v>
      </c>
      <c r="D2703" s="59" t="s">
        <v>58</v>
      </c>
      <c r="E2703" s="59" t="s">
        <v>8</v>
      </c>
      <c r="F2703" s="59" t="s">
        <v>9</v>
      </c>
      <c r="G2703" s="3">
        <v>1569</v>
      </c>
    </row>
    <row r="2704" spans="1:7" x14ac:dyDescent="0.3">
      <c r="A2704" s="61">
        <v>2005</v>
      </c>
      <c r="B2704" s="59" t="s">
        <v>10</v>
      </c>
      <c r="C2704" s="59" t="s">
        <v>20</v>
      </c>
      <c r="D2704" s="59" t="s">
        <v>58</v>
      </c>
      <c r="E2704" s="59" t="s">
        <v>8</v>
      </c>
      <c r="F2704" s="59" t="s">
        <v>9</v>
      </c>
      <c r="G2704" s="3">
        <v>5767</v>
      </c>
    </row>
    <row r="2705" spans="1:7" x14ac:dyDescent="0.3">
      <c r="A2705" s="61">
        <v>2006</v>
      </c>
      <c r="B2705" s="59" t="s">
        <v>10</v>
      </c>
      <c r="C2705" s="59" t="s">
        <v>20</v>
      </c>
      <c r="D2705" s="59" t="s">
        <v>58</v>
      </c>
      <c r="E2705" s="59" t="s">
        <v>8</v>
      </c>
      <c r="F2705" s="59" t="s">
        <v>9</v>
      </c>
      <c r="G2705" s="3">
        <v>3920</v>
      </c>
    </row>
    <row r="2706" spans="1:7" x14ac:dyDescent="0.3">
      <c r="A2706" s="61">
        <v>2007</v>
      </c>
      <c r="B2706" s="59" t="s">
        <v>10</v>
      </c>
      <c r="C2706" s="59" t="s">
        <v>20</v>
      </c>
      <c r="D2706" s="59" t="s">
        <v>58</v>
      </c>
      <c r="E2706" s="59" t="s">
        <v>8</v>
      </c>
      <c r="F2706" s="59" t="s">
        <v>9</v>
      </c>
      <c r="G2706" s="3">
        <v>10615</v>
      </c>
    </row>
    <row r="2707" spans="1:7" x14ac:dyDescent="0.3">
      <c r="A2707" s="61">
        <v>2008</v>
      </c>
      <c r="B2707" s="59" t="s">
        <v>10</v>
      </c>
      <c r="C2707" s="59" t="s">
        <v>20</v>
      </c>
      <c r="D2707" s="59" t="s">
        <v>58</v>
      </c>
      <c r="E2707" s="59" t="s">
        <v>8</v>
      </c>
      <c r="F2707" s="59" t="s">
        <v>9</v>
      </c>
      <c r="G2707" s="3">
        <v>5854</v>
      </c>
    </row>
    <row r="2708" spans="1:7" x14ac:dyDescent="0.3">
      <c r="A2708" s="61">
        <v>2009</v>
      </c>
      <c r="B2708" s="59" t="s">
        <v>10</v>
      </c>
      <c r="C2708" s="59" t="s">
        <v>20</v>
      </c>
      <c r="D2708" s="59" t="s">
        <v>58</v>
      </c>
      <c r="E2708" s="59" t="s">
        <v>8</v>
      </c>
      <c r="F2708" s="59" t="s">
        <v>9</v>
      </c>
      <c r="G2708" s="3">
        <v>3609</v>
      </c>
    </row>
    <row r="2709" spans="1:7" x14ac:dyDescent="0.3">
      <c r="A2709" s="61">
        <v>2010</v>
      </c>
      <c r="B2709" s="59" t="s">
        <v>10</v>
      </c>
      <c r="C2709" s="59" t="s">
        <v>20</v>
      </c>
      <c r="D2709" s="59" t="s">
        <v>58</v>
      </c>
      <c r="E2709" s="59" t="s">
        <v>8</v>
      </c>
      <c r="F2709" s="59" t="s">
        <v>9</v>
      </c>
      <c r="G2709" s="3">
        <v>3454</v>
      </c>
    </row>
    <row r="2710" spans="1:7" x14ac:dyDescent="0.3">
      <c r="A2710" s="61">
        <v>2011</v>
      </c>
      <c r="B2710" s="59" t="s">
        <v>10</v>
      </c>
      <c r="C2710" s="59" t="s">
        <v>20</v>
      </c>
      <c r="D2710" s="59" t="s">
        <v>58</v>
      </c>
      <c r="E2710" s="59" t="s">
        <v>8</v>
      </c>
      <c r="F2710" s="59" t="s">
        <v>9</v>
      </c>
      <c r="G2710" s="3">
        <v>3838</v>
      </c>
    </row>
    <row r="2711" spans="1:7" x14ac:dyDescent="0.3">
      <c r="A2711" s="61">
        <v>2012</v>
      </c>
      <c r="B2711" s="59" t="s">
        <v>10</v>
      </c>
      <c r="C2711" s="59" t="s">
        <v>20</v>
      </c>
      <c r="D2711" s="59" t="s">
        <v>58</v>
      </c>
      <c r="E2711" s="59" t="s">
        <v>8</v>
      </c>
      <c r="F2711" s="59" t="s">
        <v>9</v>
      </c>
      <c r="G2711" s="3">
        <v>2713</v>
      </c>
    </row>
    <row r="2712" spans="1:7" x14ac:dyDescent="0.3">
      <c r="A2712" s="61">
        <v>2013</v>
      </c>
      <c r="B2712" s="59" t="s">
        <v>10</v>
      </c>
      <c r="C2712" s="9" t="s">
        <v>20</v>
      </c>
      <c r="D2712" s="59" t="s">
        <v>58</v>
      </c>
      <c r="E2712" s="9" t="s">
        <v>8</v>
      </c>
      <c r="F2712" s="9" t="s">
        <v>9</v>
      </c>
      <c r="G2712" s="6">
        <v>2412</v>
      </c>
    </row>
    <row r="2713" spans="1:7" x14ac:dyDescent="0.3">
      <c r="A2713" s="61">
        <v>2014</v>
      </c>
      <c r="B2713" s="59" t="s">
        <v>10</v>
      </c>
      <c r="C2713" s="59" t="s">
        <v>20</v>
      </c>
      <c r="D2713" s="59" t="s">
        <v>58</v>
      </c>
      <c r="E2713" s="59" t="s">
        <v>8</v>
      </c>
      <c r="F2713" s="59" t="s">
        <v>9</v>
      </c>
      <c r="G2713" s="61">
        <v>2370</v>
      </c>
    </row>
    <row r="2714" spans="1:7" x14ac:dyDescent="0.3">
      <c r="A2714" s="61">
        <v>2015</v>
      </c>
      <c r="B2714" s="59" t="s">
        <v>10</v>
      </c>
      <c r="C2714" s="59" t="s">
        <v>20</v>
      </c>
      <c r="D2714" s="59" t="s">
        <v>58</v>
      </c>
      <c r="E2714" s="59" t="s">
        <v>8</v>
      </c>
      <c r="F2714" s="59" t="s">
        <v>9</v>
      </c>
      <c r="G2714" s="61">
        <v>6555</v>
      </c>
    </row>
    <row r="2715" spans="1:7" x14ac:dyDescent="0.3">
      <c r="A2715" s="61">
        <v>2016</v>
      </c>
      <c r="B2715" s="59" t="s">
        <v>10</v>
      </c>
      <c r="C2715" s="59" t="s">
        <v>20</v>
      </c>
      <c r="D2715" s="59" t="s">
        <v>58</v>
      </c>
      <c r="E2715" s="59" t="s">
        <v>8</v>
      </c>
      <c r="F2715" s="59" t="s">
        <v>9</v>
      </c>
      <c r="G2715" s="61">
        <v>1014</v>
      </c>
    </row>
    <row r="2716" spans="1:7" x14ac:dyDescent="0.3">
      <c r="A2716" s="61">
        <v>2000</v>
      </c>
      <c r="B2716" s="59" t="s">
        <v>10</v>
      </c>
      <c r="C2716" s="59" t="s">
        <v>21</v>
      </c>
      <c r="D2716" s="59" t="s">
        <v>59</v>
      </c>
      <c r="E2716" s="59" t="s">
        <v>8</v>
      </c>
      <c r="F2716" s="59" t="s">
        <v>9</v>
      </c>
      <c r="G2716" s="3">
        <v>7365</v>
      </c>
    </row>
    <row r="2717" spans="1:7" x14ac:dyDescent="0.3">
      <c r="A2717" s="61">
        <v>2001</v>
      </c>
      <c r="B2717" s="59" t="s">
        <v>10</v>
      </c>
      <c r="C2717" s="59" t="s">
        <v>21</v>
      </c>
      <c r="D2717" s="59" t="s">
        <v>59</v>
      </c>
      <c r="E2717" s="59" t="s">
        <v>8</v>
      </c>
      <c r="F2717" s="59" t="s">
        <v>9</v>
      </c>
      <c r="G2717" s="3">
        <v>10347</v>
      </c>
    </row>
    <row r="2718" spans="1:7" x14ac:dyDescent="0.3">
      <c r="A2718" s="61">
        <v>2002</v>
      </c>
      <c r="B2718" s="59" t="s">
        <v>10</v>
      </c>
      <c r="C2718" s="59" t="s">
        <v>21</v>
      </c>
      <c r="D2718" s="59" t="s">
        <v>59</v>
      </c>
      <c r="E2718" s="59" t="s">
        <v>8</v>
      </c>
      <c r="F2718" s="59" t="s">
        <v>9</v>
      </c>
      <c r="G2718" s="3">
        <v>7929</v>
      </c>
    </row>
    <row r="2719" spans="1:7" x14ac:dyDescent="0.3">
      <c r="A2719" s="61">
        <v>2003</v>
      </c>
      <c r="B2719" s="59" t="s">
        <v>10</v>
      </c>
      <c r="C2719" s="59" t="s">
        <v>21</v>
      </c>
      <c r="D2719" s="59" t="s">
        <v>59</v>
      </c>
      <c r="E2719" s="59" t="s">
        <v>8</v>
      </c>
      <c r="F2719" s="59" t="s">
        <v>9</v>
      </c>
      <c r="G2719" s="3">
        <v>9553</v>
      </c>
    </row>
    <row r="2720" spans="1:7" x14ac:dyDescent="0.3">
      <c r="A2720" s="61">
        <v>2004</v>
      </c>
      <c r="B2720" s="59" t="s">
        <v>10</v>
      </c>
      <c r="C2720" s="59" t="s">
        <v>21</v>
      </c>
      <c r="D2720" s="59" t="s">
        <v>59</v>
      </c>
      <c r="E2720" s="59" t="s">
        <v>8</v>
      </c>
      <c r="F2720" s="59" t="s">
        <v>9</v>
      </c>
      <c r="G2720" s="3">
        <v>5574</v>
      </c>
    </row>
    <row r="2721" spans="1:7" x14ac:dyDescent="0.3">
      <c r="A2721" s="61">
        <v>2005</v>
      </c>
      <c r="B2721" s="59" t="s">
        <v>10</v>
      </c>
      <c r="C2721" s="59" t="s">
        <v>21</v>
      </c>
      <c r="D2721" s="59" t="s">
        <v>59</v>
      </c>
      <c r="E2721" s="59" t="s">
        <v>8</v>
      </c>
      <c r="F2721" s="59" t="s">
        <v>9</v>
      </c>
      <c r="G2721" s="3">
        <v>22167</v>
      </c>
    </row>
    <row r="2722" spans="1:7" x14ac:dyDescent="0.3">
      <c r="A2722" s="61">
        <v>2006</v>
      </c>
      <c r="B2722" s="59" t="s">
        <v>10</v>
      </c>
      <c r="C2722" s="59" t="s">
        <v>21</v>
      </c>
      <c r="D2722" s="59" t="s">
        <v>59</v>
      </c>
      <c r="E2722" s="59" t="s">
        <v>8</v>
      </c>
      <c r="F2722" s="59" t="s">
        <v>9</v>
      </c>
      <c r="G2722" s="3">
        <v>7567</v>
      </c>
    </row>
    <row r="2723" spans="1:7" x14ac:dyDescent="0.3">
      <c r="A2723" s="61">
        <v>2007</v>
      </c>
      <c r="B2723" s="59" t="s">
        <v>10</v>
      </c>
      <c r="C2723" s="59" t="s">
        <v>21</v>
      </c>
      <c r="D2723" s="59" t="s">
        <v>59</v>
      </c>
      <c r="E2723" s="59" t="s">
        <v>8</v>
      </c>
      <c r="F2723" s="59" t="s">
        <v>9</v>
      </c>
      <c r="G2723" s="3">
        <v>13259</v>
      </c>
    </row>
    <row r="2724" spans="1:7" x14ac:dyDescent="0.3">
      <c r="A2724" s="61">
        <v>2008</v>
      </c>
      <c r="B2724" s="59" t="s">
        <v>10</v>
      </c>
      <c r="C2724" s="59" t="s">
        <v>21</v>
      </c>
      <c r="D2724" s="59" t="s">
        <v>59</v>
      </c>
      <c r="E2724" s="59" t="s">
        <v>8</v>
      </c>
      <c r="F2724" s="59" t="s">
        <v>9</v>
      </c>
      <c r="G2724" s="3">
        <v>13703</v>
      </c>
    </row>
    <row r="2725" spans="1:7" x14ac:dyDescent="0.3">
      <c r="A2725" s="61">
        <v>2009</v>
      </c>
      <c r="B2725" s="59" t="s">
        <v>10</v>
      </c>
      <c r="C2725" s="59" t="s">
        <v>21</v>
      </c>
      <c r="D2725" s="59" t="s">
        <v>59</v>
      </c>
      <c r="E2725" s="59" t="s">
        <v>8</v>
      </c>
      <c r="F2725" s="59" t="s">
        <v>9</v>
      </c>
      <c r="G2725" s="3">
        <v>3051</v>
      </c>
    </row>
    <row r="2726" spans="1:7" x14ac:dyDescent="0.3">
      <c r="A2726" s="61">
        <v>2010</v>
      </c>
      <c r="B2726" s="59" t="s">
        <v>10</v>
      </c>
      <c r="C2726" s="59" t="s">
        <v>21</v>
      </c>
      <c r="D2726" s="59" t="s">
        <v>59</v>
      </c>
      <c r="E2726" s="59" t="s">
        <v>8</v>
      </c>
      <c r="F2726" s="59" t="s">
        <v>9</v>
      </c>
      <c r="G2726" s="3">
        <v>6690</v>
      </c>
    </row>
    <row r="2727" spans="1:7" x14ac:dyDescent="0.3">
      <c r="A2727" s="61">
        <v>2011</v>
      </c>
      <c r="B2727" s="59" t="s">
        <v>10</v>
      </c>
      <c r="C2727" s="59" t="s">
        <v>21</v>
      </c>
      <c r="D2727" s="59" t="s">
        <v>59</v>
      </c>
      <c r="E2727" s="59" t="s">
        <v>8</v>
      </c>
      <c r="F2727" s="59" t="s">
        <v>9</v>
      </c>
      <c r="G2727" s="3">
        <v>7081</v>
      </c>
    </row>
    <row r="2728" spans="1:7" x14ac:dyDescent="0.3">
      <c r="A2728" s="61">
        <v>2012</v>
      </c>
      <c r="B2728" s="59" t="s">
        <v>10</v>
      </c>
      <c r="C2728" s="59" t="s">
        <v>21</v>
      </c>
      <c r="D2728" s="59" t="s">
        <v>59</v>
      </c>
      <c r="E2728" s="59" t="s">
        <v>8</v>
      </c>
      <c r="F2728" s="59" t="s">
        <v>9</v>
      </c>
      <c r="G2728" s="3">
        <v>4103</v>
      </c>
    </row>
    <row r="2729" spans="1:7" x14ac:dyDescent="0.3">
      <c r="A2729" s="61">
        <v>2013</v>
      </c>
      <c r="B2729" s="59" t="s">
        <v>10</v>
      </c>
      <c r="C2729" s="9" t="s">
        <v>21</v>
      </c>
      <c r="D2729" s="59" t="s">
        <v>59</v>
      </c>
      <c r="E2729" s="9" t="s">
        <v>8</v>
      </c>
      <c r="F2729" s="9" t="s">
        <v>9</v>
      </c>
      <c r="G2729" s="4">
        <v>7788</v>
      </c>
    </row>
    <row r="2730" spans="1:7" x14ac:dyDescent="0.3">
      <c r="A2730" s="61">
        <v>2014</v>
      </c>
      <c r="B2730" s="59" t="s">
        <v>10</v>
      </c>
      <c r="C2730" s="59" t="s">
        <v>21</v>
      </c>
      <c r="D2730" s="59" t="s">
        <v>59</v>
      </c>
      <c r="E2730" s="59" t="s">
        <v>8</v>
      </c>
      <c r="F2730" s="59" t="s">
        <v>9</v>
      </c>
      <c r="G2730" s="61">
        <v>44930</v>
      </c>
    </row>
    <row r="2731" spans="1:7" x14ac:dyDescent="0.3">
      <c r="A2731" s="61">
        <v>2015</v>
      </c>
      <c r="B2731" s="59" t="s">
        <v>10</v>
      </c>
      <c r="C2731" s="59" t="s">
        <v>21</v>
      </c>
      <c r="D2731" s="59" t="s">
        <v>59</v>
      </c>
      <c r="E2731" s="59" t="s">
        <v>8</v>
      </c>
      <c r="F2731" s="59" t="s">
        <v>9</v>
      </c>
      <c r="G2731" s="61">
        <v>15667</v>
      </c>
    </row>
    <row r="2732" spans="1:7" x14ac:dyDescent="0.3">
      <c r="A2732" s="61">
        <v>2016</v>
      </c>
      <c r="B2732" s="59" t="s">
        <v>10</v>
      </c>
      <c r="C2732" s="59" t="s">
        <v>21</v>
      </c>
      <c r="D2732" s="59" t="s">
        <v>59</v>
      </c>
      <c r="E2732" s="59" t="s">
        <v>8</v>
      </c>
      <c r="F2732" s="59" t="s">
        <v>9</v>
      </c>
      <c r="G2732" s="61">
        <v>5284</v>
      </c>
    </row>
    <row r="2733" spans="1:7" x14ac:dyDescent="0.3">
      <c r="A2733" s="61">
        <v>2000</v>
      </c>
      <c r="B2733" s="59" t="s">
        <v>10</v>
      </c>
      <c r="C2733" s="59" t="s">
        <v>22</v>
      </c>
      <c r="D2733" s="59" t="s">
        <v>60</v>
      </c>
      <c r="E2733" s="59" t="s">
        <v>8</v>
      </c>
      <c r="F2733" s="59" t="s">
        <v>9</v>
      </c>
      <c r="G2733" s="3">
        <v>29578</v>
      </c>
    </row>
    <row r="2734" spans="1:7" x14ac:dyDescent="0.3">
      <c r="A2734" s="61">
        <v>2001</v>
      </c>
      <c r="B2734" s="59" t="s">
        <v>10</v>
      </c>
      <c r="C2734" s="59" t="s">
        <v>22</v>
      </c>
      <c r="D2734" s="59" t="s">
        <v>60</v>
      </c>
      <c r="E2734" s="59" t="s">
        <v>8</v>
      </c>
      <c r="F2734" s="59" t="s">
        <v>9</v>
      </c>
      <c r="G2734" s="3">
        <v>28263</v>
      </c>
    </row>
    <row r="2735" spans="1:7" x14ac:dyDescent="0.3">
      <c r="A2735" s="61">
        <v>2002</v>
      </c>
      <c r="B2735" s="59" t="s">
        <v>10</v>
      </c>
      <c r="C2735" s="59" t="s">
        <v>22</v>
      </c>
      <c r="D2735" s="59" t="s">
        <v>60</v>
      </c>
      <c r="E2735" s="59" t="s">
        <v>8</v>
      </c>
      <c r="F2735" s="59" t="s">
        <v>9</v>
      </c>
      <c r="G2735" s="3">
        <v>25697</v>
      </c>
    </row>
    <row r="2736" spans="1:7" x14ac:dyDescent="0.3">
      <c r="A2736" s="61">
        <v>2003</v>
      </c>
      <c r="B2736" s="59" t="s">
        <v>10</v>
      </c>
      <c r="C2736" s="59" t="s">
        <v>22</v>
      </c>
      <c r="D2736" s="59" t="s">
        <v>60</v>
      </c>
      <c r="E2736" s="59" t="s">
        <v>8</v>
      </c>
      <c r="F2736" s="59" t="s">
        <v>9</v>
      </c>
      <c r="G2736" s="3">
        <v>27468</v>
      </c>
    </row>
    <row r="2737" spans="1:7" x14ac:dyDescent="0.3">
      <c r="A2737" s="61">
        <v>2004</v>
      </c>
      <c r="B2737" s="59" t="s">
        <v>10</v>
      </c>
      <c r="C2737" s="59" t="s">
        <v>22</v>
      </c>
      <c r="D2737" s="59" t="s">
        <v>60</v>
      </c>
      <c r="E2737" s="59" t="s">
        <v>8</v>
      </c>
      <c r="F2737" s="59" t="s">
        <v>9</v>
      </c>
      <c r="G2737" s="3">
        <v>28540</v>
      </c>
    </row>
    <row r="2738" spans="1:7" x14ac:dyDescent="0.3">
      <c r="A2738" s="61">
        <v>2005</v>
      </c>
      <c r="B2738" s="59" t="s">
        <v>10</v>
      </c>
      <c r="C2738" s="59" t="s">
        <v>22</v>
      </c>
      <c r="D2738" s="59" t="s">
        <v>60</v>
      </c>
      <c r="E2738" s="59" t="s">
        <v>8</v>
      </c>
      <c r="F2738" s="59" t="s">
        <v>9</v>
      </c>
      <c r="G2738" s="3">
        <v>23284</v>
      </c>
    </row>
    <row r="2739" spans="1:7" x14ac:dyDescent="0.3">
      <c r="A2739" s="61">
        <v>2006</v>
      </c>
      <c r="B2739" s="59" t="s">
        <v>10</v>
      </c>
      <c r="C2739" s="59" t="s">
        <v>22</v>
      </c>
      <c r="D2739" s="59" t="s">
        <v>60</v>
      </c>
      <c r="E2739" s="59" t="s">
        <v>8</v>
      </c>
      <c r="F2739" s="59" t="s">
        <v>9</v>
      </c>
      <c r="G2739" s="3">
        <v>27280</v>
      </c>
    </row>
    <row r="2740" spans="1:7" x14ac:dyDescent="0.3">
      <c r="A2740" s="61">
        <v>2007</v>
      </c>
      <c r="B2740" s="59" t="s">
        <v>10</v>
      </c>
      <c r="C2740" s="59" t="s">
        <v>22</v>
      </c>
      <c r="D2740" s="59" t="s">
        <v>60</v>
      </c>
      <c r="E2740" s="59" t="s">
        <v>8</v>
      </c>
      <c r="F2740" s="59" t="s">
        <v>9</v>
      </c>
      <c r="G2740" s="3">
        <v>28637</v>
      </c>
    </row>
    <row r="2741" spans="1:7" x14ac:dyDescent="0.3">
      <c r="A2741" s="61">
        <v>2008</v>
      </c>
      <c r="B2741" s="59" t="s">
        <v>10</v>
      </c>
      <c r="C2741" s="59" t="s">
        <v>22</v>
      </c>
      <c r="D2741" s="59" t="s">
        <v>60</v>
      </c>
      <c r="E2741" s="59" t="s">
        <v>8</v>
      </c>
      <c r="F2741" s="59" t="s">
        <v>9</v>
      </c>
      <c r="G2741" s="3">
        <v>21039</v>
      </c>
    </row>
    <row r="2742" spans="1:7" x14ac:dyDescent="0.3">
      <c r="A2742" s="61">
        <v>2009</v>
      </c>
      <c r="B2742" s="59" t="s">
        <v>10</v>
      </c>
      <c r="C2742" s="59" t="s">
        <v>22</v>
      </c>
      <c r="D2742" s="59" t="s">
        <v>60</v>
      </c>
      <c r="E2742" s="59" t="s">
        <v>8</v>
      </c>
      <c r="F2742" s="59" t="s">
        <v>9</v>
      </c>
      <c r="G2742" s="3">
        <v>31729</v>
      </c>
    </row>
    <row r="2743" spans="1:7" x14ac:dyDescent="0.3">
      <c r="A2743" s="61">
        <v>2010</v>
      </c>
      <c r="B2743" s="59" t="s">
        <v>10</v>
      </c>
      <c r="C2743" s="59" t="s">
        <v>22</v>
      </c>
      <c r="D2743" s="59" t="s">
        <v>60</v>
      </c>
      <c r="E2743" s="59" t="s">
        <v>8</v>
      </c>
      <c r="F2743" s="59" t="s">
        <v>9</v>
      </c>
      <c r="G2743" s="3">
        <v>26258</v>
      </c>
    </row>
    <row r="2744" spans="1:7" x14ac:dyDescent="0.3">
      <c r="A2744" s="61">
        <v>2011</v>
      </c>
      <c r="B2744" s="59" t="s">
        <v>10</v>
      </c>
      <c r="C2744" s="59" t="s">
        <v>22</v>
      </c>
      <c r="D2744" s="59" t="s">
        <v>60</v>
      </c>
      <c r="E2744" s="59" t="s">
        <v>8</v>
      </c>
      <c r="F2744" s="59" t="s">
        <v>9</v>
      </c>
      <c r="G2744" s="3">
        <v>21379</v>
      </c>
    </row>
    <row r="2745" spans="1:7" x14ac:dyDescent="0.3">
      <c r="A2745" s="61">
        <v>2012</v>
      </c>
      <c r="B2745" s="59" t="s">
        <v>10</v>
      </c>
      <c r="C2745" s="59" t="s">
        <v>22</v>
      </c>
      <c r="D2745" s="59" t="s">
        <v>60</v>
      </c>
      <c r="E2745" s="59" t="s">
        <v>8</v>
      </c>
      <c r="F2745" s="59" t="s">
        <v>9</v>
      </c>
      <c r="G2745" s="3">
        <v>15906</v>
      </c>
    </row>
    <row r="2746" spans="1:7" x14ac:dyDescent="0.3">
      <c r="A2746" s="61">
        <v>2013</v>
      </c>
      <c r="B2746" s="59" t="s">
        <v>10</v>
      </c>
      <c r="C2746" s="9" t="s">
        <v>22</v>
      </c>
      <c r="D2746" s="59" t="s">
        <v>60</v>
      </c>
      <c r="E2746" s="9" t="s">
        <v>8</v>
      </c>
      <c r="F2746" s="9" t="s">
        <v>9</v>
      </c>
      <c r="G2746" s="6">
        <v>28620</v>
      </c>
    </row>
    <row r="2747" spans="1:7" x14ac:dyDescent="0.3">
      <c r="A2747" s="61">
        <v>2014</v>
      </c>
      <c r="B2747" s="59" t="s">
        <v>10</v>
      </c>
      <c r="C2747" s="59" t="s">
        <v>22</v>
      </c>
      <c r="D2747" s="59" t="s">
        <v>60</v>
      </c>
      <c r="E2747" s="59" t="s">
        <v>8</v>
      </c>
      <c r="F2747" s="59" t="s">
        <v>9</v>
      </c>
      <c r="G2747" s="61">
        <v>24121</v>
      </c>
    </row>
    <row r="2748" spans="1:7" x14ac:dyDescent="0.3">
      <c r="A2748" s="61">
        <v>2015</v>
      </c>
      <c r="B2748" s="59" t="s">
        <v>10</v>
      </c>
      <c r="C2748" s="59" t="s">
        <v>22</v>
      </c>
      <c r="D2748" s="59" t="s">
        <v>60</v>
      </c>
      <c r="E2748" s="59" t="s">
        <v>8</v>
      </c>
      <c r="F2748" s="59" t="s">
        <v>9</v>
      </c>
      <c r="G2748" s="61">
        <v>21040</v>
      </c>
    </row>
    <row r="2749" spans="1:7" x14ac:dyDescent="0.3">
      <c r="A2749" s="61">
        <v>2016</v>
      </c>
      <c r="B2749" s="59" t="s">
        <v>10</v>
      </c>
      <c r="C2749" s="59" t="s">
        <v>22</v>
      </c>
      <c r="D2749" s="59" t="s">
        <v>60</v>
      </c>
      <c r="E2749" s="59" t="s">
        <v>8</v>
      </c>
      <c r="F2749" s="59" t="s">
        <v>9</v>
      </c>
      <c r="G2749" s="61">
        <v>16797</v>
      </c>
    </row>
    <row r="2750" spans="1:7" x14ac:dyDescent="0.3">
      <c r="A2750" s="61">
        <v>2000</v>
      </c>
      <c r="B2750" s="59" t="s">
        <v>10</v>
      </c>
      <c r="C2750" s="59" t="s">
        <v>23</v>
      </c>
      <c r="D2750" s="59" t="s">
        <v>61</v>
      </c>
      <c r="E2750" s="59" t="s">
        <v>8</v>
      </c>
      <c r="F2750" s="59" t="s">
        <v>9</v>
      </c>
      <c r="G2750" s="3">
        <v>23543</v>
      </c>
    </row>
    <row r="2751" spans="1:7" x14ac:dyDescent="0.3">
      <c r="A2751" s="61">
        <v>2001</v>
      </c>
      <c r="B2751" s="59" t="s">
        <v>10</v>
      </c>
      <c r="C2751" s="59" t="s">
        <v>23</v>
      </c>
      <c r="D2751" s="59" t="s">
        <v>61</v>
      </c>
      <c r="E2751" s="59" t="s">
        <v>8</v>
      </c>
      <c r="F2751" s="59" t="s">
        <v>9</v>
      </c>
      <c r="G2751" s="3">
        <v>35204</v>
      </c>
    </row>
    <row r="2752" spans="1:7" x14ac:dyDescent="0.3">
      <c r="A2752" s="61">
        <v>2002</v>
      </c>
      <c r="B2752" s="59" t="s">
        <v>10</v>
      </c>
      <c r="C2752" s="59" t="s">
        <v>23</v>
      </c>
      <c r="D2752" s="59" t="s">
        <v>61</v>
      </c>
      <c r="E2752" s="59" t="s">
        <v>8</v>
      </c>
      <c r="F2752" s="59" t="s">
        <v>9</v>
      </c>
      <c r="G2752" s="3">
        <v>23471</v>
      </c>
    </row>
    <row r="2753" spans="1:7" x14ac:dyDescent="0.3">
      <c r="A2753" s="61">
        <v>2003</v>
      </c>
      <c r="B2753" s="59" t="s">
        <v>10</v>
      </c>
      <c r="C2753" s="59" t="s">
        <v>23</v>
      </c>
      <c r="D2753" s="59" t="s">
        <v>61</v>
      </c>
      <c r="E2753" s="59" t="s">
        <v>8</v>
      </c>
      <c r="F2753" s="59" t="s">
        <v>9</v>
      </c>
      <c r="G2753" s="3">
        <v>12483</v>
      </c>
    </row>
    <row r="2754" spans="1:7" x14ac:dyDescent="0.3">
      <c r="A2754" s="61">
        <v>2004</v>
      </c>
      <c r="B2754" s="59" t="s">
        <v>10</v>
      </c>
      <c r="C2754" s="59" t="s">
        <v>23</v>
      </c>
      <c r="D2754" s="59" t="s">
        <v>61</v>
      </c>
      <c r="E2754" s="59" t="s">
        <v>8</v>
      </c>
      <c r="F2754" s="59" t="s">
        <v>9</v>
      </c>
      <c r="G2754" s="3">
        <v>13323</v>
      </c>
    </row>
    <row r="2755" spans="1:7" x14ac:dyDescent="0.3">
      <c r="A2755" s="61">
        <v>2005</v>
      </c>
      <c r="B2755" s="59" t="s">
        <v>10</v>
      </c>
      <c r="C2755" s="59" t="s">
        <v>23</v>
      </c>
      <c r="D2755" s="59" t="s">
        <v>61</v>
      </c>
      <c r="E2755" s="59" t="s">
        <v>8</v>
      </c>
      <c r="F2755" s="59" t="s">
        <v>9</v>
      </c>
      <c r="G2755" s="3">
        <v>17924</v>
      </c>
    </row>
    <row r="2756" spans="1:7" x14ac:dyDescent="0.3">
      <c r="A2756" s="61">
        <v>2006</v>
      </c>
      <c r="B2756" s="59" t="s">
        <v>10</v>
      </c>
      <c r="C2756" s="59" t="s">
        <v>23</v>
      </c>
      <c r="D2756" s="59" t="s">
        <v>61</v>
      </c>
      <c r="E2756" s="59" t="s">
        <v>8</v>
      </c>
      <c r="F2756" s="59" t="s">
        <v>9</v>
      </c>
      <c r="G2756" s="3">
        <v>21936</v>
      </c>
    </row>
    <row r="2757" spans="1:7" x14ac:dyDescent="0.3">
      <c r="A2757" s="61">
        <v>2007</v>
      </c>
      <c r="B2757" s="59" t="s">
        <v>10</v>
      </c>
      <c r="C2757" s="59" t="s">
        <v>23</v>
      </c>
      <c r="D2757" s="59" t="s">
        <v>61</v>
      </c>
      <c r="E2757" s="59" t="s">
        <v>8</v>
      </c>
      <c r="F2757" s="59" t="s">
        <v>9</v>
      </c>
      <c r="G2757" s="3">
        <v>20505</v>
      </c>
    </row>
    <row r="2758" spans="1:7" x14ac:dyDescent="0.3">
      <c r="A2758" s="61">
        <v>2008</v>
      </c>
      <c r="B2758" s="59" t="s">
        <v>10</v>
      </c>
      <c r="C2758" s="59" t="s">
        <v>23</v>
      </c>
      <c r="D2758" s="59" t="s">
        <v>61</v>
      </c>
      <c r="E2758" s="59" t="s">
        <v>8</v>
      </c>
      <c r="F2758" s="59" t="s">
        <v>9</v>
      </c>
      <c r="G2758" s="3">
        <v>25103</v>
      </c>
    </row>
    <row r="2759" spans="1:7" x14ac:dyDescent="0.3">
      <c r="A2759" s="61">
        <v>2009</v>
      </c>
      <c r="B2759" s="59" t="s">
        <v>10</v>
      </c>
      <c r="C2759" s="59" t="s">
        <v>23</v>
      </c>
      <c r="D2759" s="59" t="s">
        <v>61</v>
      </c>
      <c r="E2759" s="59" t="s">
        <v>8</v>
      </c>
      <c r="F2759" s="59" t="s">
        <v>9</v>
      </c>
      <c r="G2759" s="3">
        <v>13032</v>
      </c>
    </row>
    <row r="2760" spans="1:7" x14ac:dyDescent="0.3">
      <c r="A2760" s="61">
        <v>2010</v>
      </c>
      <c r="B2760" s="59" t="s">
        <v>10</v>
      </c>
      <c r="C2760" s="59" t="s">
        <v>23</v>
      </c>
      <c r="D2760" s="59" t="s">
        <v>61</v>
      </c>
      <c r="E2760" s="59" t="s">
        <v>8</v>
      </c>
      <c r="F2760" s="59" t="s">
        <v>9</v>
      </c>
      <c r="G2760" s="3">
        <v>23780</v>
      </c>
    </row>
    <row r="2761" spans="1:7" x14ac:dyDescent="0.3">
      <c r="A2761" s="61">
        <v>2011</v>
      </c>
      <c r="B2761" s="59" t="s">
        <v>10</v>
      </c>
      <c r="C2761" s="59" t="s">
        <v>23</v>
      </c>
      <c r="D2761" s="59" t="s">
        <v>61</v>
      </c>
      <c r="E2761" s="59" t="s">
        <v>8</v>
      </c>
      <c r="F2761" s="59" t="s">
        <v>9</v>
      </c>
      <c r="G2761" s="3">
        <v>18010</v>
      </c>
    </row>
    <row r="2762" spans="1:7" x14ac:dyDescent="0.3">
      <c r="A2762" s="61">
        <v>2012</v>
      </c>
      <c r="B2762" s="59" t="s">
        <v>10</v>
      </c>
      <c r="C2762" s="59" t="s">
        <v>23</v>
      </c>
      <c r="D2762" s="59" t="s">
        <v>61</v>
      </c>
      <c r="E2762" s="59" t="s">
        <v>8</v>
      </c>
      <c r="F2762" s="59" t="s">
        <v>9</v>
      </c>
      <c r="G2762" s="3">
        <v>15513</v>
      </c>
    </row>
    <row r="2763" spans="1:7" x14ac:dyDescent="0.3">
      <c r="A2763" s="61">
        <v>2013</v>
      </c>
      <c r="B2763" s="59" t="s">
        <v>10</v>
      </c>
      <c r="C2763" s="9" t="s">
        <v>23</v>
      </c>
      <c r="D2763" s="59" t="s">
        <v>61</v>
      </c>
      <c r="E2763" s="9" t="s">
        <v>8</v>
      </c>
      <c r="F2763" s="9" t="s">
        <v>9</v>
      </c>
      <c r="G2763" s="4">
        <v>19320</v>
      </c>
    </row>
    <row r="2764" spans="1:7" x14ac:dyDescent="0.3">
      <c r="A2764" s="61">
        <v>2014</v>
      </c>
      <c r="B2764" s="59" t="s">
        <v>10</v>
      </c>
      <c r="C2764" s="59" t="s">
        <v>23</v>
      </c>
      <c r="D2764" s="59" t="s">
        <v>61</v>
      </c>
      <c r="E2764" s="59" t="s">
        <v>8</v>
      </c>
      <c r="F2764" s="59" t="s">
        <v>9</v>
      </c>
      <c r="G2764" s="61">
        <v>23484</v>
      </c>
    </row>
    <row r="2765" spans="1:7" x14ac:dyDescent="0.3">
      <c r="A2765" s="61">
        <v>2015</v>
      </c>
      <c r="B2765" s="59" t="s">
        <v>10</v>
      </c>
      <c r="C2765" s="59" t="s">
        <v>23</v>
      </c>
      <c r="D2765" s="59" t="s">
        <v>61</v>
      </c>
      <c r="E2765" s="59" t="s">
        <v>8</v>
      </c>
      <c r="F2765" s="59" t="s">
        <v>9</v>
      </c>
      <c r="G2765" s="61">
        <v>20301</v>
      </c>
    </row>
    <row r="2766" spans="1:7" x14ac:dyDescent="0.3">
      <c r="A2766" s="61">
        <v>2016</v>
      </c>
      <c r="B2766" s="59" t="s">
        <v>10</v>
      </c>
      <c r="C2766" s="59" t="s">
        <v>23</v>
      </c>
      <c r="D2766" s="59" t="s">
        <v>61</v>
      </c>
      <c r="E2766" s="59" t="s">
        <v>8</v>
      </c>
      <c r="F2766" s="59" t="s">
        <v>9</v>
      </c>
      <c r="G2766" s="61">
        <v>22956</v>
      </c>
    </row>
    <row r="2767" spans="1:7" x14ac:dyDescent="0.3">
      <c r="A2767" s="61">
        <v>2000</v>
      </c>
      <c r="B2767" s="59" t="s">
        <v>10</v>
      </c>
      <c r="C2767" s="59" t="s">
        <v>24</v>
      </c>
      <c r="D2767" s="59" t="s">
        <v>62</v>
      </c>
      <c r="E2767" s="59" t="s">
        <v>8</v>
      </c>
      <c r="F2767" s="59" t="s">
        <v>9</v>
      </c>
      <c r="G2767" s="3">
        <v>14797</v>
      </c>
    </row>
    <row r="2768" spans="1:7" x14ac:dyDescent="0.3">
      <c r="A2768" s="61">
        <v>2001</v>
      </c>
      <c r="B2768" s="59" t="s">
        <v>10</v>
      </c>
      <c r="C2768" s="59" t="s">
        <v>24</v>
      </c>
      <c r="D2768" s="59" t="s">
        <v>62</v>
      </c>
      <c r="E2768" s="59" t="s">
        <v>8</v>
      </c>
      <c r="F2768" s="59" t="s">
        <v>9</v>
      </c>
      <c r="G2768" s="3">
        <v>22015</v>
      </c>
    </row>
    <row r="2769" spans="1:7" x14ac:dyDescent="0.3">
      <c r="A2769" s="61">
        <v>2002</v>
      </c>
      <c r="B2769" s="59" t="s">
        <v>10</v>
      </c>
      <c r="C2769" s="59" t="s">
        <v>24</v>
      </c>
      <c r="D2769" s="59" t="s">
        <v>62</v>
      </c>
      <c r="E2769" s="59" t="s">
        <v>8</v>
      </c>
      <c r="F2769" s="59" t="s">
        <v>9</v>
      </c>
      <c r="G2769" s="3">
        <v>21085</v>
      </c>
    </row>
    <row r="2770" spans="1:7" x14ac:dyDescent="0.3">
      <c r="A2770" s="61">
        <v>2003</v>
      </c>
      <c r="B2770" s="59" t="s">
        <v>10</v>
      </c>
      <c r="C2770" s="59" t="s">
        <v>24</v>
      </c>
      <c r="D2770" s="59" t="s">
        <v>62</v>
      </c>
      <c r="E2770" s="59" t="s">
        <v>8</v>
      </c>
      <c r="F2770" s="59" t="s">
        <v>9</v>
      </c>
      <c r="G2770" s="3">
        <v>19413</v>
      </c>
    </row>
    <row r="2771" spans="1:7" x14ac:dyDescent="0.3">
      <c r="A2771" s="61">
        <v>2004</v>
      </c>
      <c r="B2771" s="59" t="s">
        <v>10</v>
      </c>
      <c r="C2771" s="59" t="s">
        <v>24</v>
      </c>
      <c r="D2771" s="59" t="s">
        <v>62</v>
      </c>
      <c r="E2771" s="59" t="s">
        <v>8</v>
      </c>
      <c r="F2771" s="59" t="s">
        <v>9</v>
      </c>
      <c r="G2771" s="3">
        <v>12611</v>
      </c>
    </row>
    <row r="2772" spans="1:7" x14ac:dyDescent="0.3">
      <c r="A2772" s="61">
        <v>2005</v>
      </c>
      <c r="B2772" s="59" t="s">
        <v>10</v>
      </c>
      <c r="C2772" s="59" t="s">
        <v>24</v>
      </c>
      <c r="D2772" s="59" t="s">
        <v>62</v>
      </c>
      <c r="E2772" s="59" t="s">
        <v>8</v>
      </c>
      <c r="F2772" s="59" t="s">
        <v>9</v>
      </c>
      <c r="G2772" s="3">
        <v>14633</v>
      </c>
    </row>
    <row r="2773" spans="1:7" x14ac:dyDescent="0.3">
      <c r="A2773" s="61">
        <v>2006</v>
      </c>
      <c r="B2773" s="59" t="s">
        <v>10</v>
      </c>
      <c r="C2773" s="59" t="s">
        <v>24</v>
      </c>
      <c r="D2773" s="59" t="s">
        <v>62</v>
      </c>
      <c r="E2773" s="59" t="s">
        <v>8</v>
      </c>
      <c r="F2773" s="59" t="s">
        <v>9</v>
      </c>
      <c r="G2773" s="3">
        <v>16839</v>
      </c>
    </row>
    <row r="2774" spans="1:7" x14ac:dyDescent="0.3">
      <c r="A2774" s="61">
        <v>2007</v>
      </c>
      <c r="B2774" s="59" t="s">
        <v>10</v>
      </c>
      <c r="C2774" s="59" t="s">
        <v>24</v>
      </c>
      <c r="D2774" s="59" t="s">
        <v>62</v>
      </c>
      <c r="E2774" s="59" t="s">
        <v>8</v>
      </c>
      <c r="F2774" s="59" t="s">
        <v>9</v>
      </c>
      <c r="G2774" s="3">
        <v>13953</v>
      </c>
    </row>
    <row r="2775" spans="1:7" x14ac:dyDescent="0.3">
      <c r="A2775" s="61">
        <v>2008</v>
      </c>
      <c r="B2775" s="59" t="s">
        <v>10</v>
      </c>
      <c r="C2775" s="59" t="s">
        <v>24</v>
      </c>
      <c r="D2775" s="59" t="s">
        <v>62</v>
      </c>
      <c r="E2775" s="59" t="s">
        <v>8</v>
      </c>
      <c r="F2775" s="59" t="s">
        <v>9</v>
      </c>
      <c r="G2775" s="3">
        <v>22467</v>
      </c>
    </row>
    <row r="2776" spans="1:7" x14ac:dyDescent="0.3">
      <c r="A2776" s="61">
        <v>2009</v>
      </c>
      <c r="B2776" s="59" t="s">
        <v>10</v>
      </c>
      <c r="C2776" s="59" t="s">
        <v>24</v>
      </c>
      <c r="D2776" s="59" t="s">
        <v>62</v>
      </c>
      <c r="E2776" s="59" t="s">
        <v>8</v>
      </c>
      <c r="F2776" s="59" t="s">
        <v>9</v>
      </c>
      <c r="G2776" s="3">
        <v>26673</v>
      </c>
    </row>
    <row r="2777" spans="1:7" x14ac:dyDescent="0.3">
      <c r="A2777" s="61">
        <v>2010</v>
      </c>
      <c r="B2777" s="59" t="s">
        <v>10</v>
      </c>
      <c r="C2777" s="59" t="s">
        <v>24</v>
      </c>
      <c r="D2777" s="59" t="s">
        <v>62</v>
      </c>
      <c r="E2777" s="59" t="s">
        <v>8</v>
      </c>
      <c r="F2777" s="59" t="s">
        <v>9</v>
      </c>
      <c r="G2777" s="3">
        <v>18243</v>
      </c>
    </row>
    <row r="2778" spans="1:7" x14ac:dyDescent="0.3">
      <c r="A2778" s="61">
        <v>2011</v>
      </c>
      <c r="B2778" s="59" t="s">
        <v>10</v>
      </c>
      <c r="C2778" s="59" t="s">
        <v>24</v>
      </c>
      <c r="D2778" s="59" t="s">
        <v>62</v>
      </c>
      <c r="E2778" s="59" t="s">
        <v>8</v>
      </c>
      <c r="F2778" s="59" t="s">
        <v>9</v>
      </c>
      <c r="G2778" s="3">
        <v>25905</v>
      </c>
    </row>
    <row r="2779" spans="1:7" x14ac:dyDescent="0.3">
      <c r="A2779" s="61">
        <v>2012</v>
      </c>
      <c r="B2779" s="59" t="s">
        <v>10</v>
      </c>
      <c r="C2779" s="59" t="s">
        <v>24</v>
      </c>
      <c r="D2779" s="59" t="s">
        <v>62</v>
      </c>
      <c r="E2779" s="59" t="s">
        <v>8</v>
      </c>
      <c r="F2779" s="59" t="s">
        <v>9</v>
      </c>
      <c r="G2779" s="3">
        <v>7430</v>
      </c>
    </row>
    <row r="2780" spans="1:7" x14ac:dyDescent="0.3">
      <c r="A2780" s="61">
        <v>2013</v>
      </c>
      <c r="B2780" s="59" t="s">
        <v>10</v>
      </c>
      <c r="C2780" s="9" t="s">
        <v>24</v>
      </c>
      <c r="D2780" s="59" t="s">
        <v>62</v>
      </c>
      <c r="E2780" s="9" t="s">
        <v>8</v>
      </c>
      <c r="F2780" s="9" t="s">
        <v>9</v>
      </c>
      <c r="G2780" s="6">
        <v>24544</v>
      </c>
    </row>
    <row r="2781" spans="1:7" x14ac:dyDescent="0.3">
      <c r="A2781" s="61">
        <v>2014</v>
      </c>
      <c r="B2781" s="59" t="s">
        <v>10</v>
      </c>
      <c r="C2781" s="59" t="s">
        <v>24</v>
      </c>
      <c r="D2781" s="59" t="s">
        <v>62</v>
      </c>
      <c r="E2781" s="59" t="s">
        <v>8</v>
      </c>
      <c r="F2781" s="59" t="s">
        <v>9</v>
      </c>
      <c r="G2781" s="61">
        <v>46278</v>
      </c>
    </row>
    <row r="2782" spans="1:7" x14ac:dyDescent="0.3">
      <c r="A2782" s="61">
        <v>2015</v>
      </c>
      <c r="B2782" s="59" t="s">
        <v>10</v>
      </c>
      <c r="C2782" s="59" t="s">
        <v>24</v>
      </c>
      <c r="D2782" s="59" t="s">
        <v>62</v>
      </c>
      <c r="E2782" s="59" t="s">
        <v>8</v>
      </c>
      <c r="F2782" s="59" t="s">
        <v>9</v>
      </c>
      <c r="G2782" s="61">
        <v>16689</v>
      </c>
    </row>
    <row r="2783" spans="1:7" x14ac:dyDescent="0.3">
      <c r="A2783" s="61">
        <v>2016</v>
      </c>
      <c r="B2783" s="59" t="s">
        <v>10</v>
      </c>
      <c r="C2783" s="59" t="s">
        <v>24</v>
      </c>
      <c r="D2783" s="59" t="s">
        <v>62</v>
      </c>
      <c r="E2783" s="59" t="s">
        <v>8</v>
      </c>
      <c r="F2783" s="59" t="s">
        <v>9</v>
      </c>
      <c r="G2783" s="61">
        <v>21129</v>
      </c>
    </row>
    <row r="2784" spans="1:7" x14ac:dyDescent="0.3">
      <c r="A2784" s="61">
        <v>2000</v>
      </c>
      <c r="B2784" s="59" t="s">
        <v>10</v>
      </c>
      <c r="C2784" s="216" t="s">
        <v>11</v>
      </c>
      <c r="D2784" s="216" t="s">
        <v>246</v>
      </c>
      <c r="E2784" s="59" t="s">
        <v>8</v>
      </c>
      <c r="F2784" s="59" t="s">
        <v>9</v>
      </c>
      <c r="G2784" s="3">
        <v>83</v>
      </c>
    </row>
    <row r="2785" spans="1:7" x14ac:dyDescent="0.3">
      <c r="A2785" s="61">
        <v>2001</v>
      </c>
      <c r="B2785" s="59" t="s">
        <v>10</v>
      </c>
      <c r="C2785" s="216" t="s">
        <v>11</v>
      </c>
      <c r="D2785" s="216" t="s">
        <v>246</v>
      </c>
      <c r="E2785" s="59" t="s">
        <v>8</v>
      </c>
      <c r="F2785" s="59" t="s">
        <v>9</v>
      </c>
      <c r="G2785" s="3">
        <v>879</v>
      </c>
    </row>
    <row r="2786" spans="1:7" x14ac:dyDescent="0.3">
      <c r="A2786" s="61">
        <v>2002</v>
      </c>
      <c r="B2786" s="59" t="s">
        <v>10</v>
      </c>
      <c r="C2786" s="216" t="s">
        <v>11</v>
      </c>
      <c r="D2786" s="216" t="s">
        <v>246</v>
      </c>
      <c r="E2786" s="59" t="s">
        <v>8</v>
      </c>
      <c r="F2786" s="59" t="s">
        <v>9</v>
      </c>
      <c r="G2786" s="3">
        <v>1986</v>
      </c>
    </row>
    <row r="2787" spans="1:7" x14ac:dyDescent="0.3">
      <c r="A2787" s="61">
        <v>2003</v>
      </c>
      <c r="B2787" s="59" t="s">
        <v>10</v>
      </c>
      <c r="C2787" s="216" t="s">
        <v>11</v>
      </c>
      <c r="D2787" s="216" t="s">
        <v>246</v>
      </c>
      <c r="E2787" s="59" t="s">
        <v>8</v>
      </c>
      <c r="F2787" s="59" t="s">
        <v>9</v>
      </c>
      <c r="G2787" s="3">
        <v>1320</v>
      </c>
    </row>
    <row r="2788" spans="1:7" x14ac:dyDescent="0.3">
      <c r="A2788" s="61">
        <v>2004</v>
      </c>
      <c r="B2788" s="59" t="s">
        <v>10</v>
      </c>
      <c r="C2788" s="216" t="s">
        <v>11</v>
      </c>
      <c r="D2788" s="216" t="s">
        <v>246</v>
      </c>
      <c r="E2788" s="59" t="s">
        <v>8</v>
      </c>
      <c r="F2788" s="59" t="s">
        <v>9</v>
      </c>
      <c r="G2788" s="3">
        <v>10</v>
      </c>
    </row>
    <row r="2789" spans="1:7" x14ac:dyDescent="0.3">
      <c r="A2789" s="61">
        <v>2005</v>
      </c>
      <c r="B2789" s="59" t="s">
        <v>10</v>
      </c>
      <c r="C2789" s="216" t="s">
        <v>11</v>
      </c>
      <c r="D2789" s="216" t="s">
        <v>246</v>
      </c>
      <c r="E2789" s="59" t="s">
        <v>8</v>
      </c>
      <c r="F2789" s="59" t="s">
        <v>9</v>
      </c>
      <c r="G2789" s="3">
        <v>49</v>
      </c>
    </row>
    <row r="2790" spans="1:7" x14ac:dyDescent="0.3">
      <c r="A2790" s="61">
        <v>2006</v>
      </c>
      <c r="B2790" s="59" t="s">
        <v>10</v>
      </c>
      <c r="C2790" s="216" t="s">
        <v>11</v>
      </c>
      <c r="D2790" s="216" t="s">
        <v>246</v>
      </c>
      <c r="E2790" s="59" t="s">
        <v>8</v>
      </c>
      <c r="F2790" s="59" t="s">
        <v>9</v>
      </c>
      <c r="G2790" s="3">
        <v>466</v>
      </c>
    </row>
    <row r="2791" spans="1:7" x14ac:dyDescent="0.3">
      <c r="A2791" s="61">
        <v>2007</v>
      </c>
      <c r="B2791" s="59" t="s">
        <v>10</v>
      </c>
      <c r="C2791" s="216" t="s">
        <v>11</v>
      </c>
      <c r="D2791" s="216" t="s">
        <v>246</v>
      </c>
      <c r="E2791" s="59" t="s">
        <v>8</v>
      </c>
      <c r="F2791" s="59" t="s">
        <v>9</v>
      </c>
      <c r="G2791" s="3">
        <v>1815</v>
      </c>
    </row>
    <row r="2792" spans="1:7" x14ac:dyDescent="0.3">
      <c r="A2792" s="61">
        <v>2008</v>
      </c>
      <c r="B2792" s="59" t="s">
        <v>10</v>
      </c>
      <c r="C2792" s="216" t="s">
        <v>11</v>
      </c>
      <c r="D2792" s="216" t="s">
        <v>246</v>
      </c>
      <c r="E2792" s="59" t="s">
        <v>8</v>
      </c>
      <c r="F2792" s="59" t="s">
        <v>9</v>
      </c>
      <c r="G2792" s="3">
        <v>112</v>
      </c>
    </row>
    <row r="2793" spans="1:7" x14ac:dyDescent="0.3">
      <c r="A2793" s="61">
        <v>2009</v>
      </c>
      <c r="B2793" s="59" t="s">
        <v>10</v>
      </c>
      <c r="C2793" s="216" t="s">
        <v>11</v>
      </c>
      <c r="D2793" s="216" t="s">
        <v>246</v>
      </c>
      <c r="E2793" s="59" t="s">
        <v>8</v>
      </c>
      <c r="F2793" s="59" t="s">
        <v>9</v>
      </c>
      <c r="G2793" s="3">
        <v>102</v>
      </c>
    </row>
    <row r="2794" spans="1:7" x14ac:dyDescent="0.3">
      <c r="A2794" s="61">
        <v>2010</v>
      </c>
      <c r="B2794" s="59" t="s">
        <v>10</v>
      </c>
      <c r="C2794" s="216" t="s">
        <v>11</v>
      </c>
      <c r="D2794" s="216" t="s">
        <v>246</v>
      </c>
      <c r="E2794" s="59" t="s">
        <v>8</v>
      </c>
      <c r="F2794" s="59" t="s">
        <v>9</v>
      </c>
      <c r="G2794" s="3">
        <v>2159</v>
      </c>
    </row>
    <row r="2795" spans="1:7" x14ac:dyDescent="0.3">
      <c r="A2795" s="61">
        <v>2011</v>
      </c>
      <c r="B2795" s="59" t="s">
        <v>10</v>
      </c>
      <c r="C2795" s="216" t="s">
        <v>11</v>
      </c>
      <c r="D2795" s="216" t="s">
        <v>246</v>
      </c>
      <c r="E2795" s="59" t="s">
        <v>8</v>
      </c>
      <c r="F2795" s="59" t="s">
        <v>9</v>
      </c>
      <c r="G2795" s="3">
        <v>1189</v>
      </c>
    </row>
    <row r="2796" spans="1:7" x14ac:dyDescent="0.3">
      <c r="A2796" s="61">
        <v>2012</v>
      </c>
      <c r="B2796" s="59" t="s">
        <v>10</v>
      </c>
      <c r="C2796" s="216" t="s">
        <v>11</v>
      </c>
      <c r="D2796" s="216" t="s">
        <v>246</v>
      </c>
      <c r="E2796" s="59" t="s">
        <v>8</v>
      </c>
      <c r="F2796" s="59" t="s">
        <v>9</v>
      </c>
      <c r="G2796" s="3">
        <v>1990</v>
      </c>
    </row>
    <row r="2797" spans="1:7" x14ac:dyDescent="0.3">
      <c r="A2797" s="61">
        <v>2013</v>
      </c>
      <c r="B2797" s="59" t="s">
        <v>10</v>
      </c>
      <c r="C2797" s="216" t="s">
        <v>11</v>
      </c>
      <c r="D2797" s="216" t="s">
        <v>246</v>
      </c>
      <c r="E2797" s="9" t="s">
        <v>8</v>
      </c>
      <c r="F2797" s="9" t="s">
        <v>9</v>
      </c>
      <c r="G2797" s="4">
        <v>6183</v>
      </c>
    </row>
    <row r="2798" spans="1:7" x14ac:dyDescent="0.3">
      <c r="A2798" s="61">
        <v>2014</v>
      </c>
      <c r="B2798" s="59" t="s">
        <v>10</v>
      </c>
      <c r="C2798" s="216" t="s">
        <v>11</v>
      </c>
      <c r="D2798" s="216" t="s">
        <v>246</v>
      </c>
      <c r="E2798" s="59" t="s">
        <v>8</v>
      </c>
      <c r="F2798" s="59" t="s">
        <v>9</v>
      </c>
      <c r="G2798" s="61">
        <v>0</v>
      </c>
    </row>
    <row r="2799" spans="1:7" x14ac:dyDescent="0.3">
      <c r="A2799" s="61">
        <v>2015</v>
      </c>
      <c r="B2799" s="59" t="s">
        <v>10</v>
      </c>
      <c r="C2799" s="216" t="s">
        <v>11</v>
      </c>
      <c r="D2799" s="216" t="s">
        <v>246</v>
      </c>
      <c r="E2799" s="59" t="s">
        <v>8</v>
      </c>
      <c r="F2799" s="59" t="s">
        <v>9</v>
      </c>
      <c r="G2799" s="61">
        <v>2474</v>
      </c>
    </row>
    <row r="2800" spans="1:7" x14ac:dyDescent="0.3">
      <c r="A2800" s="61">
        <v>2016</v>
      </c>
      <c r="B2800" s="59" t="s">
        <v>10</v>
      </c>
      <c r="C2800" s="216" t="s">
        <v>11</v>
      </c>
      <c r="D2800" s="216" t="s">
        <v>246</v>
      </c>
      <c r="E2800" s="59" t="s">
        <v>8</v>
      </c>
      <c r="F2800" s="59" t="s">
        <v>9</v>
      </c>
      <c r="G2800" s="61">
        <v>2452</v>
      </c>
    </row>
    <row r="2801" spans="1:7" x14ac:dyDescent="0.3">
      <c r="A2801" s="61">
        <v>2000</v>
      </c>
      <c r="B2801" s="59" t="s">
        <v>10</v>
      </c>
      <c r="C2801" s="59" t="s">
        <v>25</v>
      </c>
      <c r="D2801" s="59" t="s">
        <v>64</v>
      </c>
      <c r="E2801" s="59" t="s">
        <v>8</v>
      </c>
      <c r="F2801" s="59" t="s">
        <v>9</v>
      </c>
      <c r="G2801" s="3">
        <v>382</v>
      </c>
    </row>
    <row r="2802" spans="1:7" x14ac:dyDescent="0.3">
      <c r="A2802" s="61">
        <v>2001</v>
      </c>
      <c r="B2802" s="59" t="s">
        <v>10</v>
      </c>
      <c r="C2802" s="59" t="s">
        <v>25</v>
      </c>
      <c r="D2802" s="59" t="s">
        <v>64</v>
      </c>
      <c r="E2802" s="59" t="s">
        <v>8</v>
      </c>
      <c r="F2802" s="59" t="s">
        <v>9</v>
      </c>
      <c r="G2802" s="3">
        <v>369</v>
      </c>
    </row>
    <row r="2803" spans="1:7" x14ac:dyDescent="0.3">
      <c r="A2803" s="61">
        <v>2002</v>
      </c>
      <c r="B2803" s="59" t="s">
        <v>10</v>
      </c>
      <c r="C2803" s="59" t="s">
        <v>25</v>
      </c>
      <c r="D2803" s="59" t="s">
        <v>64</v>
      </c>
      <c r="E2803" s="59" t="s">
        <v>8</v>
      </c>
      <c r="F2803" s="59" t="s">
        <v>9</v>
      </c>
      <c r="G2803" s="3">
        <v>135</v>
      </c>
    </row>
    <row r="2804" spans="1:7" x14ac:dyDescent="0.3">
      <c r="A2804" s="61">
        <v>2003</v>
      </c>
      <c r="B2804" s="59" t="s">
        <v>10</v>
      </c>
      <c r="C2804" s="59" t="s">
        <v>25</v>
      </c>
      <c r="D2804" s="59" t="s">
        <v>64</v>
      </c>
      <c r="E2804" s="59" t="s">
        <v>8</v>
      </c>
      <c r="F2804" s="59" t="s">
        <v>9</v>
      </c>
      <c r="G2804" s="3">
        <v>147</v>
      </c>
    </row>
    <row r="2805" spans="1:7" x14ac:dyDescent="0.3">
      <c r="A2805" s="61">
        <v>2004</v>
      </c>
      <c r="B2805" s="59" t="s">
        <v>10</v>
      </c>
      <c r="C2805" s="59" t="s">
        <v>25</v>
      </c>
      <c r="D2805" s="59" t="s">
        <v>64</v>
      </c>
      <c r="E2805" s="59" t="s">
        <v>8</v>
      </c>
      <c r="F2805" s="59" t="s">
        <v>9</v>
      </c>
      <c r="G2805" s="3">
        <v>56</v>
      </c>
    </row>
    <row r="2806" spans="1:7" x14ac:dyDescent="0.3">
      <c r="A2806" s="61">
        <v>2005</v>
      </c>
      <c r="B2806" s="59" t="s">
        <v>10</v>
      </c>
      <c r="C2806" s="59" t="s">
        <v>25</v>
      </c>
      <c r="D2806" s="59" t="s">
        <v>64</v>
      </c>
      <c r="E2806" s="59" t="s">
        <v>8</v>
      </c>
      <c r="F2806" s="59" t="s">
        <v>9</v>
      </c>
      <c r="G2806" s="3">
        <v>102</v>
      </c>
    </row>
    <row r="2807" spans="1:7" x14ac:dyDescent="0.3">
      <c r="A2807" s="61">
        <v>2006</v>
      </c>
      <c r="B2807" s="59" t="s">
        <v>10</v>
      </c>
      <c r="C2807" s="59" t="s">
        <v>25</v>
      </c>
      <c r="D2807" s="59" t="s">
        <v>64</v>
      </c>
      <c r="E2807" s="59" t="s">
        <v>8</v>
      </c>
      <c r="F2807" s="59" t="s">
        <v>9</v>
      </c>
      <c r="G2807" s="3">
        <v>483</v>
      </c>
    </row>
    <row r="2808" spans="1:7" x14ac:dyDescent="0.3">
      <c r="A2808" s="61">
        <v>2007</v>
      </c>
      <c r="B2808" s="59" t="s">
        <v>10</v>
      </c>
      <c r="C2808" s="59" t="s">
        <v>25</v>
      </c>
      <c r="D2808" s="59" t="s">
        <v>64</v>
      </c>
      <c r="E2808" s="59" t="s">
        <v>8</v>
      </c>
      <c r="F2808" s="59" t="s">
        <v>9</v>
      </c>
      <c r="G2808" s="3">
        <v>2420</v>
      </c>
    </row>
    <row r="2809" spans="1:7" x14ac:dyDescent="0.3">
      <c r="A2809" s="61">
        <v>2008</v>
      </c>
      <c r="B2809" s="59" t="s">
        <v>10</v>
      </c>
      <c r="C2809" s="59" t="s">
        <v>25</v>
      </c>
      <c r="D2809" s="59" t="s">
        <v>64</v>
      </c>
      <c r="E2809" s="59" t="s">
        <v>8</v>
      </c>
      <c r="F2809" s="59" t="s">
        <v>9</v>
      </c>
      <c r="G2809" s="3">
        <v>464</v>
      </c>
    </row>
    <row r="2810" spans="1:7" x14ac:dyDescent="0.3">
      <c r="A2810" s="61">
        <v>2009</v>
      </c>
      <c r="B2810" s="59" t="s">
        <v>10</v>
      </c>
      <c r="C2810" s="59" t="s">
        <v>25</v>
      </c>
      <c r="D2810" s="59" t="s">
        <v>64</v>
      </c>
      <c r="E2810" s="59" t="s">
        <v>8</v>
      </c>
      <c r="F2810" s="59" t="s">
        <v>9</v>
      </c>
      <c r="G2810" s="3">
        <v>240</v>
      </c>
    </row>
    <row r="2811" spans="1:7" x14ac:dyDescent="0.3">
      <c r="A2811" s="61">
        <v>2010</v>
      </c>
      <c r="B2811" s="59" t="s">
        <v>10</v>
      </c>
      <c r="C2811" s="59" t="s">
        <v>25</v>
      </c>
      <c r="D2811" s="59" t="s">
        <v>64</v>
      </c>
      <c r="E2811" s="59" t="s">
        <v>8</v>
      </c>
      <c r="F2811" s="59" t="s">
        <v>9</v>
      </c>
      <c r="G2811" s="3">
        <v>211</v>
      </c>
    </row>
    <row r="2812" spans="1:7" x14ac:dyDescent="0.3">
      <c r="A2812" s="61">
        <v>2011</v>
      </c>
      <c r="B2812" s="59" t="s">
        <v>10</v>
      </c>
      <c r="C2812" s="59" t="s">
        <v>25</v>
      </c>
      <c r="D2812" s="59" t="s">
        <v>64</v>
      </c>
      <c r="E2812" s="59" t="s">
        <v>8</v>
      </c>
      <c r="F2812" s="59" t="s">
        <v>9</v>
      </c>
      <c r="G2812" s="3">
        <v>314</v>
      </c>
    </row>
    <row r="2813" spans="1:7" x14ac:dyDescent="0.3">
      <c r="A2813" s="61">
        <v>2012</v>
      </c>
      <c r="B2813" s="59" t="s">
        <v>10</v>
      </c>
      <c r="C2813" s="59" t="s">
        <v>25</v>
      </c>
      <c r="D2813" s="59" t="s">
        <v>64</v>
      </c>
      <c r="E2813" s="59" t="s">
        <v>8</v>
      </c>
      <c r="F2813" s="59" t="s">
        <v>9</v>
      </c>
      <c r="G2813" s="3">
        <v>2632</v>
      </c>
    </row>
    <row r="2814" spans="1:7" x14ac:dyDescent="0.3">
      <c r="A2814" s="61">
        <v>2013</v>
      </c>
      <c r="B2814" s="59" t="s">
        <v>10</v>
      </c>
      <c r="C2814" s="9" t="s">
        <v>25</v>
      </c>
      <c r="D2814" s="59" t="s">
        <v>64</v>
      </c>
      <c r="E2814" s="9" t="s">
        <v>8</v>
      </c>
      <c r="F2814" s="9" t="s">
        <v>9</v>
      </c>
      <c r="G2814" s="4">
        <v>3441</v>
      </c>
    </row>
    <row r="2815" spans="1:7" x14ac:dyDescent="0.3">
      <c r="A2815" s="61">
        <v>2014</v>
      </c>
      <c r="B2815" s="59" t="s">
        <v>10</v>
      </c>
      <c r="C2815" s="59" t="s">
        <v>25</v>
      </c>
      <c r="D2815" s="59" t="s">
        <v>64</v>
      </c>
      <c r="E2815" s="59" t="s">
        <v>8</v>
      </c>
      <c r="F2815" s="59" t="s">
        <v>9</v>
      </c>
      <c r="G2815" s="61">
        <v>2195</v>
      </c>
    </row>
    <row r="2816" spans="1:7" x14ac:dyDescent="0.3">
      <c r="A2816" s="61">
        <v>2015</v>
      </c>
      <c r="B2816" s="59" t="s">
        <v>10</v>
      </c>
      <c r="C2816" s="59" t="s">
        <v>25</v>
      </c>
      <c r="D2816" s="59" t="s">
        <v>64</v>
      </c>
      <c r="E2816" s="59" t="s">
        <v>8</v>
      </c>
      <c r="F2816" s="59" t="s">
        <v>9</v>
      </c>
      <c r="G2816" s="61">
        <v>1926</v>
      </c>
    </row>
    <row r="2817" spans="1:7" x14ac:dyDescent="0.3">
      <c r="A2817" s="61">
        <v>2016</v>
      </c>
      <c r="B2817" s="59" t="s">
        <v>10</v>
      </c>
      <c r="C2817" s="59" t="s">
        <v>25</v>
      </c>
      <c r="D2817" s="59" t="s">
        <v>64</v>
      </c>
      <c r="E2817" s="59" t="s">
        <v>8</v>
      </c>
      <c r="F2817" s="59" t="s">
        <v>9</v>
      </c>
      <c r="G2817" s="61">
        <v>553</v>
      </c>
    </row>
    <row r="2818" spans="1:7" x14ac:dyDescent="0.3">
      <c r="A2818" s="61">
        <v>2000</v>
      </c>
      <c r="B2818" s="59" t="s">
        <v>10</v>
      </c>
      <c r="C2818" s="216" t="s">
        <v>247</v>
      </c>
      <c r="D2818" s="216" t="s">
        <v>248</v>
      </c>
      <c r="E2818" s="59" t="s">
        <v>8</v>
      </c>
      <c r="F2818" s="59" t="s">
        <v>9</v>
      </c>
      <c r="G2818" s="3">
        <v>11</v>
      </c>
    </row>
    <row r="2819" spans="1:7" x14ac:dyDescent="0.3">
      <c r="A2819" s="61">
        <v>2001</v>
      </c>
      <c r="B2819" s="59" t="s">
        <v>10</v>
      </c>
      <c r="C2819" s="216" t="s">
        <v>247</v>
      </c>
      <c r="D2819" s="216" t="s">
        <v>248</v>
      </c>
      <c r="E2819" s="59" t="s">
        <v>8</v>
      </c>
      <c r="F2819" s="59" t="s">
        <v>9</v>
      </c>
      <c r="G2819" s="3">
        <v>0</v>
      </c>
    </row>
    <row r="2820" spans="1:7" x14ac:dyDescent="0.3">
      <c r="A2820" s="61">
        <v>2002</v>
      </c>
      <c r="B2820" s="59" t="s">
        <v>10</v>
      </c>
      <c r="C2820" s="216" t="s">
        <v>247</v>
      </c>
      <c r="D2820" s="216" t="s">
        <v>248</v>
      </c>
      <c r="E2820" s="59" t="s">
        <v>8</v>
      </c>
      <c r="F2820" s="59" t="s">
        <v>9</v>
      </c>
      <c r="G2820" s="3">
        <v>0</v>
      </c>
    </row>
    <row r="2821" spans="1:7" x14ac:dyDescent="0.3">
      <c r="A2821" s="61">
        <v>2003</v>
      </c>
      <c r="B2821" s="59" t="s">
        <v>10</v>
      </c>
      <c r="C2821" s="216" t="s">
        <v>247</v>
      </c>
      <c r="D2821" s="216" t="s">
        <v>248</v>
      </c>
      <c r="E2821" s="59" t="s">
        <v>8</v>
      </c>
      <c r="F2821" s="59" t="s">
        <v>9</v>
      </c>
      <c r="G2821" s="3">
        <v>312</v>
      </c>
    </row>
    <row r="2822" spans="1:7" x14ac:dyDescent="0.3">
      <c r="A2822" s="61">
        <v>2004</v>
      </c>
      <c r="B2822" s="59" t="s">
        <v>10</v>
      </c>
      <c r="C2822" s="216" t="s">
        <v>247</v>
      </c>
      <c r="D2822" s="216" t="s">
        <v>248</v>
      </c>
      <c r="E2822" s="59" t="s">
        <v>8</v>
      </c>
      <c r="F2822" s="59" t="s">
        <v>9</v>
      </c>
      <c r="G2822" s="3">
        <v>0</v>
      </c>
    </row>
    <row r="2823" spans="1:7" x14ac:dyDescent="0.3">
      <c r="A2823" s="61">
        <v>2005</v>
      </c>
      <c r="B2823" s="59" t="s">
        <v>10</v>
      </c>
      <c r="C2823" s="216" t="s">
        <v>247</v>
      </c>
      <c r="D2823" s="216" t="s">
        <v>248</v>
      </c>
      <c r="E2823" s="59" t="s">
        <v>8</v>
      </c>
      <c r="F2823" s="59" t="s">
        <v>9</v>
      </c>
      <c r="G2823" s="3">
        <v>99</v>
      </c>
    </row>
    <row r="2824" spans="1:7" x14ac:dyDescent="0.3">
      <c r="A2824" s="61">
        <v>2006</v>
      </c>
      <c r="B2824" s="59" t="s">
        <v>10</v>
      </c>
      <c r="C2824" s="216" t="s">
        <v>247</v>
      </c>
      <c r="D2824" s="216" t="s">
        <v>248</v>
      </c>
      <c r="E2824" s="59" t="s">
        <v>8</v>
      </c>
      <c r="F2824" s="59" t="s">
        <v>9</v>
      </c>
      <c r="G2824" s="3">
        <v>375</v>
      </c>
    </row>
    <row r="2825" spans="1:7" x14ac:dyDescent="0.3">
      <c r="A2825" s="61">
        <v>2007</v>
      </c>
      <c r="B2825" s="59" t="s">
        <v>10</v>
      </c>
      <c r="C2825" s="216" t="s">
        <v>247</v>
      </c>
      <c r="D2825" s="216" t="s">
        <v>248</v>
      </c>
      <c r="E2825" s="59" t="s">
        <v>8</v>
      </c>
      <c r="F2825" s="59" t="s">
        <v>9</v>
      </c>
      <c r="G2825" s="3">
        <v>0</v>
      </c>
    </row>
    <row r="2826" spans="1:7" x14ac:dyDescent="0.3">
      <c r="A2826" s="61">
        <v>2008</v>
      </c>
      <c r="B2826" s="59" t="s">
        <v>10</v>
      </c>
      <c r="C2826" s="216" t="s">
        <v>247</v>
      </c>
      <c r="D2826" s="216" t="s">
        <v>248</v>
      </c>
      <c r="E2826" s="59" t="s">
        <v>8</v>
      </c>
      <c r="F2826" s="59" t="s">
        <v>9</v>
      </c>
      <c r="G2826" s="3">
        <v>0</v>
      </c>
    </row>
    <row r="2827" spans="1:7" x14ac:dyDescent="0.3">
      <c r="A2827" s="61">
        <v>2009</v>
      </c>
      <c r="B2827" s="59" t="s">
        <v>10</v>
      </c>
      <c r="C2827" s="216" t="s">
        <v>247</v>
      </c>
      <c r="D2827" s="216" t="s">
        <v>248</v>
      </c>
      <c r="E2827" s="59" t="s">
        <v>8</v>
      </c>
      <c r="F2827" s="59" t="s">
        <v>9</v>
      </c>
      <c r="G2827" s="3">
        <v>0</v>
      </c>
    </row>
    <row r="2828" spans="1:7" x14ac:dyDescent="0.3">
      <c r="A2828" s="61">
        <v>2010</v>
      </c>
      <c r="B2828" s="59" t="s">
        <v>10</v>
      </c>
      <c r="C2828" s="216" t="s">
        <v>247</v>
      </c>
      <c r="D2828" s="216" t="s">
        <v>248</v>
      </c>
      <c r="E2828" s="59" t="s">
        <v>8</v>
      </c>
      <c r="F2828" s="59" t="s">
        <v>9</v>
      </c>
      <c r="G2828" s="3">
        <v>864</v>
      </c>
    </row>
    <row r="2829" spans="1:7" x14ac:dyDescent="0.3">
      <c r="A2829" s="61">
        <v>2011</v>
      </c>
      <c r="B2829" s="59" t="s">
        <v>10</v>
      </c>
      <c r="C2829" s="216" t="s">
        <v>247</v>
      </c>
      <c r="D2829" s="216" t="s">
        <v>248</v>
      </c>
      <c r="E2829" s="59" t="s">
        <v>8</v>
      </c>
      <c r="F2829" s="59" t="s">
        <v>9</v>
      </c>
      <c r="G2829" s="3">
        <v>1197</v>
      </c>
    </row>
    <row r="2830" spans="1:7" x14ac:dyDescent="0.3">
      <c r="A2830" s="61">
        <v>2012</v>
      </c>
      <c r="B2830" s="59" t="s">
        <v>10</v>
      </c>
      <c r="C2830" s="216" t="s">
        <v>247</v>
      </c>
      <c r="D2830" s="216" t="s">
        <v>248</v>
      </c>
      <c r="E2830" s="59" t="s">
        <v>8</v>
      </c>
      <c r="F2830" s="59" t="s">
        <v>9</v>
      </c>
      <c r="G2830" s="3">
        <v>31</v>
      </c>
    </row>
    <row r="2831" spans="1:7" x14ac:dyDescent="0.3">
      <c r="A2831" s="61">
        <v>2013</v>
      </c>
      <c r="B2831" s="59" t="s">
        <v>10</v>
      </c>
      <c r="C2831" s="216" t="s">
        <v>247</v>
      </c>
      <c r="D2831" s="216" t="s">
        <v>248</v>
      </c>
      <c r="E2831" s="9" t="s">
        <v>8</v>
      </c>
      <c r="F2831" s="9" t="s">
        <v>9</v>
      </c>
      <c r="G2831" s="4">
        <v>0</v>
      </c>
    </row>
    <row r="2832" spans="1:7" x14ac:dyDescent="0.3">
      <c r="A2832" s="61">
        <v>2014</v>
      </c>
      <c r="B2832" s="59" t="s">
        <v>10</v>
      </c>
      <c r="C2832" s="216" t="s">
        <v>247</v>
      </c>
      <c r="D2832" s="216" t="s">
        <v>248</v>
      </c>
      <c r="E2832" s="59" t="s">
        <v>8</v>
      </c>
      <c r="F2832" s="59" t="s">
        <v>9</v>
      </c>
      <c r="G2832" s="61">
        <v>17</v>
      </c>
    </row>
    <row r="2833" spans="1:7" x14ac:dyDescent="0.3">
      <c r="A2833" s="61">
        <v>2015</v>
      </c>
      <c r="B2833" s="59" t="s">
        <v>10</v>
      </c>
      <c r="C2833" s="216" t="s">
        <v>247</v>
      </c>
      <c r="D2833" s="216" t="s">
        <v>248</v>
      </c>
      <c r="E2833" s="59" t="s">
        <v>8</v>
      </c>
      <c r="F2833" s="59" t="s">
        <v>9</v>
      </c>
      <c r="G2833" s="61">
        <v>3843</v>
      </c>
    </row>
    <row r="2834" spans="1:7" x14ac:dyDescent="0.3">
      <c r="A2834" s="61">
        <v>2016</v>
      </c>
      <c r="B2834" s="59" t="s">
        <v>10</v>
      </c>
      <c r="C2834" s="216" t="s">
        <v>247</v>
      </c>
      <c r="D2834" s="216" t="s">
        <v>248</v>
      </c>
      <c r="E2834" s="59" t="s">
        <v>8</v>
      </c>
      <c r="F2834" s="59" t="s">
        <v>9</v>
      </c>
      <c r="G2834" s="61">
        <v>0</v>
      </c>
    </row>
    <row r="2835" spans="1:7" x14ac:dyDescent="0.3">
      <c r="A2835" s="61">
        <v>2000</v>
      </c>
      <c r="B2835" s="59" t="s">
        <v>10</v>
      </c>
      <c r="C2835" s="59" t="s">
        <v>26</v>
      </c>
      <c r="D2835" s="59" t="s">
        <v>67</v>
      </c>
      <c r="E2835" s="59" t="s">
        <v>8</v>
      </c>
      <c r="F2835" s="59" t="s">
        <v>9</v>
      </c>
      <c r="G2835" s="3">
        <v>60</v>
      </c>
    </row>
    <row r="2836" spans="1:7" x14ac:dyDescent="0.3">
      <c r="A2836" s="61">
        <v>2001</v>
      </c>
      <c r="B2836" s="59" t="s">
        <v>10</v>
      </c>
      <c r="C2836" s="59" t="s">
        <v>26</v>
      </c>
      <c r="D2836" s="59" t="s">
        <v>67</v>
      </c>
      <c r="E2836" s="59" t="s">
        <v>8</v>
      </c>
      <c r="F2836" s="59" t="s">
        <v>9</v>
      </c>
      <c r="G2836" s="3">
        <v>0</v>
      </c>
    </row>
    <row r="2837" spans="1:7" x14ac:dyDescent="0.3">
      <c r="A2837" s="61">
        <v>2002</v>
      </c>
      <c r="B2837" s="59" t="s">
        <v>10</v>
      </c>
      <c r="C2837" s="59" t="s">
        <v>26</v>
      </c>
      <c r="D2837" s="59" t="s">
        <v>67</v>
      </c>
      <c r="E2837" s="59" t="s">
        <v>8</v>
      </c>
      <c r="F2837" s="59" t="s">
        <v>9</v>
      </c>
      <c r="G2837" s="3">
        <v>727</v>
      </c>
    </row>
    <row r="2838" spans="1:7" x14ac:dyDescent="0.3">
      <c r="A2838" s="61">
        <v>2003</v>
      </c>
      <c r="B2838" s="59" t="s">
        <v>10</v>
      </c>
      <c r="C2838" s="59" t="s">
        <v>26</v>
      </c>
      <c r="D2838" s="59" t="s">
        <v>67</v>
      </c>
      <c r="E2838" s="59" t="s">
        <v>8</v>
      </c>
      <c r="F2838" s="59" t="s">
        <v>9</v>
      </c>
      <c r="G2838" s="3">
        <v>0</v>
      </c>
    </row>
    <row r="2839" spans="1:7" x14ac:dyDescent="0.3">
      <c r="A2839" s="61">
        <v>2004</v>
      </c>
      <c r="B2839" s="59" t="s">
        <v>10</v>
      </c>
      <c r="C2839" s="59" t="s">
        <v>26</v>
      </c>
      <c r="D2839" s="59" t="s">
        <v>67</v>
      </c>
      <c r="E2839" s="59" t="s">
        <v>8</v>
      </c>
      <c r="F2839" s="59" t="s">
        <v>9</v>
      </c>
      <c r="G2839" s="3">
        <v>0</v>
      </c>
    </row>
    <row r="2840" spans="1:7" x14ac:dyDescent="0.3">
      <c r="A2840" s="61">
        <v>2005</v>
      </c>
      <c r="B2840" s="59" t="s">
        <v>10</v>
      </c>
      <c r="C2840" s="59" t="s">
        <v>26</v>
      </c>
      <c r="D2840" s="59" t="s">
        <v>67</v>
      </c>
      <c r="E2840" s="59" t="s">
        <v>8</v>
      </c>
      <c r="F2840" s="59" t="s">
        <v>9</v>
      </c>
      <c r="G2840" s="3">
        <v>0</v>
      </c>
    </row>
    <row r="2841" spans="1:7" x14ac:dyDescent="0.3">
      <c r="A2841" s="61">
        <v>2006</v>
      </c>
      <c r="B2841" s="59" t="s">
        <v>10</v>
      </c>
      <c r="C2841" s="59" t="s">
        <v>26</v>
      </c>
      <c r="D2841" s="59" t="s">
        <v>67</v>
      </c>
      <c r="E2841" s="59" t="s">
        <v>8</v>
      </c>
      <c r="F2841" s="59" t="s">
        <v>9</v>
      </c>
      <c r="G2841" s="3">
        <v>466</v>
      </c>
    </row>
    <row r="2842" spans="1:7" x14ac:dyDescent="0.3">
      <c r="A2842" s="61">
        <v>2007</v>
      </c>
      <c r="B2842" s="59" t="s">
        <v>10</v>
      </c>
      <c r="C2842" s="59" t="s">
        <v>26</v>
      </c>
      <c r="D2842" s="59" t="s">
        <v>67</v>
      </c>
      <c r="E2842" s="59" t="s">
        <v>8</v>
      </c>
      <c r="F2842" s="59" t="s">
        <v>9</v>
      </c>
      <c r="G2842" s="3">
        <v>0</v>
      </c>
    </row>
    <row r="2843" spans="1:7" x14ac:dyDescent="0.3">
      <c r="A2843" s="61">
        <v>2008</v>
      </c>
      <c r="B2843" s="59" t="s">
        <v>10</v>
      </c>
      <c r="C2843" s="59" t="s">
        <v>26</v>
      </c>
      <c r="D2843" s="59" t="s">
        <v>67</v>
      </c>
      <c r="E2843" s="59" t="s">
        <v>8</v>
      </c>
      <c r="F2843" s="59" t="s">
        <v>9</v>
      </c>
      <c r="G2843" s="3">
        <v>0</v>
      </c>
    </row>
    <row r="2844" spans="1:7" x14ac:dyDescent="0.3">
      <c r="A2844" s="61">
        <v>2009</v>
      </c>
      <c r="B2844" s="59" t="s">
        <v>10</v>
      </c>
      <c r="C2844" s="59" t="s">
        <v>26</v>
      </c>
      <c r="D2844" s="59" t="s">
        <v>67</v>
      </c>
      <c r="E2844" s="59" t="s">
        <v>8</v>
      </c>
      <c r="F2844" s="59" t="s">
        <v>9</v>
      </c>
      <c r="G2844" s="3">
        <v>0</v>
      </c>
    </row>
    <row r="2845" spans="1:7" x14ac:dyDescent="0.3">
      <c r="A2845" s="61">
        <v>2010</v>
      </c>
      <c r="B2845" s="59" t="s">
        <v>10</v>
      </c>
      <c r="C2845" s="59" t="s">
        <v>26</v>
      </c>
      <c r="D2845" s="59" t="s">
        <v>67</v>
      </c>
      <c r="E2845" s="59" t="s">
        <v>8</v>
      </c>
      <c r="F2845" s="59" t="s">
        <v>9</v>
      </c>
      <c r="G2845" s="3">
        <v>0</v>
      </c>
    </row>
    <row r="2846" spans="1:7" x14ac:dyDescent="0.3">
      <c r="A2846" s="61">
        <v>2011</v>
      </c>
      <c r="B2846" s="59" t="s">
        <v>10</v>
      </c>
      <c r="C2846" s="59" t="s">
        <v>26</v>
      </c>
      <c r="D2846" s="59" t="s">
        <v>67</v>
      </c>
      <c r="E2846" s="59" t="s">
        <v>8</v>
      </c>
      <c r="F2846" s="59" t="s">
        <v>9</v>
      </c>
      <c r="G2846" s="3">
        <v>0</v>
      </c>
    </row>
    <row r="2847" spans="1:7" x14ac:dyDescent="0.3">
      <c r="A2847" s="61">
        <v>2012</v>
      </c>
      <c r="B2847" s="59" t="s">
        <v>10</v>
      </c>
      <c r="C2847" s="59" t="s">
        <v>26</v>
      </c>
      <c r="D2847" s="59" t="s">
        <v>67</v>
      </c>
      <c r="E2847" s="59" t="s">
        <v>8</v>
      </c>
      <c r="F2847" s="59" t="s">
        <v>9</v>
      </c>
      <c r="G2847" s="3">
        <v>0</v>
      </c>
    </row>
    <row r="2848" spans="1:7" x14ac:dyDescent="0.3">
      <c r="A2848" s="61">
        <v>2013</v>
      </c>
      <c r="B2848" s="59" t="s">
        <v>10</v>
      </c>
      <c r="C2848" s="9" t="s">
        <v>26</v>
      </c>
      <c r="D2848" s="59" t="s">
        <v>67</v>
      </c>
      <c r="E2848" s="9" t="s">
        <v>8</v>
      </c>
      <c r="F2848" s="9" t="s">
        <v>9</v>
      </c>
      <c r="G2848" s="4">
        <v>0</v>
      </c>
    </row>
    <row r="2849" spans="1:7" x14ac:dyDescent="0.3">
      <c r="A2849" s="61">
        <v>2014</v>
      </c>
      <c r="B2849" s="59" t="s">
        <v>10</v>
      </c>
      <c r="C2849" s="59" t="s">
        <v>26</v>
      </c>
      <c r="D2849" s="59" t="s">
        <v>67</v>
      </c>
      <c r="E2849" s="59" t="s">
        <v>8</v>
      </c>
      <c r="F2849" s="59" t="s">
        <v>9</v>
      </c>
      <c r="G2849" s="61">
        <v>0</v>
      </c>
    </row>
    <row r="2850" spans="1:7" x14ac:dyDescent="0.3">
      <c r="A2850" s="61">
        <v>2015</v>
      </c>
      <c r="B2850" s="59" t="s">
        <v>10</v>
      </c>
      <c r="C2850" s="59" t="s">
        <v>26</v>
      </c>
      <c r="D2850" s="59" t="s">
        <v>67</v>
      </c>
      <c r="E2850" s="59" t="s">
        <v>8</v>
      </c>
      <c r="F2850" s="59" t="s">
        <v>9</v>
      </c>
      <c r="G2850" s="61">
        <v>0</v>
      </c>
    </row>
    <row r="2851" spans="1:7" x14ac:dyDescent="0.3">
      <c r="A2851" s="61">
        <v>2016</v>
      </c>
      <c r="B2851" s="59" t="s">
        <v>10</v>
      </c>
      <c r="C2851" s="59" t="s">
        <v>26</v>
      </c>
      <c r="D2851" s="59" t="s">
        <v>67</v>
      </c>
      <c r="E2851" s="59" t="s">
        <v>8</v>
      </c>
      <c r="F2851" s="59" t="s">
        <v>9</v>
      </c>
      <c r="G2851" s="61">
        <v>0</v>
      </c>
    </row>
    <row r="2852" spans="1:7" x14ac:dyDescent="0.3">
      <c r="A2852" s="61">
        <v>2000</v>
      </c>
      <c r="B2852" s="59" t="s">
        <v>6</v>
      </c>
      <c r="C2852" s="59" t="s">
        <v>17</v>
      </c>
      <c r="D2852" s="59" t="s">
        <v>68</v>
      </c>
      <c r="E2852" s="59" t="s">
        <v>8</v>
      </c>
      <c r="F2852" s="59" t="s">
        <v>9</v>
      </c>
      <c r="G2852" s="3">
        <v>28398</v>
      </c>
    </row>
    <row r="2853" spans="1:7" x14ac:dyDescent="0.3">
      <c r="A2853" s="61">
        <v>2001</v>
      </c>
      <c r="B2853" s="59" t="s">
        <v>6</v>
      </c>
      <c r="C2853" s="59" t="s">
        <v>17</v>
      </c>
      <c r="D2853" s="59" t="s">
        <v>68</v>
      </c>
      <c r="E2853" s="59" t="s">
        <v>8</v>
      </c>
      <c r="F2853" s="59" t="s">
        <v>9</v>
      </c>
      <c r="G2853" s="3">
        <v>27393</v>
      </c>
    </row>
    <row r="2854" spans="1:7" x14ac:dyDescent="0.3">
      <c r="A2854" s="61">
        <v>2002</v>
      </c>
      <c r="B2854" s="59" t="s">
        <v>6</v>
      </c>
      <c r="C2854" s="59" t="s">
        <v>17</v>
      </c>
      <c r="D2854" s="59" t="s">
        <v>68</v>
      </c>
      <c r="E2854" s="59" t="s">
        <v>8</v>
      </c>
      <c r="F2854" s="59" t="s">
        <v>9</v>
      </c>
      <c r="G2854" s="3">
        <v>34314</v>
      </c>
    </row>
    <row r="2855" spans="1:7" x14ac:dyDescent="0.3">
      <c r="A2855" s="61">
        <v>2003</v>
      </c>
      <c r="B2855" s="59" t="s">
        <v>6</v>
      </c>
      <c r="C2855" s="59" t="s">
        <v>17</v>
      </c>
      <c r="D2855" s="59" t="s">
        <v>68</v>
      </c>
      <c r="E2855" s="59" t="s">
        <v>8</v>
      </c>
      <c r="F2855" s="59" t="s">
        <v>9</v>
      </c>
      <c r="G2855" s="3">
        <v>29287</v>
      </c>
    </row>
    <row r="2856" spans="1:7" x14ac:dyDescent="0.3">
      <c r="A2856" s="61">
        <v>2004</v>
      </c>
      <c r="B2856" s="59" t="s">
        <v>6</v>
      </c>
      <c r="C2856" s="59" t="s">
        <v>17</v>
      </c>
      <c r="D2856" s="59" t="s">
        <v>68</v>
      </c>
      <c r="E2856" s="59" t="s">
        <v>8</v>
      </c>
      <c r="F2856" s="59" t="s">
        <v>9</v>
      </c>
      <c r="G2856" s="3">
        <v>27387</v>
      </c>
    </row>
    <row r="2857" spans="1:7" x14ac:dyDescent="0.3">
      <c r="A2857" s="61">
        <v>2005</v>
      </c>
      <c r="B2857" s="59" t="s">
        <v>6</v>
      </c>
      <c r="C2857" s="59" t="s">
        <v>17</v>
      </c>
      <c r="D2857" s="59" t="s">
        <v>68</v>
      </c>
      <c r="E2857" s="59" t="s">
        <v>8</v>
      </c>
      <c r="F2857" s="59" t="s">
        <v>9</v>
      </c>
      <c r="G2857" s="3">
        <v>26579</v>
      </c>
    </row>
    <row r="2858" spans="1:7" x14ac:dyDescent="0.3">
      <c r="A2858" s="61">
        <v>2006</v>
      </c>
      <c r="B2858" s="59" t="s">
        <v>6</v>
      </c>
      <c r="C2858" s="59" t="s">
        <v>17</v>
      </c>
      <c r="D2858" s="59" t="s">
        <v>68</v>
      </c>
      <c r="E2858" s="59" t="s">
        <v>8</v>
      </c>
      <c r="F2858" s="59" t="s">
        <v>9</v>
      </c>
      <c r="G2858" s="3">
        <v>42427</v>
      </c>
    </row>
    <row r="2859" spans="1:7" x14ac:dyDescent="0.3">
      <c r="A2859" s="61">
        <v>2007</v>
      </c>
      <c r="B2859" s="59" t="s">
        <v>6</v>
      </c>
      <c r="C2859" s="59" t="s">
        <v>17</v>
      </c>
      <c r="D2859" s="59" t="s">
        <v>68</v>
      </c>
      <c r="E2859" s="59" t="s">
        <v>8</v>
      </c>
      <c r="F2859" s="59" t="s">
        <v>9</v>
      </c>
      <c r="G2859" s="3">
        <v>36412</v>
      </c>
    </row>
    <row r="2860" spans="1:7" x14ac:dyDescent="0.3">
      <c r="A2860" s="61">
        <v>2008</v>
      </c>
      <c r="B2860" s="59" t="s">
        <v>6</v>
      </c>
      <c r="C2860" s="59" t="s">
        <v>17</v>
      </c>
      <c r="D2860" s="59" t="s">
        <v>68</v>
      </c>
      <c r="E2860" s="59" t="s">
        <v>8</v>
      </c>
      <c r="F2860" s="59" t="s">
        <v>9</v>
      </c>
      <c r="G2860" s="3">
        <v>40665</v>
      </c>
    </row>
    <row r="2861" spans="1:7" x14ac:dyDescent="0.3">
      <c r="A2861" s="61">
        <v>2009</v>
      </c>
      <c r="B2861" s="59" t="s">
        <v>6</v>
      </c>
      <c r="C2861" s="59" t="s">
        <v>17</v>
      </c>
      <c r="D2861" s="59" t="s">
        <v>68</v>
      </c>
      <c r="E2861" s="59" t="s">
        <v>8</v>
      </c>
      <c r="F2861" s="59" t="s">
        <v>9</v>
      </c>
      <c r="G2861" s="3">
        <v>27147</v>
      </c>
    </row>
    <row r="2862" spans="1:7" x14ac:dyDescent="0.3">
      <c r="A2862" s="61">
        <v>2010</v>
      </c>
      <c r="B2862" s="59" t="s">
        <v>6</v>
      </c>
      <c r="C2862" s="59" t="s">
        <v>17</v>
      </c>
      <c r="D2862" s="59" t="s">
        <v>68</v>
      </c>
      <c r="E2862" s="59" t="s">
        <v>8</v>
      </c>
      <c r="F2862" s="59" t="s">
        <v>9</v>
      </c>
      <c r="G2862" s="3">
        <v>32240</v>
      </c>
    </row>
    <row r="2863" spans="1:7" x14ac:dyDescent="0.3">
      <c r="A2863" s="61">
        <v>2011</v>
      </c>
      <c r="B2863" s="59" t="s">
        <v>6</v>
      </c>
      <c r="C2863" s="59" t="s">
        <v>17</v>
      </c>
      <c r="D2863" s="59" t="s">
        <v>68</v>
      </c>
      <c r="E2863" s="59" t="s">
        <v>8</v>
      </c>
      <c r="F2863" s="59" t="s">
        <v>9</v>
      </c>
      <c r="G2863" s="3">
        <v>25501</v>
      </c>
    </row>
    <row r="2864" spans="1:7" x14ac:dyDescent="0.3">
      <c r="A2864" s="61">
        <v>2012</v>
      </c>
      <c r="B2864" s="59" t="s">
        <v>6</v>
      </c>
      <c r="C2864" s="59" t="s">
        <v>17</v>
      </c>
      <c r="D2864" s="59" t="s">
        <v>68</v>
      </c>
      <c r="E2864" s="59" t="s">
        <v>8</v>
      </c>
      <c r="F2864" s="59" t="s">
        <v>9</v>
      </c>
      <c r="G2864" s="3">
        <v>26892</v>
      </c>
    </row>
    <row r="2865" spans="1:7" x14ac:dyDescent="0.3">
      <c r="A2865" s="61">
        <v>2013</v>
      </c>
      <c r="B2865" s="59" t="s">
        <v>6</v>
      </c>
      <c r="C2865" s="9" t="s">
        <v>17</v>
      </c>
      <c r="D2865" s="59" t="s">
        <v>68</v>
      </c>
      <c r="E2865" s="9" t="s">
        <v>8</v>
      </c>
      <c r="F2865" s="9" t="s">
        <v>9</v>
      </c>
      <c r="G2865" s="7">
        <v>29212</v>
      </c>
    </row>
    <row r="2866" spans="1:7" x14ac:dyDescent="0.3">
      <c r="A2866" s="61">
        <v>2014</v>
      </c>
      <c r="B2866" s="59" t="s">
        <v>6</v>
      </c>
      <c r="C2866" s="59" t="s">
        <v>17</v>
      </c>
      <c r="D2866" s="59" t="s">
        <v>68</v>
      </c>
      <c r="E2866" s="59" t="s">
        <v>8</v>
      </c>
      <c r="F2866" s="59" t="s">
        <v>9</v>
      </c>
      <c r="G2866" s="61">
        <v>18424</v>
      </c>
    </row>
    <row r="2867" spans="1:7" x14ac:dyDescent="0.3">
      <c r="A2867" s="61">
        <v>2015</v>
      </c>
      <c r="B2867" s="59" t="s">
        <v>6</v>
      </c>
      <c r="C2867" s="59" t="s">
        <v>17</v>
      </c>
      <c r="D2867" s="59" t="s">
        <v>68</v>
      </c>
      <c r="E2867" s="59" t="s">
        <v>8</v>
      </c>
      <c r="F2867" s="59" t="s">
        <v>9</v>
      </c>
      <c r="G2867" s="61">
        <v>21539</v>
      </c>
    </row>
    <row r="2868" spans="1:7" x14ac:dyDescent="0.3">
      <c r="A2868" s="61">
        <v>2016</v>
      </c>
      <c r="B2868" s="59" t="s">
        <v>6</v>
      </c>
      <c r="C2868" s="59" t="s">
        <v>17</v>
      </c>
      <c r="D2868" s="59" t="s">
        <v>68</v>
      </c>
      <c r="E2868" s="59" t="s">
        <v>8</v>
      </c>
      <c r="F2868" s="59" t="s">
        <v>9</v>
      </c>
      <c r="G2868" s="61">
        <v>26358</v>
      </c>
    </row>
    <row r="2869" spans="1:7" x14ac:dyDescent="0.3">
      <c r="A2869" s="61">
        <v>2000</v>
      </c>
      <c r="B2869" s="59" t="s">
        <v>114</v>
      </c>
      <c r="C2869" s="59" t="s">
        <v>112</v>
      </c>
      <c r="D2869" s="59" t="s">
        <v>51</v>
      </c>
      <c r="E2869" s="59" t="s">
        <v>8</v>
      </c>
      <c r="F2869" s="59" t="s">
        <v>9</v>
      </c>
      <c r="G2869" s="3">
        <v>18920</v>
      </c>
    </row>
    <row r="2870" spans="1:7" x14ac:dyDescent="0.3">
      <c r="A2870" s="61">
        <v>2001</v>
      </c>
      <c r="B2870" s="59" t="s">
        <v>114</v>
      </c>
      <c r="C2870" s="59" t="s">
        <v>112</v>
      </c>
      <c r="D2870" s="59" t="s">
        <v>51</v>
      </c>
      <c r="E2870" s="59" t="s">
        <v>8</v>
      </c>
      <c r="F2870" s="59" t="s">
        <v>9</v>
      </c>
      <c r="G2870" s="3">
        <v>28222</v>
      </c>
    </row>
    <row r="2871" spans="1:7" x14ac:dyDescent="0.3">
      <c r="A2871" s="61">
        <v>2002</v>
      </c>
      <c r="B2871" s="59" t="s">
        <v>114</v>
      </c>
      <c r="C2871" s="59" t="s">
        <v>112</v>
      </c>
      <c r="D2871" s="59" t="s">
        <v>51</v>
      </c>
      <c r="E2871" s="59" t="s">
        <v>8</v>
      </c>
      <c r="F2871" s="59" t="s">
        <v>9</v>
      </c>
      <c r="G2871" s="3">
        <v>19632</v>
      </c>
    </row>
    <row r="2872" spans="1:7" x14ac:dyDescent="0.3">
      <c r="A2872" s="61">
        <v>2003</v>
      </c>
      <c r="B2872" s="59" t="s">
        <v>114</v>
      </c>
      <c r="C2872" s="59" t="s">
        <v>112</v>
      </c>
      <c r="D2872" s="59" t="s">
        <v>51</v>
      </c>
      <c r="E2872" s="59" t="s">
        <v>8</v>
      </c>
      <c r="F2872" s="59" t="s">
        <v>9</v>
      </c>
      <c r="G2872" s="3">
        <v>15204</v>
      </c>
    </row>
    <row r="2873" spans="1:7" x14ac:dyDescent="0.3">
      <c r="A2873" s="61">
        <v>2004</v>
      </c>
      <c r="B2873" s="59" t="s">
        <v>114</v>
      </c>
      <c r="C2873" s="59" t="s">
        <v>112</v>
      </c>
      <c r="D2873" s="59" t="s">
        <v>51</v>
      </c>
      <c r="E2873" s="59" t="s">
        <v>8</v>
      </c>
      <c r="F2873" s="59" t="s">
        <v>9</v>
      </c>
      <c r="G2873" s="3">
        <v>9414</v>
      </c>
    </row>
    <row r="2874" spans="1:7" x14ac:dyDescent="0.3">
      <c r="A2874" s="61">
        <v>2005</v>
      </c>
      <c r="B2874" s="59" t="s">
        <v>114</v>
      </c>
      <c r="C2874" s="59" t="s">
        <v>112</v>
      </c>
      <c r="D2874" s="59" t="s">
        <v>51</v>
      </c>
      <c r="E2874" s="59" t="s">
        <v>8</v>
      </c>
      <c r="F2874" s="59" t="s">
        <v>9</v>
      </c>
      <c r="G2874" s="3">
        <v>18367</v>
      </c>
    </row>
    <row r="2875" spans="1:7" x14ac:dyDescent="0.3">
      <c r="A2875" s="61">
        <v>2006</v>
      </c>
      <c r="B2875" s="59" t="s">
        <v>114</v>
      </c>
      <c r="C2875" s="59" t="s">
        <v>112</v>
      </c>
      <c r="D2875" s="59" t="s">
        <v>51</v>
      </c>
      <c r="E2875" s="59" t="s">
        <v>8</v>
      </c>
      <c r="F2875" s="59" t="s">
        <v>9</v>
      </c>
      <c r="G2875" s="3">
        <v>15560</v>
      </c>
    </row>
    <row r="2876" spans="1:7" x14ac:dyDescent="0.3">
      <c r="A2876" s="61">
        <v>2007</v>
      </c>
      <c r="B2876" s="59" t="s">
        <v>114</v>
      </c>
      <c r="C2876" s="59" t="s">
        <v>112</v>
      </c>
      <c r="D2876" s="59" t="s">
        <v>51</v>
      </c>
      <c r="E2876" s="59" t="s">
        <v>8</v>
      </c>
      <c r="F2876" s="59" t="s">
        <v>9</v>
      </c>
      <c r="G2876" s="3">
        <v>14577</v>
      </c>
    </row>
    <row r="2877" spans="1:7" x14ac:dyDescent="0.3">
      <c r="A2877" s="61">
        <v>2008</v>
      </c>
      <c r="B2877" s="59" t="s">
        <v>114</v>
      </c>
      <c r="C2877" s="59" t="s">
        <v>112</v>
      </c>
      <c r="D2877" s="59" t="s">
        <v>51</v>
      </c>
      <c r="E2877" s="59" t="s">
        <v>8</v>
      </c>
      <c r="F2877" s="59" t="s">
        <v>9</v>
      </c>
      <c r="G2877" s="3">
        <v>15138</v>
      </c>
    </row>
    <row r="2878" spans="1:7" x14ac:dyDescent="0.3">
      <c r="A2878" s="61">
        <v>2009</v>
      </c>
      <c r="B2878" s="59" t="s">
        <v>114</v>
      </c>
      <c r="C2878" s="59" t="s">
        <v>112</v>
      </c>
      <c r="D2878" s="59" t="s">
        <v>51</v>
      </c>
      <c r="E2878" s="59" t="s">
        <v>8</v>
      </c>
      <c r="F2878" s="59" t="s">
        <v>9</v>
      </c>
      <c r="G2878" s="3">
        <v>17059</v>
      </c>
    </row>
    <row r="2879" spans="1:7" x14ac:dyDescent="0.3">
      <c r="A2879" s="61">
        <v>2010</v>
      </c>
      <c r="B2879" s="59" t="s">
        <v>114</v>
      </c>
      <c r="C2879" s="59" t="s">
        <v>112</v>
      </c>
      <c r="D2879" s="59" t="s">
        <v>51</v>
      </c>
      <c r="E2879" s="59" t="s">
        <v>8</v>
      </c>
      <c r="F2879" s="59" t="s">
        <v>9</v>
      </c>
      <c r="G2879" s="3">
        <v>11349</v>
      </c>
    </row>
    <row r="2880" spans="1:7" x14ac:dyDescent="0.3">
      <c r="A2880" s="61">
        <v>2011</v>
      </c>
      <c r="B2880" s="59" t="s">
        <v>114</v>
      </c>
      <c r="C2880" s="59" t="s">
        <v>112</v>
      </c>
      <c r="D2880" s="59" t="s">
        <v>51</v>
      </c>
      <c r="E2880" s="59" t="s">
        <v>8</v>
      </c>
      <c r="F2880" s="59" t="s">
        <v>9</v>
      </c>
      <c r="G2880" s="3">
        <v>12079</v>
      </c>
    </row>
    <row r="2881" spans="1:7" x14ac:dyDescent="0.3">
      <c r="A2881" s="61">
        <v>2012</v>
      </c>
      <c r="B2881" s="59" t="s">
        <v>114</v>
      </c>
      <c r="C2881" s="59" t="s">
        <v>112</v>
      </c>
      <c r="D2881" s="59" t="s">
        <v>51</v>
      </c>
      <c r="E2881" s="59" t="s">
        <v>8</v>
      </c>
      <c r="F2881" s="59" t="s">
        <v>9</v>
      </c>
      <c r="G2881" s="3">
        <v>8281</v>
      </c>
    </row>
    <row r="2882" spans="1:7" x14ac:dyDescent="0.3">
      <c r="A2882" s="61">
        <v>2013</v>
      </c>
      <c r="B2882" t="s">
        <v>114</v>
      </c>
      <c r="C2882" t="s">
        <v>112</v>
      </c>
      <c r="D2882" t="s">
        <v>51</v>
      </c>
      <c r="E2882" s="9" t="s">
        <v>8</v>
      </c>
      <c r="F2882" s="9" t="s">
        <v>9</v>
      </c>
      <c r="G2882" s="4">
        <v>15960</v>
      </c>
    </row>
    <row r="2883" spans="1:7" x14ac:dyDescent="0.3">
      <c r="A2883" s="61">
        <v>2014</v>
      </c>
      <c r="B2883" s="60" t="s">
        <v>114</v>
      </c>
      <c r="C2883" s="60" t="s">
        <v>112</v>
      </c>
      <c r="D2883" s="60" t="s">
        <v>51</v>
      </c>
      <c r="E2883" s="60" t="s">
        <v>8</v>
      </c>
      <c r="F2883" s="60" t="s">
        <v>9</v>
      </c>
      <c r="G2883" s="61">
        <v>15812</v>
      </c>
    </row>
    <row r="2884" spans="1:7" x14ac:dyDescent="0.3">
      <c r="A2884" s="61">
        <v>2015</v>
      </c>
      <c r="B2884" s="60" t="s">
        <v>114</v>
      </c>
      <c r="C2884" s="60" t="s">
        <v>112</v>
      </c>
      <c r="D2884" s="60" t="s">
        <v>51</v>
      </c>
      <c r="E2884" s="60" t="s">
        <v>8</v>
      </c>
      <c r="F2884" s="60" t="s">
        <v>9</v>
      </c>
      <c r="G2884" s="61">
        <v>26251</v>
      </c>
    </row>
    <row r="2885" spans="1:7" x14ac:dyDescent="0.3">
      <c r="A2885" s="61">
        <v>2016</v>
      </c>
      <c r="B2885" s="60" t="s">
        <v>114</v>
      </c>
      <c r="C2885" s="60" t="s">
        <v>112</v>
      </c>
      <c r="D2885" s="60" t="s">
        <v>51</v>
      </c>
      <c r="E2885" s="60" t="s">
        <v>8</v>
      </c>
      <c r="F2885" s="60" t="s">
        <v>9</v>
      </c>
      <c r="G2885" s="61">
        <v>18232</v>
      </c>
    </row>
    <row r="2886" spans="1:7" x14ac:dyDescent="0.3">
      <c r="A2886" s="11">
        <v>2000</v>
      </c>
      <c r="B2886" s="60" t="s">
        <v>114</v>
      </c>
      <c r="C2886" s="60" t="s">
        <v>112</v>
      </c>
      <c r="D2886" s="60" t="s">
        <v>51</v>
      </c>
      <c r="E2886" s="60" t="s">
        <v>8</v>
      </c>
      <c r="F2886" s="60" t="s">
        <v>9</v>
      </c>
      <c r="G2886" s="34">
        <v>5662</v>
      </c>
    </row>
    <row r="2887" spans="1:7" x14ac:dyDescent="0.3">
      <c r="A2887" s="11">
        <v>2001</v>
      </c>
      <c r="B2887" s="60" t="s">
        <v>114</v>
      </c>
      <c r="C2887" s="60" t="s">
        <v>112</v>
      </c>
      <c r="D2887" s="60" t="s">
        <v>51</v>
      </c>
      <c r="E2887" s="60" t="s">
        <v>8</v>
      </c>
      <c r="F2887" s="60" t="s">
        <v>9</v>
      </c>
      <c r="G2887" s="34">
        <v>8102</v>
      </c>
    </row>
    <row r="2888" spans="1:7" x14ac:dyDescent="0.3">
      <c r="A2888" s="11">
        <v>2002</v>
      </c>
      <c r="B2888" s="60" t="s">
        <v>114</v>
      </c>
      <c r="C2888" s="60" t="s">
        <v>112</v>
      </c>
      <c r="D2888" s="60" t="s">
        <v>51</v>
      </c>
      <c r="E2888" s="60" t="s">
        <v>8</v>
      </c>
      <c r="F2888" s="60" t="s">
        <v>9</v>
      </c>
      <c r="G2888" s="34">
        <v>5762</v>
      </c>
    </row>
    <row r="2889" spans="1:7" x14ac:dyDescent="0.3">
      <c r="A2889" s="11">
        <v>2003</v>
      </c>
      <c r="B2889" s="60" t="s">
        <v>114</v>
      </c>
      <c r="C2889" s="60" t="s">
        <v>112</v>
      </c>
      <c r="D2889" s="60" t="s">
        <v>51</v>
      </c>
      <c r="E2889" s="60" t="s">
        <v>8</v>
      </c>
      <c r="F2889" s="60" t="s">
        <v>9</v>
      </c>
      <c r="G2889" s="34">
        <v>8650</v>
      </c>
    </row>
    <row r="2890" spans="1:7" x14ac:dyDescent="0.3">
      <c r="A2890" s="11">
        <v>2004</v>
      </c>
      <c r="B2890" s="60" t="s">
        <v>114</v>
      </c>
      <c r="C2890" s="60" t="s">
        <v>112</v>
      </c>
      <c r="D2890" s="60" t="s">
        <v>51</v>
      </c>
      <c r="E2890" s="60" t="s">
        <v>8</v>
      </c>
      <c r="F2890" s="60" t="s">
        <v>9</v>
      </c>
      <c r="G2890" s="34">
        <v>6395</v>
      </c>
    </row>
    <row r="2891" spans="1:7" x14ac:dyDescent="0.3">
      <c r="A2891" s="11">
        <v>2005</v>
      </c>
      <c r="B2891" s="60" t="s">
        <v>114</v>
      </c>
      <c r="C2891" s="60" t="s">
        <v>112</v>
      </c>
      <c r="D2891" s="60" t="s">
        <v>51</v>
      </c>
      <c r="E2891" s="60" t="s">
        <v>8</v>
      </c>
      <c r="F2891" s="60" t="s">
        <v>9</v>
      </c>
      <c r="G2891" s="34">
        <v>6488</v>
      </c>
    </row>
    <row r="2892" spans="1:7" x14ac:dyDescent="0.3">
      <c r="A2892" s="11">
        <v>2006</v>
      </c>
      <c r="B2892" s="60" t="s">
        <v>114</v>
      </c>
      <c r="C2892" s="60" t="s">
        <v>112</v>
      </c>
      <c r="D2892" s="60" t="s">
        <v>51</v>
      </c>
      <c r="E2892" s="60" t="s">
        <v>8</v>
      </c>
      <c r="F2892" s="60" t="s">
        <v>9</v>
      </c>
      <c r="G2892" s="34">
        <v>8060</v>
      </c>
    </row>
    <row r="2893" spans="1:7" x14ac:dyDescent="0.3">
      <c r="A2893" s="11">
        <v>2007</v>
      </c>
      <c r="B2893" s="60" t="s">
        <v>114</v>
      </c>
      <c r="C2893" s="60" t="s">
        <v>112</v>
      </c>
      <c r="D2893" s="60" t="s">
        <v>51</v>
      </c>
      <c r="E2893" s="60" t="s">
        <v>8</v>
      </c>
      <c r="F2893" s="60" t="s">
        <v>9</v>
      </c>
      <c r="G2893" s="34">
        <v>9247</v>
      </c>
    </row>
    <row r="2894" spans="1:7" x14ac:dyDescent="0.3">
      <c r="A2894" s="11">
        <v>2008</v>
      </c>
      <c r="B2894" s="60" t="s">
        <v>114</v>
      </c>
      <c r="C2894" s="60" t="s">
        <v>112</v>
      </c>
      <c r="D2894" s="60" t="s">
        <v>51</v>
      </c>
      <c r="E2894" s="60" t="s">
        <v>8</v>
      </c>
      <c r="F2894" s="60" t="s">
        <v>9</v>
      </c>
      <c r="G2894" s="34">
        <v>9272</v>
      </c>
    </row>
    <row r="2895" spans="1:7" x14ac:dyDescent="0.3">
      <c r="A2895" s="11">
        <v>2009</v>
      </c>
      <c r="B2895" s="60" t="s">
        <v>114</v>
      </c>
      <c r="C2895" s="60" t="s">
        <v>112</v>
      </c>
      <c r="D2895" s="60" t="s">
        <v>51</v>
      </c>
      <c r="E2895" s="60" t="s">
        <v>8</v>
      </c>
      <c r="F2895" s="60" t="s">
        <v>9</v>
      </c>
      <c r="G2895" s="34">
        <v>7093</v>
      </c>
    </row>
    <row r="2896" spans="1:7" x14ac:dyDescent="0.3">
      <c r="A2896" s="11">
        <v>2010</v>
      </c>
      <c r="B2896" s="60" t="s">
        <v>114</v>
      </c>
      <c r="C2896" s="60" t="s">
        <v>112</v>
      </c>
      <c r="D2896" s="60" t="s">
        <v>51</v>
      </c>
      <c r="E2896" s="60" t="s">
        <v>8</v>
      </c>
      <c r="F2896" s="60" t="s">
        <v>9</v>
      </c>
      <c r="G2896" s="34">
        <v>12454</v>
      </c>
    </row>
    <row r="2897" spans="1:7" x14ac:dyDescent="0.3">
      <c r="A2897" s="11">
        <v>2011</v>
      </c>
      <c r="B2897" s="60" t="s">
        <v>114</v>
      </c>
      <c r="C2897" s="60" t="s">
        <v>112</v>
      </c>
      <c r="D2897" s="60" t="s">
        <v>51</v>
      </c>
      <c r="E2897" s="60" t="s">
        <v>8</v>
      </c>
      <c r="F2897" s="60" t="s">
        <v>9</v>
      </c>
      <c r="G2897" s="34">
        <v>7340</v>
      </c>
    </row>
    <row r="2898" spans="1:7" x14ac:dyDescent="0.3">
      <c r="A2898" s="11">
        <v>2012</v>
      </c>
      <c r="B2898" s="60" t="s">
        <v>114</v>
      </c>
      <c r="C2898" s="60" t="s">
        <v>112</v>
      </c>
      <c r="D2898" s="60" t="s">
        <v>51</v>
      </c>
      <c r="E2898" s="60" t="s">
        <v>8</v>
      </c>
      <c r="F2898" s="60" t="s">
        <v>9</v>
      </c>
      <c r="G2898" s="34">
        <v>5341</v>
      </c>
    </row>
    <row r="2899" spans="1:7" x14ac:dyDescent="0.3">
      <c r="A2899" s="11">
        <v>2013</v>
      </c>
      <c r="B2899" s="61" t="s">
        <v>114</v>
      </c>
      <c r="C2899" t="s">
        <v>112</v>
      </c>
      <c r="D2899" t="s">
        <v>51</v>
      </c>
      <c r="E2899" s="61" t="s">
        <v>8</v>
      </c>
      <c r="F2899" s="61" t="s">
        <v>9</v>
      </c>
      <c r="G2899" s="34">
        <v>10578</v>
      </c>
    </row>
    <row r="2900" spans="1:7" x14ac:dyDescent="0.3">
      <c r="A2900" s="11">
        <v>2014</v>
      </c>
      <c r="B2900" s="61" t="s">
        <v>114</v>
      </c>
      <c r="C2900" s="61" t="s">
        <v>112</v>
      </c>
      <c r="D2900" s="61" t="s">
        <v>51</v>
      </c>
      <c r="E2900" s="61" t="s">
        <v>8</v>
      </c>
      <c r="F2900" s="61" t="s">
        <v>9</v>
      </c>
      <c r="G2900" s="34">
        <v>13420</v>
      </c>
    </row>
    <row r="2901" spans="1:7" x14ac:dyDescent="0.3">
      <c r="A2901" s="11">
        <v>2015</v>
      </c>
      <c r="B2901" s="61" t="s">
        <v>114</v>
      </c>
      <c r="C2901" s="61" t="s">
        <v>112</v>
      </c>
      <c r="D2901" s="61" t="s">
        <v>51</v>
      </c>
      <c r="E2901" s="61" t="s">
        <v>8</v>
      </c>
      <c r="F2901" s="61" t="s">
        <v>9</v>
      </c>
      <c r="G2901" s="34">
        <v>8258</v>
      </c>
    </row>
    <row r="2902" spans="1:7" x14ac:dyDescent="0.3">
      <c r="A2902" s="11">
        <v>2016</v>
      </c>
      <c r="B2902" s="61" t="s">
        <v>114</v>
      </c>
      <c r="C2902" s="61" t="s">
        <v>112</v>
      </c>
      <c r="D2902" s="61" t="s">
        <v>51</v>
      </c>
      <c r="E2902" s="61" t="s">
        <v>8</v>
      </c>
      <c r="F2902" s="61" t="s">
        <v>9</v>
      </c>
      <c r="G2902" s="34">
        <v>10990</v>
      </c>
    </row>
    <row r="2903" spans="1:7" x14ac:dyDescent="0.3">
      <c r="A2903" s="61">
        <v>2000</v>
      </c>
      <c r="B2903" s="61" t="s">
        <v>6</v>
      </c>
      <c r="C2903" s="61" t="s">
        <v>7</v>
      </c>
      <c r="D2903" s="216" t="s">
        <v>249</v>
      </c>
      <c r="E2903" s="61" t="s">
        <v>126</v>
      </c>
      <c r="F2903" s="61" t="s">
        <v>123</v>
      </c>
      <c r="G2903" s="63">
        <v>15500</v>
      </c>
    </row>
    <row r="2904" spans="1:7" x14ac:dyDescent="0.3">
      <c r="A2904" s="61">
        <v>2001</v>
      </c>
      <c r="B2904" s="61" t="s">
        <v>6</v>
      </c>
      <c r="C2904" s="61" t="s">
        <v>7</v>
      </c>
      <c r="D2904" s="216" t="s">
        <v>249</v>
      </c>
      <c r="E2904" s="61" t="s">
        <v>126</v>
      </c>
      <c r="F2904" s="61" t="s">
        <v>123</v>
      </c>
      <c r="G2904" s="63">
        <v>16470</v>
      </c>
    </row>
    <row r="2905" spans="1:7" x14ac:dyDescent="0.3">
      <c r="A2905" s="61">
        <v>2002</v>
      </c>
      <c r="B2905" s="61" t="s">
        <v>6</v>
      </c>
      <c r="C2905" s="61" t="s">
        <v>7</v>
      </c>
      <c r="D2905" s="216" t="s">
        <v>249</v>
      </c>
      <c r="E2905" s="61" t="s">
        <v>126</v>
      </c>
      <c r="F2905" s="61" t="s">
        <v>123</v>
      </c>
      <c r="G2905" s="63">
        <v>5155</v>
      </c>
    </row>
    <row r="2906" spans="1:7" x14ac:dyDescent="0.3">
      <c r="A2906" s="61">
        <v>2003</v>
      </c>
      <c r="B2906" s="61" t="s">
        <v>6</v>
      </c>
      <c r="C2906" s="61" t="s">
        <v>7</v>
      </c>
      <c r="D2906" s="216" t="s">
        <v>249</v>
      </c>
      <c r="E2906" s="61" t="s">
        <v>126</v>
      </c>
      <c r="F2906" s="61" t="s">
        <v>123</v>
      </c>
      <c r="G2906" s="63">
        <v>4500</v>
      </c>
    </row>
    <row r="2907" spans="1:7" x14ac:dyDescent="0.3">
      <c r="A2907" s="61">
        <v>2004</v>
      </c>
      <c r="B2907" s="61" t="s">
        <v>6</v>
      </c>
      <c r="C2907" s="61" t="s">
        <v>7</v>
      </c>
      <c r="D2907" s="216" t="s">
        <v>249</v>
      </c>
      <c r="E2907" s="61" t="s">
        <v>126</v>
      </c>
      <c r="F2907" s="61" t="s">
        <v>123</v>
      </c>
      <c r="G2907" s="63">
        <v>6300</v>
      </c>
    </row>
    <row r="2908" spans="1:7" x14ac:dyDescent="0.3">
      <c r="A2908" s="61">
        <v>2005</v>
      </c>
      <c r="B2908" s="61" t="s">
        <v>6</v>
      </c>
      <c r="C2908" s="61" t="s">
        <v>7</v>
      </c>
      <c r="D2908" s="216" t="s">
        <v>249</v>
      </c>
      <c r="E2908" s="61" t="s">
        <v>126</v>
      </c>
      <c r="F2908" s="61" t="s">
        <v>123</v>
      </c>
      <c r="G2908" s="63">
        <v>3400</v>
      </c>
    </row>
    <row r="2909" spans="1:7" x14ac:dyDescent="0.3">
      <c r="A2909" s="61">
        <v>2006</v>
      </c>
      <c r="B2909" s="61" t="s">
        <v>6</v>
      </c>
      <c r="C2909" s="61" t="s">
        <v>7</v>
      </c>
      <c r="D2909" s="216" t="s">
        <v>249</v>
      </c>
      <c r="E2909" s="61" t="s">
        <v>126</v>
      </c>
      <c r="F2909" s="61" t="s">
        <v>123</v>
      </c>
      <c r="G2909" s="63">
        <v>2450</v>
      </c>
    </row>
    <row r="2910" spans="1:7" x14ac:dyDescent="0.3">
      <c r="A2910" s="61">
        <v>2007</v>
      </c>
      <c r="B2910" s="61" t="s">
        <v>6</v>
      </c>
      <c r="C2910" s="61" t="s">
        <v>7</v>
      </c>
      <c r="D2910" s="216" t="s">
        <v>249</v>
      </c>
      <c r="E2910" s="61" t="s">
        <v>126</v>
      </c>
      <c r="F2910" s="61" t="s">
        <v>123</v>
      </c>
      <c r="G2910" s="63">
        <v>6750</v>
      </c>
    </row>
    <row r="2911" spans="1:7" x14ac:dyDescent="0.3">
      <c r="A2911" s="61">
        <v>2008</v>
      </c>
      <c r="B2911" s="61" t="s">
        <v>6</v>
      </c>
      <c r="C2911" s="61" t="s">
        <v>7</v>
      </c>
      <c r="D2911" s="216" t="s">
        <v>249</v>
      </c>
      <c r="E2911" s="61" t="s">
        <v>126</v>
      </c>
      <c r="F2911" s="61" t="s">
        <v>123</v>
      </c>
      <c r="G2911" s="63">
        <v>26725</v>
      </c>
    </row>
    <row r="2912" spans="1:7" x14ac:dyDescent="0.3">
      <c r="A2912" s="61">
        <v>2009</v>
      </c>
      <c r="B2912" s="61" t="s">
        <v>6</v>
      </c>
      <c r="C2912" s="61" t="s">
        <v>7</v>
      </c>
      <c r="D2912" s="216" t="s">
        <v>249</v>
      </c>
      <c r="E2912" s="61" t="s">
        <v>126</v>
      </c>
      <c r="F2912" s="61" t="s">
        <v>123</v>
      </c>
      <c r="G2912" s="63">
        <v>10550</v>
      </c>
    </row>
    <row r="2913" spans="1:7" x14ac:dyDescent="0.3">
      <c r="A2913" s="61">
        <v>2010</v>
      </c>
      <c r="B2913" s="61" t="s">
        <v>6</v>
      </c>
      <c r="C2913" s="61" t="s">
        <v>7</v>
      </c>
      <c r="D2913" s="216" t="s">
        <v>249</v>
      </c>
      <c r="E2913" s="61" t="s">
        <v>126</v>
      </c>
      <c r="F2913" s="61" t="s">
        <v>123</v>
      </c>
      <c r="G2913" s="63">
        <v>3410</v>
      </c>
    </row>
    <row r="2914" spans="1:7" x14ac:dyDescent="0.3">
      <c r="A2914" s="61">
        <v>2011</v>
      </c>
      <c r="B2914" s="61" t="s">
        <v>6</v>
      </c>
      <c r="C2914" s="61" t="s">
        <v>7</v>
      </c>
      <c r="D2914" s="216" t="s">
        <v>249</v>
      </c>
      <c r="E2914" s="61" t="s">
        <v>126</v>
      </c>
      <c r="F2914" s="61" t="s">
        <v>123</v>
      </c>
      <c r="G2914" s="63"/>
    </row>
    <row r="2915" spans="1:7" x14ac:dyDescent="0.3">
      <c r="A2915" s="61">
        <v>2012</v>
      </c>
      <c r="B2915" s="61" t="s">
        <v>6</v>
      </c>
      <c r="C2915" s="61" t="s">
        <v>7</v>
      </c>
      <c r="D2915" s="216" t="s">
        <v>249</v>
      </c>
      <c r="E2915" s="61" t="s">
        <v>126</v>
      </c>
      <c r="F2915" s="61" t="s">
        <v>123</v>
      </c>
      <c r="G2915" s="63">
        <v>5050</v>
      </c>
    </row>
    <row r="2916" spans="1:7" x14ac:dyDescent="0.3">
      <c r="A2916" s="61">
        <v>2013</v>
      </c>
      <c r="B2916" s="61" t="s">
        <v>6</v>
      </c>
      <c r="C2916" s="9" t="s">
        <v>7</v>
      </c>
      <c r="D2916" s="216" t="s">
        <v>249</v>
      </c>
      <c r="E2916" s="61" t="s">
        <v>126</v>
      </c>
      <c r="F2916" s="61" t="s">
        <v>123</v>
      </c>
      <c r="G2916" s="63">
        <v>3150</v>
      </c>
    </row>
    <row r="2917" spans="1:7" x14ac:dyDescent="0.3">
      <c r="A2917" s="61">
        <v>2014</v>
      </c>
      <c r="B2917" s="61" t="s">
        <v>6</v>
      </c>
      <c r="C2917" s="9" t="s">
        <v>7</v>
      </c>
      <c r="D2917" s="216" t="s">
        <v>249</v>
      </c>
      <c r="E2917" s="61" t="s">
        <v>126</v>
      </c>
      <c r="F2917" s="61" t="s">
        <v>123</v>
      </c>
      <c r="G2917" s="63">
        <v>12125</v>
      </c>
    </row>
    <row r="2918" spans="1:7" x14ac:dyDescent="0.3">
      <c r="A2918" s="61">
        <v>2015</v>
      </c>
      <c r="B2918" s="61" t="s">
        <v>6</v>
      </c>
      <c r="C2918" s="9" t="s">
        <v>7</v>
      </c>
      <c r="D2918" s="216" t="s">
        <v>249</v>
      </c>
      <c r="E2918" s="61" t="s">
        <v>126</v>
      </c>
      <c r="F2918" s="61" t="s">
        <v>123</v>
      </c>
      <c r="G2918" s="63">
        <v>4700</v>
      </c>
    </row>
    <row r="2919" spans="1:7" x14ac:dyDescent="0.3">
      <c r="A2919" s="61">
        <v>2016</v>
      </c>
      <c r="B2919" s="61" t="s">
        <v>6</v>
      </c>
      <c r="C2919" s="9" t="s">
        <v>7</v>
      </c>
      <c r="D2919" s="216" t="s">
        <v>249</v>
      </c>
      <c r="E2919" s="61" t="s">
        <v>126</v>
      </c>
      <c r="F2919" s="61" t="s">
        <v>123</v>
      </c>
      <c r="G2919" s="63">
        <v>7900</v>
      </c>
    </row>
    <row r="2920" spans="1:7" x14ac:dyDescent="0.3">
      <c r="A2920" s="61">
        <v>2000</v>
      </c>
      <c r="B2920" s="61" t="s">
        <v>10</v>
      </c>
      <c r="C2920" s="216" t="s">
        <v>11</v>
      </c>
      <c r="D2920" s="216" t="s">
        <v>246</v>
      </c>
      <c r="E2920" s="61" t="s">
        <v>126</v>
      </c>
      <c r="F2920" s="61" t="s">
        <v>123</v>
      </c>
      <c r="G2920" s="64">
        <v>1900</v>
      </c>
    </row>
    <row r="2921" spans="1:7" x14ac:dyDescent="0.3">
      <c r="A2921" s="61">
        <v>2001</v>
      </c>
      <c r="B2921" s="61" t="s">
        <v>10</v>
      </c>
      <c r="C2921" s="216" t="s">
        <v>11</v>
      </c>
      <c r="D2921" s="216" t="s">
        <v>246</v>
      </c>
      <c r="E2921" s="61" t="s">
        <v>126</v>
      </c>
      <c r="F2921" s="61" t="s">
        <v>123</v>
      </c>
      <c r="G2921" s="64">
        <v>5550</v>
      </c>
    </row>
    <row r="2922" spans="1:7" x14ac:dyDescent="0.3">
      <c r="A2922" s="61">
        <v>2002</v>
      </c>
      <c r="B2922" s="61" t="s">
        <v>10</v>
      </c>
      <c r="C2922" s="216" t="s">
        <v>11</v>
      </c>
      <c r="D2922" s="216" t="s">
        <v>246</v>
      </c>
      <c r="E2922" s="61" t="s">
        <v>126</v>
      </c>
      <c r="F2922" s="61" t="s">
        <v>123</v>
      </c>
      <c r="G2922" s="64">
        <v>4000</v>
      </c>
    </row>
    <row r="2923" spans="1:7" x14ac:dyDescent="0.3">
      <c r="A2923" s="61">
        <v>2003</v>
      </c>
      <c r="B2923" s="61" t="s">
        <v>10</v>
      </c>
      <c r="C2923" s="216" t="s">
        <v>11</v>
      </c>
      <c r="D2923" s="216" t="s">
        <v>246</v>
      </c>
      <c r="E2923" s="61" t="s">
        <v>126</v>
      </c>
      <c r="F2923" s="61" t="s">
        <v>123</v>
      </c>
      <c r="G2923" s="64">
        <v>1470</v>
      </c>
    </row>
    <row r="2924" spans="1:7" x14ac:dyDescent="0.3">
      <c r="A2924" s="61">
        <v>2004</v>
      </c>
      <c r="B2924" s="61" t="s">
        <v>10</v>
      </c>
      <c r="C2924" s="216" t="s">
        <v>11</v>
      </c>
      <c r="D2924" s="216" t="s">
        <v>246</v>
      </c>
      <c r="E2924" s="61" t="s">
        <v>126</v>
      </c>
      <c r="F2924" s="61" t="s">
        <v>123</v>
      </c>
      <c r="G2924" s="64">
        <v>1880</v>
      </c>
    </row>
    <row r="2925" spans="1:7" x14ac:dyDescent="0.3">
      <c r="A2925" s="61">
        <v>2005</v>
      </c>
      <c r="B2925" s="61" t="s">
        <v>10</v>
      </c>
      <c r="C2925" s="216" t="s">
        <v>11</v>
      </c>
      <c r="D2925" s="216" t="s">
        <v>246</v>
      </c>
      <c r="E2925" s="61" t="s">
        <v>126</v>
      </c>
      <c r="F2925" s="61" t="s">
        <v>123</v>
      </c>
      <c r="G2925" s="64">
        <v>450</v>
      </c>
    </row>
    <row r="2926" spans="1:7" x14ac:dyDescent="0.3">
      <c r="A2926" s="61">
        <v>2006</v>
      </c>
      <c r="B2926" s="61" t="s">
        <v>10</v>
      </c>
      <c r="C2926" s="216" t="s">
        <v>11</v>
      </c>
      <c r="D2926" s="216" t="s">
        <v>246</v>
      </c>
      <c r="E2926" s="61" t="s">
        <v>126</v>
      </c>
      <c r="F2926" s="61" t="s">
        <v>123</v>
      </c>
      <c r="G2926" s="64">
        <v>1050</v>
      </c>
    </row>
    <row r="2927" spans="1:7" x14ac:dyDescent="0.3">
      <c r="A2927" s="61">
        <v>2007</v>
      </c>
      <c r="B2927" s="61" t="s">
        <v>10</v>
      </c>
      <c r="C2927" s="216" t="s">
        <v>11</v>
      </c>
      <c r="D2927" s="216" t="s">
        <v>246</v>
      </c>
      <c r="E2927" s="61" t="s">
        <v>126</v>
      </c>
      <c r="F2927" s="61" t="s">
        <v>123</v>
      </c>
      <c r="G2927" s="64"/>
    </row>
    <row r="2928" spans="1:7" x14ac:dyDescent="0.3">
      <c r="A2928" s="61">
        <v>2008</v>
      </c>
      <c r="B2928" s="61" t="s">
        <v>10</v>
      </c>
      <c r="C2928" s="216" t="s">
        <v>11</v>
      </c>
      <c r="D2928" s="216" t="s">
        <v>246</v>
      </c>
      <c r="E2928" s="61" t="s">
        <v>126</v>
      </c>
      <c r="F2928" s="61" t="s">
        <v>123</v>
      </c>
      <c r="G2928" s="64">
        <v>3850</v>
      </c>
    </row>
    <row r="2929" spans="1:7" x14ac:dyDescent="0.3">
      <c r="A2929" s="61">
        <v>2009</v>
      </c>
      <c r="B2929" s="61" t="s">
        <v>10</v>
      </c>
      <c r="C2929" s="216" t="s">
        <v>11</v>
      </c>
      <c r="D2929" s="216" t="s">
        <v>246</v>
      </c>
      <c r="E2929" s="61" t="s">
        <v>126</v>
      </c>
      <c r="F2929" s="61" t="s">
        <v>123</v>
      </c>
      <c r="G2929" s="64">
        <v>4300</v>
      </c>
    </row>
    <row r="2930" spans="1:7" x14ac:dyDescent="0.3">
      <c r="A2930" s="61">
        <v>2010</v>
      </c>
      <c r="B2930" s="61" t="s">
        <v>10</v>
      </c>
      <c r="C2930" s="216" t="s">
        <v>11</v>
      </c>
      <c r="D2930" s="216" t="s">
        <v>246</v>
      </c>
      <c r="E2930" s="61" t="s">
        <v>126</v>
      </c>
      <c r="F2930" s="61" t="s">
        <v>123</v>
      </c>
      <c r="G2930" s="64">
        <v>1600</v>
      </c>
    </row>
    <row r="2931" spans="1:7" x14ac:dyDescent="0.3">
      <c r="A2931" s="61">
        <v>2011</v>
      </c>
      <c r="B2931" s="61" t="s">
        <v>10</v>
      </c>
      <c r="C2931" s="216" t="s">
        <v>11</v>
      </c>
      <c r="D2931" s="216" t="s">
        <v>246</v>
      </c>
      <c r="E2931" s="61" t="s">
        <v>126</v>
      </c>
      <c r="F2931" s="61" t="s">
        <v>123</v>
      </c>
      <c r="G2931" s="64">
        <v>9150</v>
      </c>
    </row>
    <row r="2932" spans="1:7" x14ac:dyDescent="0.3">
      <c r="A2932" s="61">
        <v>2012</v>
      </c>
      <c r="B2932" s="61" t="s">
        <v>10</v>
      </c>
      <c r="C2932" s="216" t="s">
        <v>11</v>
      </c>
      <c r="D2932" s="216" t="s">
        <v>246</v>
      </c>
      <c r="E2932" s="61" t="s">
        <v>126</v>
      </c>
      <c r="F2932" s="61" t="s">
        <v>123</v>
      </c>
      <c r="G2932" s="64">
        <v>2000</v>
      </c>
    </row>
    <row r="2933" spans="1:7" x14ac:dyDescent="0.3">
      <c r="A2933" s="61">
        <v>2013</v>
      </c>
      <c r="B2933" s="61" t="s">
        <v>10</v>
      </c>
      <c r="C2933" s="216" t="s">
        <v>11</v>
      </c>
      <c r="D2933" s="216" t="s">
        <v>246</v>
      </c>
      <c r="E2933" s="61" t="s">
        <v>126</v>
      </c>
      <c r="F2933" s="61" t="s">
        <v>123</v>
      </c>
      <c r="G2933" s="64">
        <v>350</v>
      </c>
    </row>
    <row r="2934" spans="1:7" x14ac:dyDescent="0.3">
      <c r="A2934" s="61">
        <v>2014</v>
      </c>
      <c r="B2934" s="61" t="s">
        <v>10</v>
      </c>
      <c r="C2934" s="216" t="s">
        <v>11</v>
      </c>
      <c r="D2934" s="216" t="s">
        <v>246</v>
      </c>
      <c r="E2934" s="61" t="s">
        <v>126</v>
      </c>
      <c r="F2934" s="61" t="s">
        <v>123</v>
      </c>
      <c r="G2934" s="64">
        <v>24450</v>
      </c>
    </row>
    <row r="2935" spans="1:7" x14ac:dyDescent="0.3">
      <c r="A2935" s="61">
        <v>2015</v>
      </c>
      <c r="B2935" s="61" t="s">
        <v>10</v>
      </c>
      <c r="C2935" s="216" t="s">
        <v>11</v>
      </c>
      <c r="D2935" s="216" t="s">
        <v>246</v>
      </c>
      <c r="E2935" s="61" t="s">
        <v>126</v>
      </c>
      <c r="F2935" s="61" t="s">
        <v>123</v>
      </c>
      <c r="G2935" s="64">
        <v>9500</v>
      </c>
    </row>
    <row r="2936" spans="1:7" x14ac:dyDescent="0.3">
      <c r="A2936" s="61">
        <v>2016</v>
      </c>
      <c r="B2936" s="61" t="s">
        <v>10</v>
      </c>
      <c r="C2936" s="216" t="s">
        <v>11</v>
      </c>
      <c r="D2936" s="216" t="s">
        <v>246</v>
      </c>
      <c r="E2936" s="61" t="s">
        <v>126</v>
      </c>
      <c r="F2936" s="61" t="s">
        <v>123</v>
      </c>
      <c r="G2936" s="64">
        <v>3850</v>
      </c>
    </row>
    <row r="2937" spans="1:7" x14ac:dyDescent="0.3">
      <c r="A2937" s="61">
        <v>2000</v>
      </c>
      <c r="B2937" s="61" t="s">
        <v>115</v>
      </c>
      <c r="C2937" s="61" t="s">
        <v>12</v>
      </c>
      <c r="D2937" s="61" t="s">
        <v>47</v>
      </c>
      <c r="E2937" s="61" t="s">
        <v>126</v>
      </c>
      <c r="F2937" s="61" t="s">
        <v>123</v>
      </c>
      <c r="G2937" s="65"/>
    </row>
    <row r="2938" spans="1:7" x14ac:dyDescent="0.3">
      <c r="A2938" s="61">
        <v>2001</v>
      </c>
      <c r="B2938" s="61" t="s">
        <v>115</v>
      </c>
      <c r="C2938" s="61" t="s">
        <v>12</v>
      </c>
      <c r="D2938" s="61" t="s">
        <v>47</v>
      </c>
      <c r="E2938" s="61" t="s">
        <v>126</v>
      </c>
      <c r="F2938" s="61" t="s">
        <v>123</v>
      </c>
      <c r="G2938" s="65">
        <v>11500</v>
      </c>
    </row>
    <row r="2939" spans="1:7" x14ac:dyDescent="0.3">
      <c r="A2939" s="61">
        <v>2002</v>
      </c>
      <c r="B2939" s="61" t="s">
        <v>115</v>
      </c>
      <c r="C2939" s="61" t="s">
        <v>12</v>
      </c>
      <c r="D2939" s="61" t="s">
        <v>47</v>
      </c>
      <c r="E2939" s="61" t="s">
        <v>126</v>
      </c>
      <c r="F2939" s="61" t="s">
        <v>123</v>
      </c>
      <c r="G2939" s="65">
        <v>680</v>
      </c>
    </row>
    <row r="2940" spans="1:7" x14ac:dyDescent="0.3">
      <c r="A2940" s="61">
        <v>2003</v>
      </c>
      <c r="B2940" s="61" t="s">
        <v>115</v>
      </c>
      <c r="C2940" s="61" t="s">
        <v>12</v>
      </c>
      <c r="D2940" s="61" t="s">
        <v>47</v>
      </c>
      <c r="E2940" s="61" t="s">
        <v>126</v>
      </c>
      <c r="F2940" s="61" t="s">
        <v>123</v>
      </c>
      <c r="G2940" s="65"/>
    </row>
    <row r="2941" spans="1:7" x14ac:dyDescent="0.3">
      <c r="A2941" s="61">
        <v>2004</v>
      </c>
      <c r="B2941" s="61" t="s">
        <v>115</v>
      </c>
      <c r="C2941" s="61" t="s">
        <v>12</v>
      </c>
      <c r="D2941" s="61" t="s">
        <v>47</v>
      </c>
      <c r="E2941" s="61" t="s">
        <v>126</v>
      </c>
      <c r="F2941" s="61" t="s">
        <v>123</v>
      </c>
      <c r="G2941" s="65">
        <v>500</v>
      </c>
    </row>
    <row r="2942" spans="1:7" x14ac:dyDescent="0.3">
      <c r="A2942" s="61">
        <v>2005</v>
      </c>
      <c r="B2942" s="61" t="s">
        <v>115</v>
      </c>
      <c r="C2942" s="61" t="s">
        <v>12</v>
      </c>
      <c r="D2942" s="61" t="s">
        <v>47</v>
      </c>
      <c r="E2942" s="61" t="s">
        <v>126</v>
      </c>
      <c r="F2942" s="61" t="s">
        <v>123</v>
      </c>
      <c r="G2942" s="65"/>
    </row>
    <row r="2943" spans="1:7" x14ac:dyDescent="0.3">
      <c r="A2943" s="61">
        <v>2006</v>
      </c>
      <c r="B2943" s="61" t="s">
        <v>115</v>
      </c>
      <c r="C2943" s="61" t="s">
        <v>12</v>
      </c>
      <c r="D2943" s="61" t="s">
        <v>47</v>
      </c>
      <c r="E2943" s="61" t="s">
        <v>126</v>
      </c>
      <c r="F2943" s="61" t="s">
        <v>123</v>
      </c>
      <c r="G2943" s="65"/>
    </row>
    <row r="2944" spans="1:7" x14ac:dyDescent="0.3">
      <c r="A2944" s="61">
        <v>2007</v>
      </c>
      <c r="B2944" s="61" t="s">
        <v>115</v>
      </c>
      <c r="C2944" s="61" t="s">
        <v>12</v>
      </c>
      <c r="D2944" s="61" t="s">
        <v>47</v>
      </c>
      <c r="E2944" s="61" t="s">
        <v>126</v>
      </c>
      <c r="F2944" s="61" t="s">
        <v>123</v>
      </c>
      <c r="G2944" s="65"/>
    </row>
    <row r="2945" spans="1:7" x14ac:dyDescent="0.3">
      <c r="A2945" s="61">
        <v>2008</v>
      </c>
      <c r="B2945" s="61" t="s">
        <v>115</v>
      </c>
      <c r="C2945" s="61" t="s">
        <v>12</v>
      </c>
      <c r="D2945" s="61" t="s">
        <v>47</v>
      </c>
      <c r="E2945" s="61" t="s">
        <v>126</v>
      </c>
      <c r="F2945" s="61" t="s">
        <v>123</v>
      </c>
      <c r="G2945" s="65"/>
    </row>
    <row r="2946" spans="1:7" x14ac:dyDescent="0.3">
      <c r="A2946" s="61">
        <v>2009</v>
      </c>
      <c r="B2946" s="61" t="s">
        <v>115</v>
      </c>
      <c r="C2946" s="61" t="s">
        <v>12</v>
      </c>
      <c r="D2946" s="61" t="s">
        <v>47</v>
      </c>
      <c r="E2946" s="61" t="s">
        <v>126</v>
      </c>
      <c r="F2946" s="61" t="s">
        <v>123</v>
      </c>
      <c r="G2946" s="65">
        <v>3900</v>
      </c>
    </row>
    <row r="2947" spans="1:7" x14ac:dyDescent="0.3">
      <c r="A2947" s="61">
        <v>2010</v>
      </c>
      <c r="B2947" s="61" t="s">
        <v>115</v>
      </c>
      <c r="C2947" s="61" t="s">
        <v>12</v>
      </c>
      <c r="D2947" s="61" t="s">
        <v>47</v>
      </c>
      <c r="E2947" s="61" t="s">
        <v>126</v>
      </c>
      <c r="F2947" s="61" t="s">
        <v>123</v>
      </c>
      <c r="G2947" s="65">
        <v>7250</v>
      </c>
    </row>
    <row r="2948" spans="1:7" x14ac:dyDescent="0.3">
      <c r="A2948" s="61">
        <v>2011</v>
      </c>
      <c r="B2948" s="61" t="s">
        <v>115</v>
      </c>
      <c r="C2948" s="61" t="s">
        <v>12</v>
      </c>
      <c r="D2948" s="61" t="s">
        <v>47</v>
      </c>
      <c r="E2948" s="61" t="s">
        <v>126</v>
      </c>
      <c r="F2948" s="61" t="s">
        <v>123</v>
      </c>
      <c r="G2948" s="65">
        <v>8500</v>
      </c>
    </row>
    <row r="2949" spans="1:7" x14ac:dyDescent="0.3">
      <c r="A2949" s="61">
        <v>2012</v>
      </c>
      <c r="B2949" s="61" t="s">
        <v>115</v>
      </c>
      <c r="C2949" s="61" t="s">
        <v>12</v>
      </c>
      <c r="D2949" s="61" t="s">
        <v>47</v>
      </c>
      <c r="E2949" s="61" t="s">
        <v>126</v>
      </c>
      <c r="F2949" s="61" t="s">
        <v>123</v>
      </c>
      <c r="G2949" s="65">
        <v>4150</v>
      </c>
    </row>
    <row r="2950" spans="1:7" x14ac:dyDescent="0.3">
      <c r="A2950" s="61">
        <v>2013</v>
      </c>
      <c r="B2950" s="61" t="s">
        <v>115</v>
      </c>
      <c r="C2950" s="9" t="s">
        <v>12</v>
      </c>
      <c r="D2950" s="61" t="s">
        <v>47</v>
      </c>
      <c r="E2950" s="61" t="s">
        <v>126</v>
      </c>
      <c r="F2950" s="61" t="s">
        <v>123</v>
      </c>
      <c r="G2950" s="65">
        <v>1920</v>
      </c>
    </row>
    <row r="2951" spans="1:7" x14ac:dyDescent="0.3">
      <c r="A2951" s="61">
        <v>2014</v>
      </c>
      <c r="B2951" s="61" t="s">
        <v>115</v>
      </c>
      <c r="C2951" s="9" t="s">
        <v>12</v>
      </c>
      <c r="D2951" s="61" t="s">
        <v>47</v>
      </c>
      <c r="E2951" s="61" t="s">
        <v>126</v>
      </c>
      <c r="F2951" s="61" t="s">
        <v>123</v>
      </c>
      <c r="G2951" s="65">
        <v>4610</v>
      </c>
    </row>
    <row r="2952" spans="1:7" x14ac:dyDescent="0.3">
      <c r="A2952" s="61">
        <v>2015</v>
      </c>
      <c r="B2952" s="61" t="s">
        <v>115</v>
      </c>
      <c r="C2952" s="9" t="s">
        <v>12</v>
      </c>
      <c r="D2952" s="61" t="s">
        <v>47</v>
      </c>
      <c r="E2952" s="61" t="s">
        <v>126</v>
      </c>
      <c r="F2952" s="61" t="s">
        <v>123</v>
      </c>
      <c r="G2952" s="65">
        <v>2600</v>
      </c>
    </row>
    <row r="2953" spans="1:7" x14ac:dyDescent="0.3">
      <c r="A2953" s="61">
        <v>2016</v>
      </c>
      <c r="B2953" s="61" t="s">
        <v>115</v>
      </c>
      <c r="C2953" s="9" t="s">
        <v>12</v>
      </c>
      <c r="D2953" s="61" t="s">
        <v>47</v>
      </c>
      <c r="E2953" s="61" t="s">
        <v>126</v>
      </c>
      <c r="F2953" s="61" t="s">
        <v>123</v>
      </c>
      <c r="G2953" s="65">
        <v>3000</v>
      </c>
    </row>
    <row r="2954" spans="1:7" x14ac:dyDescent="0.3">
      <c r="A2954" s="61">
        <v>2000</v>
      </c>
      <c r="B2954" s="61" t="s">
        <v>115</v>
      </c>
      <c r="C2954" s="61" t="s">
        <v>13</v>
      </c>
      <c r="D2954" s="61" t="s">
        <v>48</v>
      </c>
      <c r="E2954" s="61" t="s">
        <v>126</v>
      </c>
      <c r="F2954" s="61" t="s">
        <v>123</v>
      </c>
      <c r="G2954" s="66">
        <v>19240</v>
      </c>
    </row>
    <row r="2955" spans="1:7" x14ac:dyDescent="0.3">
      <c r="A2955" s="61">
        <v>2001</v>
      </c>
      <c r="B2955" s="61" t="s">
        <v>115</v>
      </c>
      <c r="C2955" s="61" t="s">
        <v>13</v>
      </c>
      <c r="D2955" s="61" t="s">
        <v>48</v>
      </c>
      <c r="E2955" s="61" t="s">
        <v>126</v>
      </c>
      <c r="F2955" s="61" t="s">
        <v>123</v>
      </c>
      <c r="G2955" s="66">
        <v>24920</v>
      </c>
    </row>
    <row r="2956" spans="1:7" x14ac:dyDescent="0.3">
      <c r="A2956" s="61">
        <v>2002</v>
      </c>
      <c r="B2956" s="61" t="s">
        <v>115</v>
      </c>
      <c r="C2956" s="61" t="s">
        <v>13</v>
      </c>
      <c r="D2956" s="61" t="s">
        <v>48</v>
      </c>
      <c r="E2956" s="61" t="s">
        <v>126</v>
      </c>
      <c r="F2956" s="61" t="s">
        <v>123</v>
      </c>
      <c r="G2956" s="66">
        <v>13135</v>
      </c>
    </row>
    <row r="2957" spans="1:7" x14ac:dyDescent="0.3">
      <c r="A2957" s="61">
        <v>2003</v>
      </c>
      <c r="B2957" s="61" t="s">
        <v>115</v>
      </c>
      <c r="C2957" s="61" t="s">
        <v>13</v>
      </c>
      <c r="D2957" s="61" t="s">
        <v>48</v>
      </c>
      <c r="E2957" s="61" t="s">
        <v>126</v>
      </c>
      <c r="F2957" s="61" t="s">
        <v>123</v>
      </c>
      <c r="G2957" s="66">
        <v>5070</v>
      </c>
    </row>
    <row r="2958" spans="1:7" x14ac:dyDescent="0.3">
      <c r="A2958" s="61">
        <v>2004</v>
      </c>
      <c r="B2958" s="61" t="s">
        <v>115</v>
      </c>
      <c r="C2958" s="61" t="s">
        <v>13</v>
      </c>
      <c r="D2958" s="61" t="s">
        <v>48</v>
      </c>
      <c r="E2958" s="61" t="s">
        <v>126</v>
      </c>
      <c r="F2958" s="61" t="s">
        <v>123</v>
      </c>
      <c r="G2958" s="66">
        <v>3905</v>
      </c>
    </row>
    <row r="2959" spans="1:7" x14ac:dyDescent="0.3">
      <c r="A2959" s="61">
        <v>2005</v>
      </c>
      <c r="B2959" s="61" t="s">
        <v>115</v>
      </c>
      <c r="C2959" s="61" t="s">
        <v>13</v>
      </c>
      <c r="D2959" s="61" t="s">
        <v>48</v>
      </c>
      <c r="E2959" s="61" t="s">
        <v>126</v>
      </c>
      <c r="F2959" s="61" t="s">
        <v>123</v>
      </c>
      <c r="G2959" s="66">
        <v>3625</v>
      </c>
    </row>
    <row r="2960" spans="1:7" x14ac:dyDescent="0.3">
      <c r="A2960" s="61">
        <v>2006</v>
      </c>
      <c r="B2960" s="61" t="s">
        <v>115</v>
      </c>
      <c r="C2960" s="61" t="s">
        <v>13</v>
      </c>
      <c r="D2960" s="61" t="s">
        <v>48</v>
      </c>
      <c r="E2960" s="61" t="s">
        <v>126</v>
      </c>
      <c r="F2960" s="61" t="s">
        <v>123</v>
      </c>
      <c r="G2960" s="66">
        <v>4600</v>
      </c>
    </row>
    <row r="2961" spans="1:7" x14ac:dyDescent="0.3">
      <c r="A2961" s="61">
        <v>2007</v>
      </c>
      <c r="B2961" s="61" t="s">
        <v>115</v>
      </c>
      <c r="C2961" s="61" t="s">
        <v>13</v>
      </c>
      <c r="D2961" s="61" t="s">
        <v>48</v>
      </c>
      <c r="E2961" s="61" t="s">
        <v>126</v>
      </c>
      <c r="F2961" s="61" t="s">
        <v>123</v>
      </c>
      <c r="G2961" s="66">
        <v>3900</v>
      </c>
    </row>
    <row r="2962" spans="1:7" x14ac:dyDescent="0.3">
      <c r="A2962" s="61">
        <v>2008</v>
      </c>
      <c r="B2962" s="61" t="s">
        <v>115</v>
      </c>
      <c r="C2962" s="61" t="s">
        <v>13</v>
      </c>
      <c r="D2962" s="61" t="s">
        <v>48</v>
      </c>
      <c r="E2962" s="61" t="s">
        <v>126</v>
      </c>
      <c r="F2962" s="61" t="s">
        <v>123</v>
      </c>
      <c r="G2962" s="66">
        <v>3675</v>
      </c>
    </row>
    <row r="2963" spans="1:7" x14ac:dyDescent="0.3">
      <c r="A2963" s="61">
        <v>2009</v>
      </c>
      <c r="B2963" s="61" t="s">
        <v>115</v>
      </c>
      <c r="C2963" s="61" t="s">
        <v>13</v>
      </c>
      <c r="D2963" s="61" t="s">
        <v>48</v>
      </c>
      <c r="E2963" s="61" t="s">
        <v>126</v>
      </c>
      <c r="F2963" s="61" t="s">
        <v>123</v>
      </c>
      <c r="G2963" s="66">
        <v>7200</v>
      </c>
    </row>
    <row r="2964" spans="1:7" x14ac:dyDescent="0.3">
      <c r="A2964" s="61">
        <v>2010</v>
      </c>
      <c r="B2964" s="61" t="s">
        <v>115</v>
      </c>
      <c r="C2964" s="61" t="s">
        <v>13</v>
      </c>
      <c r="D2964" s="61" t="s">
        <v>48</v>
      </c>
      <c r="E2964" s="61" t="s">
        <v>126</v>
      </c>
      <c r="F2964" s="61" t="s">
        <v>123</v>
      </c>
      <c r="G2964" s="66">
        <v>2250</v>
      </c>
    </row>
    <row r="2965" spans="1:7" x14ac:dyDescent="0.3">
      <c r="A2965" s="61">
        <v>2011</v>
      </c>
      <c r="B2965" s="61" t="s">
        <v>115</v>
      </c>
      <c r="C2965" s="61" t="s">
        <v>13</v>
      </c>
      <c r="D2965" s="61" t="s">
        <v>48</v>
      </c>
      <c r="E2965" s="61" t="s">
        <v>126</v>
      </c>
      <c r="F2965" s="61" t="s">
        <v>123</v>
      </c>
      <c r="G2965" s="66">
        <v>2000</v>
      </c>
    </row>
    <row r="2966" spans="1:7" x14ac:dyDescent="0.3">
      <c r="A2966" s="61">
        <v>2012</v>
      </c>
      <c r="B2966" s="61" t="s">
        <v>115</v>
      </c>
      <c r="C2966" s="61" t="s">
        <v>13</v>
      </c>
      <c r="D2966" s="61" t="s">
        <v>48</v>
      </c>
      <c r="E2966" s="61" t="s">
        <v>126</v>
      </c>
      <c r="F2966" s="61" t="s">
        <v>123</v>
      </c>
      <c r="G2966" s="66">
        <v>3400</v>
      </c>
    </row>
    <row r="2967" spans="1:7" x14ac:dyDescent="0.3">
      <c r="A2967" s="61">
        <v>2013</v>
      </c>
      <c r="B2967" s="61" t="s">
        <v>115</v>
      </c>
      <c r="C2967" s="9" t="s">
        <v>13</v>
      </c>
      <c r="D2967" s="61" t="s">
        <v>48</v>
      </c>
      <c r="E2967" s="61" t="s">
        <v>126</v>
      </c>
      <c r="F2967" s="61" t="s">
        <v>123</v>
      </c>
      <c r="G2967" s="66">
        <v>3450</v>
      </c>
    </row>
    <row r="2968" spans="1:7" x14ac:dyDescent="0.3">
      <c r="A2968" s="61">
        <v>2014</v>
      </c>
      <c r="B2968" s="61" t="s">
        <v>115</v>
      </c>
      <c r="C2968" s="9" t="s">
        <v>13</v>
      </c>
      <c r="D2968" s="61" t="s">
        <v>48</v>
      </c>
      <c r="E2968" s="61" t="s">
        <v>126</v>
      </c>
      <c r="F2968" s="61" t="s">
        <v>123</v>
      </c>
      <c r="G2968" s="66">
        <v>6070</v>
      </c>
    </row>
    <row r="2969" spans="1:7" x14ac:dyDescent="0.3">
      <c r="A2969" s="61">
        <v>2015</v>
      </c>
      <c r="B2969" s="61" t="s">
        <v>115</v>
      </c>
      <c r="C2969" s="9" t="s">
        <v>13</v>
      </c>
      <c r="D2969" s="61" t="s">
        <v>48</v>
      </c>
      <c r="E2969" s="61" t="s">
        <v>126</v>
      </c>
      <c r="F2969" s="61" t="s">
        <v>123</v>
      </c>
      <c r="G2969" s="66">
        <v>3150</v>
      </c>
    </row>
    <row r="2970" spans="1:7" x14ac:dyDescent="0.3">
      <c r="A2970" s="61">
        <v>2016</v>
      </c>
      <c r="B2970" s="61" t="s">
        <v>115</v>
      </c>
      <c r="C2970" s="9" t="s">
        <v>13</v>
      </c>
      <c r="D2970" s="61" t="s">
        <v>48</v>
      </c>
      <c r="E2970" s="61" t="s">
        <v>126</v>
      </c>
      <c r="F2970" s="61" t="s">
        <v>123</v>
      </c>
      <c r="G2970" s="66">
        <v>7850</v>
      </c>
    </row>
    <row r="2971" spans="1:7" x14ac:dyDescent="0.3">
      <c r="A2971" s="61">
        <v>2000</v>
      </c>
      <c r="B2971" s="61" t="s">
        <v>6</v>
      </c>
      <c r="C2971" s="61" t="s">
        <v>14</v>
      </c>
      <c r="D2971" s="61" t="s">
        <v>50</v>
      </c>
      <c r="E2971" s="61" t="s">
        <v>126</v>
      </c>
      <c r="F2971" s="61" t="s">
        <v>123</v>
      </c>
      <c r="G2971" s="67">
        <v>600</v>
      </c>
    </row>
    <row r="2972" spans="1:7" x14ac:dyDescent="0.3">
      <c r="A2972" s="61">
        <v>2001</v>
      </c>
      <c r="B2972" s="61" t="s">
        <v>6</v>
      </c>
      <c r="C2972" s="61" t="s">
        <v>14</v>
      </c>
      <c r="D2972" s="61" t="s">
        <v>50</v>
      </c>
      <c r="E2972" s="61" t="s">
        <v>126</v>
      </c>
      <c r="F2972" s="61" t="s">
        <v>123</v>
      </c>
      <c r="G2972" s="67">
        <v>3200</v>
      </c>
    </row>
    <row r="2973" spans="1:7" x14ac:dyDescent="0.3">
      <c r="A2973" s="61">
        <v>2002</v>
      </c>
      <c r="B2973" s="61" t="s">
        <v>6</v>
      </c>
      <c r="C2973" s="61" t="s">
        <v>14</v>
      </c>
      <c r="D2973" s="61" t="s">
        <v>50</v>
      </c>
      <c r="E2973" s="61" t="s">
        <v>126</v>
      </c>
      <c r="F2973" s="61" t="s">
        <v>123</v>
      </c>
      <c r="G2973" s="67"/>
    </row>
    <row r="2974" spans="1:7" x14ac:dyDescent="0.3">
      <c r="A2974" s="61">
        <v>2003</v>
      </c>
      <c r="B2974" s="61" t="s">
        <v>6</v>
      </c>
      <c r="C2974" s="61" t="s">
        <v>14</v>
      </c>
      <c r="D2974" s="61" t="s">
        <v>50</v>
      </c>
      <c r="E2974" s="61" t="s">
        <v>126</v>
      </c>
      <c r="F2974" s="61" t="s">
        <v>123</v>
      </c>
      <c r="G2974" s="67"/>
    </row>
    <row r="2975" spans="1:7" x14ac:dyDescent="0.3">
      <c r="A2975" s="61">
        <v>2004</v>
      </c>
      <c r="B2975" s="61" t="s">
        <v>6</v>
      </c>
      <c r="C2975" s="61" t="s">
        <v>14</v>
      </c>
      <c r="D2975" s="61" t="s">
        <v>50</v>
      </c>
      <c r="E2975" s="61" t="s">
        <v>126</v>
      </c>
      <c r="F2975" s="61" t="s">
        <v>123</v>
      </c>
      <c r="G2975" s="67">
        <v>300</v>
      </c>
    </row>
    <row r="2976" spans="1:7" x14ac:dyDescent="0.3">
      <c r="A2976" s="61">
        <v>2005</v>
      </c>
      <c r="B2976" s="61" t="s">
        <v>6</v>
      </c>
      <c r="C2976" s="61" t="s">
        <v>14</v>
      </c>
      <c r="D2976" s="61" t="s">
        <v>50</v>
      </c>
      <c r="E2976" s="61" t="s">
        <v>126</v>
      </c>
      <c r="F2976" s="61" t="s">
        <v>123</v>
      </c>
      <c r="G2976" s="67"/>
    </row>
    <row r="2977" spans="1:7" x14ac:dyDescent="0.3">
      <c r="A2977" s="61">
        <v>2006</v>
      </c>
      <c r="B2977" s="61" t="s">
        <v>6</v>
      </c>
      <c r="C2977" s="61" t="s">
        <v>14</v>
      </c>
      <c r="D2977" s="61" t="s">
        <v>50</v>
      </c>
      <c r="E2977" s="61" t="s">
        <v>126</v>
      </c>
      <c r="F2977" s="61" t="s">
        <v>123</v>
      </c>
      <c r="G2977" s="67"/>
    </row>
    <row r="2978" spans="1:7" x14ac:dyDescent="0.3">
      <c r="A2978" s="61">
        <v>2007</v>
      </c>
      <c r="B2978" s="61" t="s">
        <v>6</v>
      </c>
      <c r="C2978" s="61" t="s">
        <v>14</v>
      </c>
      <c r="D2978" s="61" t="s">
        <v>50</v>
      </c>
      <c r="E2978" s="61" t="s">
        <v>126</v>
      </c>
      <c r="F2978" s="61" t="s">
        <v>123</v>
      </c>
      <c r="G2978" s="67"/>
    </row>
    <row r="2979" spans="1:7" x14ac:dyDescent="0.3">
      <c r="A2979" s="61">
        <v>2008</v>
      </c>
      <c r="B2979" s="61" t="s">
        <v>6</v>
      </c>
      <c r="C2979" s="61" t="s">
        <v>14</v>
      </c>
      <c r="D2979" s="61" t="s">
        <v>50</v>
      </c>
      <c r="E2979" s="61" t="s">
        <v>126</v>
      </c>
      <c r="F2979" s="61" t="s">
        <v>123</v>
      </c>
      <c r="G2979" s="67"/>
    </row>
    <row r="2980" spans="1:7" x14ac:dyDescent="0.3">
      <c r="A2980" s="61">
        <v>2009</v>
      </c>
      <c r="B2980" s="61" t="s">
        <v>6</v>
      </c>
      <c r="C2980" s="61" t="s">
        <v>14</v>
      </c>
      <c r="D2980" s="61" t="s">
        <v>50</v>
      </c>
      <c r="E2980" s="61" t="s">
        <v>126</v>
      </c>
      <c r="F2980" s="61" t="s">
        <v>123</v>
      </c>
      <c r="G2980" s="67"/>
    </row>
    <row r="2981" spans="1:7" x14ac:dyDescent="0.3">
      <c r="A2981" s="61">
        <v>2010</v>
      </c>
      <c r="B2981" s="61" t="s">
        <v>6</v>
      </c>
      <c r="C2981" s="61" t="s">
        <v>14</v>
      </c>
      <c r="D2981" s="61" t="s">
        <v>50</v>
      </c>
      <c r="E2981" s="61" t="s">
        <v>126</v>
      </c>
      <c r="F2981" s="61" t="s">
        <v>123</v>
      </c>
      <c r="G2981" s="67"/>
    </row>
    <row r="2982" spans="1:7" x14ac:dyDescent="0.3">
      <c r="A2982" s="61">
        <v>2011</v>
      </c>
      <c r="B2982" s="61" t="s">
        <v>6</v>
      </c>
      <c r="C2982" s="61" t="s">
        <v>14</v>
      </c>
      <c r="D2982" s="61" t="s">
        <v>50</v>
      </c>
      <c r="E2982" s="61" t="s">
        <v>126</v>
      </c>
      <c r="F2982" s="61" t="s">
        <v>123</v>
      </c>
      <c r="G2982" s="67"/>
    </row>
    <row r="2983" spans="1:7" x14ac:dyDescent="0.3">
      <c r="A2983" s="61">
        <v>2012</v>
      </c>
      <c r="B2983" s="61" t="s">
        <v>6</v>
      </c>
      <c r="C2983" s="61" t="s">
        <v>14</v>
      </c>
      <c r="D2983" s="61" t="s">
        <v>50</v>
      </c>
      <c r="E2983" s="61" t="s">
        <v>126</v>
      </c>
      <c r="F2983" s="61" t="s">
        <v>123</v>
      </c>
      <c r="G2983" s="67"/>
    </row>
    <row r="2984" spans="1:7" x14ac:dyDescent="0.3">
      <c r="A2984" s="61">
        <v>2013</v>
      </c>
      <c r="B2984" s="61" t="s">
        <v>6</v>
      </c>
      <c r="C2984" s="9" t="s">
        <v>14</v>
      </c>
      <c r="D2984" s="61" t="s">
        <v>50</v>
      </c>
      <c r="E2984" s="61" t="s">
        <v>126</v>
      </c>
      <c r="F2984" s="61" t="s">
        <v>123</v>
      </c>
      <c r="G2984" s="67">
        <v>1650</v>
      </c>
    </row>
    <row r="2985" spans="1:7" x14ac:dyDescent="0.3">
      <c r="A2985" s="61">
        <v>2014</v>
      </c>
      <c r="B2985" s="61" t="s">
        <v>6</v>
      </c>
      <c r="C2985" s="9" t="s">
        <v>14</v>
      </c>
      <c r="D2985" s="61" t="s">
        <v>50</v>
      </c>
      <c r="E2985" s="61" t="s">
        <v>126</v>
      </c>
      <c r="F2985" s="61" t="s">
        <v>123</v>
      </c>
      <c r="G2985" s="67">
        <v>2175</v>
      </c>
    </row>
    <row r="2986" spans="1:7" x14ac:dyDescent="0.3">
      <c r="A2986" s="61">
        <v>2015</v>
      </c>
      <c r="B2986" s="61" t="s">
        <v>6</v>
      </c>
      <c r="C2986" s="9" t="s">
        <v>14</v>
      </c>
      <c r="D2986" s="61" t="s">
        <v>50</v>
      </c>
      <c r="E2986" s="61" t="s">
        <v>126</v>
      </c>
      <c r="F2986" s="61" t="s">
        <v>123</v>
      </c>
      <c r="G2986" s="67">
        <v>690</v>
      </c>
    </row>
    <row r="2987" spans="1:7" x14ac:dyDescent="0.3">
      <c r="A2987" s="61">
        <v>2016</v>
      </c>
      <c r="B2987" s="61" t="s">
        <v>6</v>
      </c>
      <c r="C2987" s="9" t="s">
        <v>14</v>
      </c>
      <c r="D2987" s="61" t="s">
        <v>50</v>
      </c>
      <c r="E2987" s="61" t="s">
        <v>126</v>
      </c>
      <c r="F2987" s="61" t="s">
        <v>123</v>
      </c>
    </row>
    <row r="2988" spans="1:7" x14ac:dyDescent="0.3">
      <c r="A2988" s="61">
        <v>2000</v>
      </c>
      <c r="B2988" s="61" t="s">
        <v>6</v>
      </c>
      <c r="C2988" s="61" t="s">
        <v>15</v>
      </c>
      <c r="D2988" s="61" t="s">
        <v>52</v>
      </c>
      <c r="E2988" s="61" t="s">
        <v>126</v>
      </c>
      <c r="F2988" s="61" t="s">
        <v>123</v>
      </c>
      <c r="G2988" s="68">
        <v>13215</v>
      </c>
    </row>
    <row r="2989" spans="1:7" x14ac:dyDescent="0.3">
      <c r="A2989" s="61">
        <v>2001</v>
      </c>
      <c r="B2989" s="61" t="s">
        <v>6</v>
      </c>
      <c r="C2989" s="61" t="s">
        <v>15</v>
      </c>
      <c r="D2989" s="61" t="s">
        <v>52</v>
      </c>
      <c r="E2989" s="61" t="s">
        <v>126</v>
      </c>
      <c r="F2989" s="61" t="s">
        <v>123</v>
      </c>
      <c r="G2989" s="68">
        <v>6950</v>
      </c>
    </row>
    <row r="2990" spans="1:7" x14ac:dyDescent="0.3">
      <c r="A2990" s="61">
        <v>2002</v>
      </c>
      <c r="B2990" s="61" t="s">
        <v>6</v>
      </c>
      <c r="C2990" s="61" t="s">
        <v>15</v>
      </c>
      <c r="D2990" s="61" t="s">
        <v>52</v>
      </c>
      <c r="E2990" s="61" t="s">
        <v>126</v>
      </c>
      <c r="F2990" s="61" t="s">
        <v>123</v>
      </c>
      <c r="G2990" s="68">
        <v>7745</v>
      </c>
    </row>
    <row r="2991" spans="1:7" x14ac:dyDescent="0.3">
      <c r="A2991" s="61">
        <v>2003</v>
      </c>
      <c r="B2991" s="61" t="s">
        <v>6</v>
      </c>
      <c r="C2991" s="61" t="s">
        <v>15</v>
      </c>
      <c r="D2991" s="61" t="s">
        <v>52</v>
      </c>
      <c r="E2991" s="61" t="s">
        <v>126</v>
      </c>
      <c r="F2991" s="61" t="s">
        <v>123</v>
      </c>
      <c r="G2991" s="68">
        <v>2840</v>
      </c>
    </row>
    <row r="2992" spans="1:7" x14ac:dyDescent="0.3">
      <c r="A2992" s="61">
        <v>2004</v>
      </c>
      <c r="B2992" s="61" t="s">
        <v>6</v>
      </c>
      <c r="C2992" s="61" t="s">
        <v>15</v>
      </c>
      <c r="D2992" s="61" t="s">
        <v>52</v>
      </c>
      <c r="E2992" s="61" t="s">
        <v>126</v>
      </c>
      <c r="F2992" s="61" t="s">
        <v>123</v>
      </c>
      <c r="G2992" s="68">
        <v>5290</v>
      </c>
    </row>
    <row r="2993" spans="1:7" x14ac:dyDescent="0.3">
      <c r="A2993" s="61">
        <v>2005</v>
      </c>
      <c r="B2993" s="61" t="s">
        <v>6</v>
      </c>
      <c r="C2993" s="61" t="s">
        <v>15</v>
      </c>
      <c r="D2993" s="61" t="s">
        <v>52</v>
      </c>
      <c r="E2993" s="61" t="s">
        <v>126</v>
      </c>
      <c r="F2993" s="61" t="s">
        <v>123</v>
      </c>
      <c r="G2993" s="68">
        <v>5275</v>
      </c>
    </row>
    <row r="2994" spans="1:7" x14ac:dyDescent="0.3">
      <c r="A2994" s="61">
        <v>2006</v>
      </c>
      <c r="B2994" s="61" t="s">
        <v>6</v>
      </c>
      <c r="C2994" s="61" t="s">
        <v>15</v>
      </c>
      <c r="D2994" s="61" t="s">
        <v>52</v>
      </c>
      <c r="E2994" s="61" t="s">
        <v>126</v>
      </c>
      <c r="F2994" s="61" t="s">
        <v>123</v>
      </c>
      <c r="G2994" s="68">
        <v>12060</v>
      </c>
    </row>
    <row r="2995" spans="1:7" x14ac:dyDescent="0.3">
      <c r="A2995" s="61">
        <v>2007</v>
      </c>
      <c r="B2995" s="61" t="s">
        <v>6</v>
      </c>
      <c r="C2995" s="61" t="s">
        <v>15</v>
      </c>
      <c r="D2995" s="61" t="s">
        <v>52</v>
      </c>
      <c r="E2995" s="61" t="s">
        <v>126</v>
      </c>
      <c r="F2995" s="61" t="s">
        <v>123</v>
      </c>
      <c r="G2995" s="68">
        <v>3570</v>
      </c>
    </row>
    <row r="2996" spans="1:7" x14ac:dyDescent="0.3">
      <c r="A2996" s="61">
        <v>2008</v>
      </c>
      <c r="B2996" s="61" t="s">
        <v>6</v>
      </c>
      <c r="C2996" s="61" t="s">
        <v>15</v>
      </c>
      <c r="D2996" s="61" t="s">
        <v>52</v>
      </c>
      <c r="E2996" s="61" t="s">
        <v>126</v>
      </c>
      <c r="F2996" s="61" t="s">
        <v>123</v>
      </c>
      <c r="G2996" s="68">
        <v>3250</v>
      </c>
    </row>
    <row r="2997" spans="1:7" x14ac:dyDescent="0.3">
      <c r="A2997" s="61">
        <v>2009</v>
      </c>
      <c r="B2997" s="61" t="s">
        <v>6</v>
      </c>
      <c r="C2997" s="61" t="s">
        <v>15</v>
      </c>
      <c r="D2997" s="61" t="s">
        <v>52</v>
      </c>
      <c r="E2997" s="61" t="s">
        <v>126</v>
      </c>
      <c r="F2997" s="61" t="s">
        <v>123</v>
      </c>
      <c r="G2997" s="68">
        <v>2070</v>
      </c>
    </row>
    <row r="2998" spans="1:7" x14ac:dyDescent="0.3">
      <c r="A2998" s="61">
        <v>2010</v>
      </c>
      <c r="B2998" s="61" t="s">
        <v>6</v>
      </c>
      <c r="C2998" s="61" t="s">
        <v>15</v>
      </c>
      <c r="D2998" s="61" t="s">
        <v>52</v>
      </c>
      <c r="E2998" s="61" t="s">
        <v>126</v>
      </c>
      <c r="F2998" s="61" t="s">
        <v>123</v>
      </c>
      <c r="G2998" s="68">
        <v>5533</v>
      </c>
    </row>
    <row r="2999" spans="1:7" x14ac:dyDescent="0.3">
      <c r="A2999" s="61">
        <v>2011</v>
      </c>
      <c r="B2999" s="61" t="s">
        <v>6</v>
      </c>
      <c r="C2999" s="61" t="s">
        <v>15</v>
      </c>
      <c r="D2999" s="61" t="s">
        <v>52</v>
      </c>
      <c r="E2999" s="61" t="s">
        <v>126</v>
      </c>
      <c r="F2999" s="61" t="s">
        <v>123</v>
      </c>
      <c r="G2999" s="68">
        <v>3900</v>
      </c>
    </row>
    <row r="3000" spans="1:7" x14ac:dyDescent="0.3">
      <c r="A3000" s="61">
        <v>2012</v>
      </c>
      <c r="B3000" s="61" t="s">
        <v>6</v>
      </c>
      <c r="C3000" s="61" t="s">
        <v>15</v>
      </c>
      <c r="D3000" s="61" t="s">
        <v>52</v>
      </c>
      <c r="E3000" s="61" t="s">
        <v>126</v>
      </c>
      <c r="F3000" s="61" t="s">
        <v>123</v>
      </c>
      <c r="G3000" s="68">
        <v>2100</v>
      </c>
    </row>
    <row r="3001" spans="1:7" x14ac:dyDescent="0.3">
      <c r="A3001" s="61">
        <v>2013</v>
      </c>
      <c r="B3001" s="61" t="s">
        <v>6</v>
      </c>
      <c r="C3001" s="9" t="s">
        <v>15</v>
      </c>
      <c r="D3001" s="61" t="s">
        <v>52</v>
      </c>
      <c r="E3001" s="61" t="s">
        <v>126</v>
      </c>
      <c r="F3001" s="61" t="s">
        <v>123</v>
      </c>
      <c r="G3001" s="68">
        <v>2800</v>
      </c>
    </row>
    <row r="3002" spans="1:7" x14ac:dyDescent="0.3">
      <c r="A3002" s="61">
        <v>2014</v>
      </c>
      <c r="B3002" s="61" t="s">
        <v>6</v>
      </c>
      <c r="C3002" s="9" t="s">
        <v>15</v>
      </c>
      <c r="D3002" s="61" t="s">
        <v>52</v>
      </c>
      <c r="E3002" s="61" t="s">
        <v>126</v>
      </c>
      <c r="F3002" s="61" t="s">
        <v>123</v>
      </c>
      <c r="G3002" s="68">
        <v>7690</v>
      </c>
    </row>
    <row r="3003" spans="1:7" x14ac:dyDescent="0.3">
      <c r="A3003" s="61">
        <v>2015</v>
      </c>
      <c r="B3003" s="61" t="s">
        <v>6</v>
      </c>
      <c r="C3003" s="9" t="s">
        <v>15</v>
      </c>
      <c r="D3003" s="61" t="s">
        <v>52</v>
      </c>
      <c r="E3003" s="61" t="s">
        <v>126</v>
      </c>
      <c r="F3003" s="61" t="s">
        <v>123</v>
      </c>
      <c r="G3003" s="68">
        <v>9450</v>
      </c>
    </row>
    <row r="3004" spans="1:7" x14ac:dyDescent="0.3">
      <c r="A3004" s="61">
        <v>2016</v>
      </c>
      <c r="B3004" s="61" t="s">
        <v>6</v>
      </c>
      <c r="C3004" s="9" t="s">
        <v>15</v>
      </c>
      <c r="D3004" s="61" t="s">
        <v>52</v>
      </c>
      <c r="E3004" s="61" t="s">
        <v>126</v>
      </c>
      <c r="F3004" s="61" t="s">
        <v>123</v>
      </c>
      <c r="G3004" s="68">
        <v>1950</v>
      </c>
    </row>
    <row r="3005" spans="1:7" x14ac:dyDescent="0.3">
      <c r="A3005" s="61">
        <v>2000</v>
      </c>
      <c r="B3005" s="61" t="s">
        <v>6</v>
      </c>
      <c r="C3005" s="61" t="s">
        <v>16</v>
      </c>
      <c r="D3005" s="61" t="s">
        <v>53</v>
      </c>
      <c r="E3005" s="61" t="s">
        <v>126</v>
      </c>
      <c r="F3005" s="61" t="s">
        <v>123</v>
      </c>
      <c r="G3005" s="69">
        <v>13855</v>
      </c>
    </row>
    <row r="3006" spans="1:7" x14ac:dyDescent="0.3">
      <c r="A3006" s="61">
        <v>2001</v>
      </c>
      <c r="B3006" s="61" t="s">
        <v>6</v>
      </c>
      <c r="C3006" s="61" t="s">
        <v>16</v>
      </c>
      <c r="D3006" s="61" t="s">
        <v>53</v>
      </c>
      <c r="E3006" s="61" t="s">
        <v>126</v>
      </c>
      <c r="F3006" s="61" t="s">
        <v>123</v>
      </c>
      <c r="G3006" s="69">
        <v>11175</v>
      </c>
    </row>
    <row r="3007" spans="1:7" x14ac:dyDescent="0.3">
      <c r="A3007" s="61">
        <v>2002</v>
      </c>
      <c r="B3007" s="61" t="s">
        <v>6</v>
      </c>
      <c r="C3007" s="61" t="s">
        <v>16</v>
      </c>
      <c r="D3007" s="61" t="s">
        <v>53</v>
      </c>
      <c r="E3007" s="61" t="s">
        <v>126</v>
      </c>
      <c r="F3007" s="61" t="s">
        <v>123</v>
      </c>
      <c r="G3007" s="69">
        <v>5855</v>
      </c>
    </row>
    <row r="3008" spans="1:7" x14ac:dyDescent="0.3">
      <c r="A3008" s="61">
        <v>2003</v>
      </c>
      <c r="B3008" s="61" t="s">
        <v>6</v>
      </c>
      <c r="C3008" s="61" t="s">
        <v>16</v>
      </c>
      <c r="D3008" s="61" t="s">
        <v>53</v>
      </c>
      <c r="E3008" s="61" t="s">
        <v>126</v>
      </c>
      <c r="F3008" s="61" t="s">
        <v>123</v>
      </c>
      <c r="G3008" s="69">
        <v>1750</v>
      </c>
    </row>
    <row r="3009" spans="1:7" x14ac:dyDescent="0.3">
      <c r="A3009" s="61">
        <v>2004</v>
      </c>
      <c r="B3009" s="61" t="s">
        <v>6</v>
      </c>
      <c r="C3009" s="61" t="s">
        <v>16</v>
      </c>
      <c r="D3009" s="61" t="s">
        <v>53</v>
      </c>
      <c r="E3009" s="61" t="s">
        <v>126</v>
      </c>
      <c r="F3009" s="61" t="s">
        <v>123</v>
      </c>
      <c r="G3009" s="69">
        <v>1210</v>
      </c>
    </row>
    <row r="3010" spans="1:7" x14ac:dyDescent="0.3">
      <c r="A3010" s="61">
        <v>2005</v>
      </c>
      <c r="B3010" s="61" t="s">
        <v>6</v>
      </c>
      <c r="C3010" s="61" t="s">
        <v>16</v>
      </c>
      <c r="D3010" s="61" t="s">
        <v>53</v>
      </c>
      <c r="E3010" s="61" t="s">
        <v>126</v>
      </c>
      <c r="F3010" s="61" t="s">
        <v>123</v>
      </c>
      <c r="G3010" s="69">
        <v>2575</v>
      </c>
    </row>
    <row r="3011" spans="1:7" x14ac:dyDescent="0.3">
      <c r="A3011" s="61">
        <v>2006</v>
      </c>
      <c r="B3011" s="61" t="s">
        <v>6</v>
      </c>
      <c r="C3011" s="61" t="s">
        <v>16</v>
      </c>
      <c r="D3011" s="61" t="s">
        <v>53</v>
      </c>
      <c r="E3011" s="61" t="s">
        <v>126</v>
      </c>
      <c r="F3011" s="61" t="s">
        <v>123</v>
      </c>
      <c r="G3011" s="69">
        <v>500</v>
      </c>
    </row>
    <row r="3012" spans="1:7" x14ac:dyDescent="0.3">
      <c r="A3012" s="61">
        <v>2007</v>
      </c>
      <c r="B3012" s="61" t="s">
        <v>6</v>
      </c>
      <c r="C3012" s="61" t="s">
        <v>16</v>
      </c>
      <c r="D3012" s="61" t="s">
        <v>53</v>
      </c>
      <c r="E3012" s="61" t="s">
        <v>126</v>
      </c>
      <c r="F3012" s="61" t="s">
        <v>123</v>
      </c>
      <c r="G3012" s="69">
        <v>300</v>
      </c>
    </row>
    <row r="3013" spans="1:7" x14ac:dyDescent="0.3">
      <c r="A3013" s="61">
        <v>2008</v>
      </c>
      <c r="B3013" s="61" t="s">
        <v>6</v>
      </c>
      <c r="C3013" s="61" t="s">
        <v>16</v>
      </c>
      <c r="D3013" s="61" t="s">
        <v>53</v>
      </c>
      <c r="E3013" s="61" t="s">
        <v>126</v>
      </c>
      <c r="F3013" s="61" t="s">
        <v>123</v>
      </c>
      <c r="G3013" s="69">
        <v>1590</v>
      </c>
    </row>
    <row r="3014" spans="1:7" x14ac:dyDescent="0.3">
      <c r="A3014" s="61">
        <v>2009</v>
      </c>
      <c r="B3014" s="61" t="s">
        <v>6</v>
      </c>
      <c r="C3014" s="61" t="s">
        <v>16</v>
      </c>
      <c r="D3014" s="61" t="s">
        <v>53</v>
      </c>
      <c r="E3014" s="61" t="s">
        <v>126</v>
      </c>
      <c r="F3014" s="61" t="s">
        <v>123</v>
      </c>
      <c r="G3014" s="69">
        <v>4000</v>
      </c>
    </row>
    <row r="3015" spans="1:7" x14ac:dyDescent="0.3">
      <c r="A3015" s="61">
        <v>2010</v>
      </c>
      <c r="B3015" s="61" t="s">
        <v>6</v>
      </c>
      <c r="C3015" s="61" t="s">
        <v>16</v>
      </c>
      <c r="D3015" s="61" t="s">
        <v>53</v>
      </c>
      <c r="E3015" s="61" t="s">
        <v>126</v>
      </c>
      <c r="F3015" s="61" t="s">
        <v>123</v>
      </c>
      <c r="G3015" s="69">
        <v>3300</v>
      </c>
    </row>
    <row r="3016" spans="1:7" x14ac:dyDescent="0.3">
      <c r="A3016" s="61">
        <v>2011</v>
      </c>
      <c r="B3016" s="61" t="s">
        <v>6</v>
      </c>
      <c r="C3016" s="61" t="s">
        <v>16</v>
      </c>
      <c r="D3016" s="61" t="s">
        <v>53</v>
      </c>
      <c r="E3016" s="61" t="s">
        <v>126</v>
      </c>
      <c r="F3016" s="61" t="s">
        <v>123</v>
      </c>
      <c r="G3016" s="69">
        <v>3200</v>
      </c>
    </row>
    <row r="3017" spans="1:7" x14ac:dyDescent="0.3">
      <c r="A3017" s="61">
        <v>2012</v>
      </c>
      <c r="B3017" s="61" t="s">
        <v>6</v>
      </c>
      <c r="C3017" s="61" t="s">
        <v>16</v>
      </c>
      <c r="D3017" s="61" t="s">
        <v>53</v>
      </c>
      <c r="E3017" s="61" t="s">
        <v>126</v>
      </c>
      <c r="F3017" s="61" t="s">
        <v>123</v>
      </c>
      <c r="G3017" s="69">
        <v>700</v>
      </c>
    </row>
    <row r="3018" spans="1:7" x14ac:dyDescent="0.3">
      <c r="A3018" s="61">
        <v>2013</v>
      </c>
      <c r="B3018" s="61" t="s">
        <v>6</v>
      </c>
      <c r="C3018" s="9" t="s">
        <v>16</v>
      </c>
      <c r="D3018" s="61" t="s">
        <v>53</v>
      </c>
      <c r="E3018" s="61" t="s">
        <v>126</v>
      </c>
      <c r="F3018" s="61" t="s">
        <v>123</v>
      </c>
      <c r="G3018" s="69">
        <v>1000</v>
      </c>
    </row>
    <row r="3019" spans="1:7" x14ac:dyDescent="0.3">
      <c r="A3019" s="61">
        <v>2014</v>
      </c>
      <c r="B3019" s="61" t="s">
        <v>6</v>
      </c>
      <c r="C3019" s="9" t="s">
        <v>16</v>
      </c>
      <c r="D3019" s="61" t="s">
        <v>53</v>
      </c>
      <c r="E3019" s="61" t="s">
        <v>126</v>
      </c>
      <c r="F3019" s="61" t="s">
        <v>123</v>
      </c>
      <c r="G3019" s="69">
        <v>4900</v>
      </c>
    </row>
    <row r="3020" spans="1:7" x14ac:dyDescent="0.3">
      <c r="A3020" s="61">
        <v>2015</v>
      </c>
      <c r="B3020" s="61" t="s">
        <v>6</v>
      </c>
      <c r="C3020" s="9" t="s">
        <v>16</v>
      </c>
      <c r="D3020" s="61" t="s">
        <v>53</v>
      </c>
      <c r="E3020" s="61" t="s">
        <v>126</v>
      </c>
      <c r="F3020" s="61" t="s">
        <v>123</v>
      </c>
      <c r="G3020" s="69">
        <v>6435</v>
      </c>
    </row>
    <row r="3021" spans="1:7" x14ac:dyDescent="0.3">
      <c r="A3021" s="61">
        <v>2016</v>
      </c>
      <c r="B3021" s="61" t="s">
        <v>6</v>
      </c>
      <c r="C3021" s="9" t="s">
        <v>16</v>
      </c>
      <c r="D3021" s="61" t="s">
        <v>53</v>
      </c>
      <c r="E3021" s="61" t="s">
        <v>126</v>
      </c>
      <c r="F3021" s="61" t="s">
        <v>123</v>
      </c>
      <c r="G3021" s="69">
        <v>4140</v>
      </c>
    </row>
    <row r="3022" spans="1:7" x14ac:dyDescent="0.3">
      <c r="A3022" s="61">
        <v>2000</v>
      </c>
      <c r="B3022" s="61" t="s">
        <v>10</v>
      </c>
      <c r="C3022" s="216" t="s">
        <v>11</v>
      </c>
      <c r="D3022" s="216" t="s">
        <v>246</v>
      </c>
      <c r="E3022" s="61" t="s">
        <v>126</v>
      </c>
      <c r="F3022" s="61" t="s">
        <v>123</v>
      </c>
      <c r="G3022" s="70">
        <v>11350</v>
      </c>
    </row>
    <row r="3023" spans="1:7" x14ac:dyDescent="0.3">
      <c r="A3023" s="61">
        <v>2001</v>
      </c>
      <c r="B3023" s="61" t="s">
        <v>10</v>
      </c>
      <c r="C3023" s="216" t="s">
        <v>11</v>
      </c>
      <c r="D3023" s="216" t="s">
        <v>246</v>
      </c>
      <c r="E3023" s="61" t="s">
        <v>126</v>
      </c>
      <c r="F3023" s="61" t="s">
        <v>123</v>
      </c>
      <c r="G3023" s="70">
        <v>4140</v>
      </c>
    </row>
    <row r="3024" spans="1:7" x14ac:dyDescent="0.3">
      <c r="A3024" s="61">
        <v>2002</v>
      </c>
      <c r="B3024" s="61" t="s">
        <v>10</v>
      </c>
      <c r="C3024" s="216" t="s">
        <v>11</v>
      </c>
      <c r="D3024" s="216" t="s">
        <v>246</v>
      </c>
      <c r="E3024" s="61" t="s">
        <v>126</v>
      </c>
      <c r="F3024" s="61" t="s">
        <v>123</v>
      </c>
      <c r="G3024" s="70">
        <v>5720</v>
      </c>
    </row>
    <row r="3025" spans="1:7" x14ac:dyDescent="0.3">
      <c r="A3025" s="61">
        <v>2003</v>
      </c>
      <c r="B3025" s="61" t="s">
        <v>10</v>
      </c>
      <c r="C3025" s="216" t="s">
        <v>11</v>
      </c>
      <c r="D3025" s="216" t="s">
        <v>246</v>
      </c>
      <c r="E3025" s="61" t="s">
        <v>126</v>
      </c>
      <c r="F3025" s="61" t="s">
        <v>123</v>
      </c>
      <c r="G3025" s="70">
        <v>800</v>
      </c>
    </row>
    <row r="3026" spans="1:7" x14ac:dyDescent="0.3">
      <c r="A3026" s="61">
        <v>2004</v>
      </c>
      <c r="B3026" s="61" t="s">
        <v>10</v>
      </c>
      <c r="C3026" s="216" t="s">
        <v>11</v>
      </c>
      <c r="D3026" s="216" t="s">
        <v>246</v>
      </c>
      <c r="E3026" s="61" t="s">
        <v>126</v>
      </c>
      <c r="F3026" s="61" t="s">
        <v>123</v>
      </c>
      <c r="G3026" s="70">
        <v>1500</v>
      </c>
    </row>
    <row r="3027" spans="1:7" x14ac:dyDescent="0.3">
      <c r="A3027" s="61">
        <v>2005</v>
      </c>
      <c r="B3027" s="61" t="s">
        <v>10</v>
      </c>
      <c r="C3027" s="216" t="s">
        <v>11</v>
      </c>
      <c r="D3027" s="216" t="s">
        <v>246</v>
      </c>
      <c r="E3027" s="61" t="s">
        <v>126</v>
      </c>
      <c r="F3027" s="61" t="s">
        <v>123</v>
      </c>
      <c r="G3027" s="70">
        <v>750</v>
      </c>
    </row>
    <row r="3028" spans="1:7" x14ac:dyDescent="0.3">
      <c r="A3028" s="61">
        <v>2006</v>
      </c>
      <c r="B3028" s="61" t="s">
        <v>10</v>
      </c>
      <c r="C3028" s="216" t="s">
        <v>11</v>
      </c>
      <c r="D3028" s="216" t="s">
        <v>246</v>
      </c>
      <c r="E3028" s="61" t="s">
        <v>126</v>
      </c>
      <c r="F3028" s="61" t="s">
        <v>123</v>
      </c>
      <c r="G3028" s="70"/>
    </row>
    <row r="3029" spans="1:7" x14ac:dyDescent="0.3">
      <c r="A3029" s="61">
        <v>2007</v>
      </c>
      <c r="B3029" s="61" t="s">
        <v>10</v>
      </c>
      <c r="C3029" s="216" t="s">
        <v>11</v>
      </c>
      <c r="D3029" s="216" t="s">
        <v>246</v>
      </c>
      <c r="E3029" s="61" t="s">
        <v>126</v>
      </c>
      <c r="F3029" s="61" t="s">
        <v>123</v>
      </c>
      <c r="G3029" s="70">
        <v>300</v>
      </c>
    </row>
    <row r="3030" spans="1:7" x14ac:dyDescent="0.3">
      <c r="A3030" s="61">
        <v>2008</v>
      </c>
      <c r="B3030" s="61" t="s">
        <v>10</v>
      </c>
      <c r="C3030" s="216" t="s">
        <v>11</v>
      </c>
      <c r="D3030" s="216" t="s">
        <v>246</v>
      </c>
      <c r="E3030" s="61" t="s">
        <v>126</v>
      </c>
      <c r="F3030" s="61" t="s">
        <v>123</v>
      </c>
      <c r="G3030" s="70">
        <v>800</v>
      </c>
    </row>
    <row r="3031" spans="1:7" x14ac:dyDescent="0.3">
      <c r="A3031" s="61">
        <v>2009</v>
      </c>
      <c r="B3031" s="61" t="s">
        <v>10</v>
      </c>
      <c r="C3031" s="216" t="s">
        <v>11</v>
      </c>
      <c r="D3031" s="216" t="s">
        <v>246</v>
      </c>
      <c r="E3031" s="61" t="s">
        <v>126</v>
      </c>
      <c r="F3031" s="61" t="s">
        <v>123</v>
      </c>
      <c r="G3031" s="70">
        <v>200</v>
      </c>
    </row>
    <row r="3032" spans="1:7" x14ac:dyDescent="0.3">
      <c r="A3032" s="61">
        <v>2010</v>
      </c>
      <c r="B3032" s="61" t="s">
        <v>10</v>
      </c>
      <c r="C3032" s="216" t="s">
        <v>11</v>
      </c>
      <c r="D3032" s="216" t="s">
        <v>246</v>
      </c>
      <c r="E3032" s="61" t="s">
        <v>126</v>
      </c>
      <c r="F3032" s="61" t="s">
        <v>123</v>
      </c>
      <c r="G3032" s="70">
        <v>2500</v>
      </c>
    </row>
    <row r="3033" spans="1:7" x14ac:dyDescent="0.3">
      <c r="A3033" s="61">
        <v>2011</v>
      </c>
      <c r="B3033" s="61" t="s">
        <v>10</v>
      </c>
      <c r="C3033" s="216" t="s">
        <v>11</v>
      </c>
      <c r="D3033" s="216" t="s">
        <v>246</v>
      </c>
      <c r="E3033" s="61" t="s">
        <v>126</v>
      </c>
      <c r="F3033" s="61" t="s">
        <v>123</v>
      </c>
      <c r="G3033" s="70">
        <v>200</v>
      </c>
    </row>
    <row r="3034" spans="1:7" x14ac:dyDescent="0.3">
      <c r="A3034" s="61">
        <v>2012</v>
      </c>
      <c r="B3034" s="61" t="s">
        <v>10</v>
      </c>
      <c r="C3034" s="216" t="s">
        <v>11</v>
      </c>
      <c r="D3034" s="216" t="s">
        <v>246</v>
      </c>
      <c r="E3034" s="61" t="s">
        <v>126</v>
      </c>
      <c r="F3034" s="61" t="s">
        <v>123</v>
      </c>
      <c r="G3034" s="70">
        <v>6700</v>
      </c>
    </row>
    <row r="3035" spans="1:7" x14ac:dyDescent="0.3">
      <c r="A3035" s="61">
        <v>2013</v>
      </c>
      <c r="B3035" s="61" t="s">
        <v>10</v>
      </c>
      <c r="C3035" s="216" t="s">
        <v>11</v>
      </c>
      <c r="D3035" s="216" t="s">
        <v>246</v>
      </c>
      <c r="E3035" s="61" t="s">
        <v>126</v>
      </c>
      <c r="F3035" s="61" t="s">
        <v>123</v>
      </c>
      <c r="G3035" s="70"/>
    </row>
    <row r="3036" spans="1:7" x14ac:dyDescent="0.3">
      <c r="A3036" s="61">
        <v>2014</v>
      </c>
      <c r="B3036" s="61" t="s">
        <v>10</v>
      </c>
      <c r="C3036" s="216" t="s">
        <v>11</v>
      </c>
      <c r="D3036" s="216" t="s">
        <v>246</v>
      </c>
      <c r="E3036" s="61" t="s">
        <v>126</v>
      </c>
      <c r="F3036" s="61" t="s">
        <v>123</v>
      </c>
      <c r="G3036" s="70"/>
    </row>
    <row r="3037" spans="1:7" x14ac:dyDescent="0.3">
      <c r="A3037" s="61">
        <v>2015</v>
      </c>
      <c r="B3037" s="61" t="s">
        <v>10</v>
      </c>
      <c r="C3037" s="216" t="s">
        <v>11</v>
      </c>
      <c r="D3037" s="216" t="s">
        <v>246</v>
      </c>
      <c r="E3037" s="61" t="s">
        <v>126</v>
      </c>
      <c r="F3037" s="61" t="s">
        <v>123</v>
      </c>
      <c r="G3037" s="70">
        <v>20550</v>
      </c>
    </row>
    <row r="3038" spans="1:7" x14ac:dyDescent="0.3">
      <c r="A3038" s="61">
        <v>2016</v>
      </c>
      <c r="B3038" s="61" t="s">
        <v>10</v>
      </c>
      <c r="C3038" s="216" t="s">
        <v>11</v>
      </c>
      <c r="D3038" s="216" t="s">
        <v>246</v>
      </c>
      <c r="E3038" s="61" t="s">
        <v>126</v>
      </c>
      <c r="F3038" s="61" t="s">
        <v>123</v>
      </c>
      <c r="G3038" s="70">
        <v>500</v>
      </c>
    </row>
    <row r="3039" spans="1:7" x14ac:dyDescent="0.3">
      <c r="A3039" s="61">
        <v>2000</v>
      </c>
      <c r="B3039" s="216" t="s">
        <v>6</v>
      </c>
      <c r="C3039" s="61" t="s">
        <v>18</v>
      </c>
      <c r="D3039" s="61" t="s">
        <v>56</v>
      </c>
      <c r="E3039" s="61" t="s">
        <v>126</v>
      </c>
      <c r="F3039" s="61" t="s">
        <v>123</v>
      </c>
      <c r="G3039" s="71">
        <v>13385</v>
      </c>
    </row>
    <row r="3040" spans="1:7" x14ac:dyDescent="0.3">
      <c r="A3040" s="61">
        <v>2001</v>
      </c>
      <c r="B3040" s="216" t="s">
        <v>6</v>
      </c>
      <c r="C3040" s="61" t="s">
        <v>18</v>
      </c>
      <c r="D3040" s="61" t="s">
        <v>56</v>
      </c>
      <c r="E3040" s="61" t="s">
        <v>126</v>
      </c>
      <c r="F3040" s="61" t="s">
        <v>123</v>
      </c>
      <c r="G3040" s="71">
        <v>9900</v>
      </c>
    </row>
    <row r="3041" spans="1:7" x14ac:dyDescent="0.3">
      <c r="A3041" s="61">
        <v>2002</v>
      </c>
      <c r="B3041" s="216" t="s">
        <v>6</v>
      </c>
      <c r="C3041" s="61" t="s">
        <v>18</v>
      </c>
      <c r="D3041" s="61" t="s">
        <v>56</v>
      </c>
      <c r="E3041" s="61" t="s">
        <v>126</v>
      </c>
      <c r="F3041" s="61" t="s">
        <v>123</v>
      </c>
      <c r="G3041" s="71">
        <v>5660</v>
      </c>
    </row>
    <row r="3042" spans="1:7" x14ac:dyDescent="0.3">
      <c r="A3042" s="61">
        <v>2003</v>
      </c>
      <c r="B3042" s="216" t="s">
        <v>6</v>
      </c>
      <c r="C3042" s="61" t="s">
        <v>18</v>
      </c>
      <c r="D3042" s="61" t="s">
        <v>56</v>
      </c>
      <c r="E3042" s="61" t="s">
        <v>126</v>
      </c>
      <c r="F3042" s="61" t="s">
        <v>123</v>
      </c>
      <c r="G3042" s="71">
        <v>5225</v>
      </c>
    </row>
    <row r="3043" spans="1:7" x14ac:dyDescent="0.3">
      <c r="A3043" s="61">
        <v>2004</v>
      </c>
      <c r="B3043" s="216" t="s">
        <v>6</v>
      </c>
      <c r="C3043" s="61" t="s">
        <v>18</v>
      </c>
      <c r="D3043" s="61" t="s">
        <v>56</v>
      </c>
      <c r="E3043" s="61" t="s">
        <v>126</v>
      </c>
      <c r="F3043" s="61" t="s">
        <v>123</v>
      </c>
      <c r="G3043" s="71">
        <v>6730</v>
      </c>
    </row>
    <row r="3044" spans="1:7" x14ac:dyDescent="0.3">
      <c r="A3044" s="61">
        <v>2005</v>
      </c>
      <c r="B3044" s="216" t="s">
        <v>6</v>
      </c>
      <c r="C3044" s="61" t="s">
        <v>18</v>
      </c>
      <c r="D3044" s="61" t="s">
        <v>56</v>
      </c>
      <c r="E3044" s="61" t="s">
        <v>126</v>
      </c>
      <c r="F3044" s="61" t="s">
        <v>123</v>
      </c>
      <c r="G3044" s="71">
        <v>5790</v>
      </c>
    </row>
    <row r="3045" spans="1:7" x14ac:dyDescent="0.3">
      <c r="A3045" s="61">
        <v>2006</v>
      </c>
      <c r="B3045" s="216" t="s">
        <v>6</v>
      </c>
      <c r="C3045" s="61" t="s">
        <v>18</v>
      </c>
      <c r="D3045" s="61" t="s">
        <v>56</v>
      </c>
      <c r="E3045" s="61" t="s">
        <v>126</v>
      </c>
      <c r="F3045" s="61" t="s">
        <v>123</v>
      </c>
      <c r="G3045" s="71">
        <v>14260</v>
      </c>
    </row>
    <row r="3046" spans="1:7" x14ac:dyDescent="0.3">
      <c r="A3046" s="61">
        <v>2007</v>
      </c>
      <c r="B3046" s="216" t="s">
        <v>6</v>
      </c>
      <c r="C3046" s="61" t="s">
        <v>18</v>
      </c>
      <c r="D3046" s="61" t="s">
        <v>56</v>
      </c>
      <c r="E3046" s="61" t="s">
        <v>126</v>
      </c>
      <c r="F3046" s="61" t="s">
        <v>123</v>
      </c>
      <c r="G3046" s="71">
        <v>4870</v>
      </c>
    </row>
    <row r="3047" spans="1:7" x14ac:dyDescent="0.3">
      <c r="A3047" s="61">
        <v>2008</v>
      </c>
      <c r="B3047" s="216" t="s">
        <v>6</v>
      </c>
      <c r="C3047" s="61" t="s">
        <v>18</v>
      </c>
      <c r="D3047" s="61" t="s">
        <v>56</v>
      </c>
      <c r="E3047" s="61" t="s">
        <v>126</v>
      </c>
      <c r="F3047" s="61" t="s">
        <v>123</v>
      </c>
      <c r="G3047" s="71">
        <v>29575</v>
      </c>
    </row>
    <row r="3048" spans="1:7" x14ac:dyDescent="0.3">
      <c r="A3048" s="61">
        <v>2009</v>
      </c>
      <c r="B3048" s="216" t="s">
        <v>6</v>
      </c>
      <c r="C3048" s="61" t="s">
        <v>18</v>
      </c>
      <c r="D3048" s="61" t="s">
        <v>56</v>
      </c>
      <c r="E3048" s="61" t="s">
        <v>126</v>
      </c>
      <c r="F3048" s="61" t="s">
        <v>123</v>
      </c>
      <c r="G3048" s="71">
        <v>3050</v>
      </c>
    </row>
    <row r="3049" spans="1:7" x14ac:dyDescent="0.3">
      <c r="A3049" s="61">
        <v>2010</v>
      </c>
      <c r="B3049" s="216" t="s">
        <v>6</v>
      </c>
      <c r="C3049" s="61" t="s">
        <v>18</v>
      </c>
      <c r="D3049" s="61" t="s">
        <v>56</v>
      </c>
      <c r="E3049" s="61" t="s">
        <v>126</v>
      </c>
      <c r="F3049" s="61" t="s">
        <v>123</v>
      </c>
      <c r="G3049" s="71">
        <v>3125</v>
      </c>
    </row>
    <row r="3050" spans="1:7" x14ac:dyDescent="0.3">
      <c r="A3050" s="61">
        <v>2011</v>
      </c>
      <c r="B3050" s="216" t="s">
        <v>6</v>
      </c>
      <c r="C3050" s="61" t="s">
        <v>18</v>
      </c>
      <c r="D3050" s="61" t="s">
        <v>56</v>
      </c>
      <c r="E3050" s="61" t="s">
        <v>126</v>
      </c>
      <c r="F3050" s="61" t="s">
        <v>123</v>
      </c>
      <c r="G3050" s="71">
        <v>9530</v>
      </c>
    </row>
    <row r="3051" spans="1:7" x14ac:dyDescent="0.3">
      <c r="A3051" s="61">
        <v>2012</v>
      </c>
      <c r="B3051" s="216" t="s">
        <v>6</v>
      </c>
      <c r="C3051" s="61" t="s">
        <v>18</v>
      </c>
      <c r="D3051" s="61" t="s">
        <v>56</v>
      </c>
      <c r="E3051" s="61" t="s">
        <v>126</v>
      </c>
      <c r="F3051" s="61" t="s">
        <v>123</v>
      </c>
      <c r="G3051" s="71">
        <v>14400</v>
      </c>
    </row>
    <row r="3052" spans="1:7" x14ac:dyDescent="0.3">
      <c r="A3052" s="61">
        <v>2013</v>
      </c>
      <c r="B3052" s="216" t="s">
        <v>6</v>
      </c>
      <c r="C3052" s="9" t="s">
        <v>18</v>
      </c>
      <c r="D3052" s="61" t="s">
        <v>56</v>
      </c>
      <c r="E3052" s="61" t="s">
        <v>126</v>
      </c>
      <c r="F3052" s="61" t="s">
        <v>123</v>
      </c>
      <c r="G3052" s="71">
        <v>6700</v>
      </c>
    </row>
    <row r="3053" spans="1:7" x14ac:dyDescent="0.3">
      <c r="A3053" s="61">
        <v>2014</v>
      </c>
      <c r="B3053" s="216" t="s">
        <v>6</v>
      </c>
      <c r="C3053" s="9" t="s">
        <v>18</v>
      </c>
      <c r="D3053" s="61" t="s">
        <v>56</v>
      </c>
      <c r="E3053" s="61" t="s">
        <v>126</v>
      </c>
      <c r="F3053" s="61" t="s">
        <v>123</v>
      </c>
      <c r="G3053" s="71">
        <v>3170</v>
      </c>
    </row>
    <row r="3054" spans="1:7" x14ac:dyDescent="0.3">
      <c r="A3054" s="61">
        <v>2015</v>
      </c>
      <c r="B3054" s="216" t="s">
        <v>6</v>
      </c>
      <c r="C3054" s="9" t="s">
        <v>18</v>
      </c>
      <c r="D3054" s="61" t="s">
        <v>56</v>
      </c>
      <c r="E3054" s="61" t="s">
        <v>126</v>
      </c>
      <c r="F3054" s="61" t="s">
        <v>123</v>
      </c>
      <c r="G3054" s="71">
        <v>10900</v>
      </c>
    </row>
    <row r="3055" spans="1:7" x14ac:dyDescent="0.3">
      <c r="A3055" s="61">
        <v>2016</v>
      </c>
      <c r="B3055" s="216" t="s">
        <v>6</v>
      </c>
      <c r="C3055" s="9" t="s">
        <v>18</v>
      </c>
      <c r="D3055" s="61" t="s">
        <v>56</v>
      </c>
      <c r="E3055" s="61" t="s">
        <v>126</v>
      </c>
      <c r="F3055" s="61" t="s">
        <v>123</v>
      </c>
      <c r="G3055" s="71">
        <v>4725</v>
      </c>
    </row>
    <row r="3056" spans="1:7" x14ac:dyDescent="0.3">
      <c r="A3056" s="61">
        <v>2000</v>
      </c>
      <c r="B3056" s="61" t="s">
        <v>10</v>
      </c>
      <c r="C3056" s="61" t="s">
        <v>19</v>
      </c>
      <c r="D3056" s="61" t="s">
        <v>57</v>
      </c>
      <c r="E3056" s="61" t="s">
        <v>126</v>
      </c>
      <c r="F3056" s="61" t="s">
        <v>123</v>
      </c>
      <c r="G3056" s="72">
        <v>15800</v>
      </c>
    </row>
    <row r="3057" spans="1:7" x14ac:dyDescent="0.3">
      <c r="A3057" s="61">
        <v>2001</v>
      </c>
      <c r="B3057" s="61" t="s">
        <v>10</v>
      </c>
      <c r="C3057" s="61" t="s">
        <v>19</v>
      </c>
      <c r="D3057" s="61" t="s">
        <v>57</v>
      </c>
      <c r="E3057" s="61" t="s">
        <v>126</v>
      </c>
      <c r="F3057" s="61" t="s">
        <v>123</v>
      </c>
      <c r="G3057" s="72">
        <v>6000</v>
      </c>
    </row>
    <row r="3058" spans="1:7" x14ac:dyDescent="0.3">
      <c r="A3058" s="61">
        <v>2002</v>
      </c>
      <c r="B3058" s="61" t="s">
        <v>10</v>
      </c>
      <c r="C3058" s="61" t="s">
        <v>19</v>
      </c>
      <c r="D3058" s="61" t="s">
        <v>57</v>
      </c>
      <c r="E3058" s="61" t="s">
        <v>126</v>
      </c>
      <c r="F3058" s="61" t="s">
        <v>123</v>
      </c>
      <c r="G3058" s="72">
        <v>31050</v>
      </c>
    </row>
    <row r="3059" spans="1:7" x14ac:dyDescent="0.3">
      <c r="A3059" s="61">
        <v>2003</v>
      </c>
      <c r="B3059" s="61" t="s">
        <v>10</v>
      </c>
      <c r="C3059" s="61" t="s">
        <v>19</v>
      </c>
      <c r="D3059" s="61" t="s">
        <v>57</v>
      </c>
      <c r="E3059" s="61" t="s">
        <v>126</v>
      </c>
      <c r="F3059" s="61" t="s">
        <v>123</v>
      </c>
      <c r="G3059" s="72">
        <v>8500</v>
      </c>
    </row>
    <row r="3060" spans="1:7" x14ac:dyDescent="0.3">
      <c r="A3060" s="61">
        <v>2004</v>
      </c>
      <c r="B3060" s="61" t="s">
        <v>10</v>
      </c>
      <c r="C3060" s="61" t="s">
        <v>19</v>
      </c>
      <c r="D3060" s="61" t="s">
        <v>57</v>
      </c>
      <c r="E3060" s="61" t="s">
        <v>126</v>
      </c>
      <c r="F3060" s="61" t="s">
        <v>123</v>
      </c>
      <c r="G3060" s="72">
        <v>2525</v>
      </c>
    </row>
    <row r="3061" spans="1:7" x14ac:dyDescent="0.3">
      <c r="A3061" s="61">
        <v>2005</v>
      </c>
      <c r="B3061" s="61" t="s">
        <v>10</v>
      </c>
      <c r="C3061" s="61" t="s">
        <v>19</v>
      </c>
      <c r="D3061" s="61" t="s">
        <v>57</v>
      </c>
      <c r="E3061" s="61" t="s">
        <v>126</v>
      </c>
      <c r="F3061" s="61" t="s">
        <v>123</v>
      </c>
      <c r="G3061" s="72">
        <v>2650</v>
      </c>
    </row>
    <row r="3062" spans="1:7" x14ac:dyDescent="0.3">
      <c r="A3062" s="61">
        <v>2006</v>
      </c>
      <c r="B3062" s="61" t="s">
        <v>10</v>
      </c>
      <c r="C3062" s="61" t="s">
        <v>19</v>
      </c>
      <c r="D3062" s="61" t="s">
        <v>57</v>
      </c>
      <c r="E3062" s="61" t="s">
        <v>126</v>
      </c>
      <c r="F3062" s="61" t="s">
        <v>123</v>
      </c>
      <c r="G3062" s="72">
        <v>1525</v>
      </c>
    </row>
    <row r="3063" spans="1:7" x14ac:dyDescent="0.3">
      <c r="A3063" s="61">
        <v>2007</v>
      </c>
      <c r="B3063" s="61" t="s">
        <v>10</v>
      </c>
      <c r="C3063" s="61" t="s">
        <v>19</v>
      </c>
      <c r="D3063" s="61" t="s">
        <v>57</v>
      </c>
      <c r="E3063" s="61" t="s">
        <v>126</v>
      </c>
      <c r="F3063" s="61" t="s">
        <v>123</v>
      </c>
      <c r="G3063" s="72">
        <v>6550</v>
      </c>
    </row>
    <row r="3064" spans="1:7" x14ac:dyDescent="0.3">
      <c r="A3064" s="61">
        <v>2008</v>
      </c>
      <c r="B3064" s="61" t="s">
        <v>10</v>
      </c>
      <c r="C3064" s="61" t="s">
        <v>19</v>
      </c>
      <c r="D3064" s="61" t="s">
        <v>57</v>
      </c>
      <c r="E3064" s="61" t="s">
        <v>126</v>
      </c>
      <c r="F3064" s="61" t="s">
        <v>123</v>
      </c>
      <c r="G3064" s="72">
        <v>11900</v>
      </c>
    </row>
    <row r="3065" spans="1:7" x14ac:dyDescent="0.3">
      <c r="A3065" s="61">
        <v>2009</v>
      </c>
      <c r="B3065" s="61" t="s">
        <v>10</v>
      </c>
      <c r="C3065" s="61" t="s">
        <v>19</v>
      </c>
      <c r="D3065" s="61" t="s">
        <v>57</v>
      </c>
      <c r="E3065" s="61" t="s">
        <v>126</v>
      </c>
      <c r="F3065" s="61" t="s">
        <v>123</v>
      </c>
      <c r="G3065" s="72">
        <v>11200</v>
      </c>
    </row>
    <row r="3066" spans="1:7" x14ac:dyDescent="0.3">
      <c r="A3066" s="61">
        <v>2010</v>
      </c>
      <c r="B3066" s="61" t="s">
        <v>10</v>
      </c>
      <c r="C3066" s="61" t="s">
        <v>19</v>
      </c>
      <c r="D3066" s="61" t="s">
        <v>57</v>
      </c>
      <c r="E3066" s="61" t="s">
        <v>126</v>
      </c>
      <c r="F3066" s="61" t="s">
        <v>123</v>
      </c>
      <c r="G3066" s="72">
        <v>2463</v>
      </c>
    </row>
    <row r="3067" spans="1:7" x14ac:dyDescent="0.3">
      <c r="A3067" s="61">
        <v>2011</v>
      </c>
      <c r="B3067" s="61" t="s">
        <v>10</v>
      </c>
      <c r="C3067" s="61" t="s">
        <v>19</v>
      </c>
      <c r="D3067" s="61" t="s">
        <v>57</v>
      </c>
      <c r="E3067" s="61" t="s">
        <v>126</v>
      </c>
      <c r="F3067" s="61" t="s">
        <v>123</v>
      </c>
      <c r="G3067" s="72">
        <v>8850</v>
      </c>
    </row>
    <row r="3068" spans="1:7" x14ac:dyDescent="0.3">
      <c r="A3068" s="61">
        <v>2012</v>
      </c>
      <c r="B3068" s="61" t="s">
        <v>10</v>
      </c>
      <c r="C3068" s="61" t="s">
        <v>19</v>
      </c>
      <c r="D3068" s="61" t="s">
        <v>57</v>
      </c>
      <c r="E3068" s="61" t="s">
        <v>126</v>
      </c>
      <c r="F3068" s="61" t="s">
        <v>123</v>
      </c>
      <c r="G3068" s="72">
        <v>36000</v>
      </c>
    </row>
    <row r="3069" spans="1:7" x14ac:dyDescent="0.3">
      <c r="A3069" s="61">
        <v>2013</v>
      </c>
      <c r="B3069" s="61" t="s">
        <v>10</v>
      </c>
      <c r="C3069" s="9" t="s">
        <v>19</v>
      </c>
      <c r="D3069" s="61" t="s">
        <v>57</v>
      </c>
      <c r="E3069" s="61" t="s">
        <v>126</v>
      </c>
      <c r="F3069" s="61" t="s">
        <v>123</v>
      </c>
      <c r="G3069" s="72">
        <v>16850</v>
      </c>
    </row>
    <row r="3070" spans="1:7" x14ac:dyDescent="0.3">
      <c r="A3070" s="61">
        <v>2014</v>
      </c>
      <c r="B3070" s="61" t="s">
        <v>10</v>
      </c>
      <c r="C3070" s="9" t="s">
        <v>19</v>
      </c>
      <c r="D3070" s="61" t="s">
        <v>57</v>
      </c>
      <c r="E3070" s="61" t="s">
        <v>126</v>
      </c>
      <c r="F3070" s="61" t="s">
        <v>123</v>
      </c>
      <c r="G3070" s="72">
        <v>19125</v>
      </c>
    </row>
    <row r="3071" spans="1:7" x14ac:dyDescent="0.3">
      <c r="A3071" s="61">
        <v>2015</v>
      </c>
      <c r="B3071" s="61" t="s">
        <v>10</v>
      </c>
      <c r="C3071" s="9" t="s">
        <v>19</v>
      </c>
      <c r="D3071" s="61" t="s">
        <v>57</v>
      </c>
      <c r="E3071" s="61" t="s">
        <v>126</v>
      </c>
      <c r="F3071" s="61" t="s">
        <v>123</v>
      </c>
      <c r="G3071" s="72">
        <v>19200</v>
      </c>
    </row>
    <row r="3072" spans="1:7" x14ac:dyDescent="0.3">
      <c r="A3072" s="61">
        <v>2016</v>
      </c>
      <c r="B3072" s="61" t="s">
        <v>10</v>
      </c>
      <c r="C3072" s="9" t="s">
        <v>19</v>
      </c>
      <c r="D3072" s="61" t="s">
        <v>57</v>
      </c>
      <c r="E3072" s="61" t="s">
        <v>126</v>
      </c>
      <c r="F3072" s="61" t="s">
        <v>123</v>
      </c>
      <c r="G3072" s="72">
        <v>3500</v>
      </c>
    </row>
    <row r="3073" spans="1:7" x14ac:dyDescent="0.3">
      <c r="A3073" s="61">
        <v>2000</v>
      </c>
      <c r="B3073" s="61" t="s">
        <v>10</v>
      </c>
      <c r="C3073" s="61" t="s">
        <v>20</v>
      </c>
      <c r="D3073" s="61" t="s">
        <v>58</v>
      </c>
      <c r="E3073" s="61" t="s">
        <v>126</v>
      </c>
      <c r="F3073" s="61" t="s">
        <v>123</v>
      </c>
      <c r="G3073" s="73">
        <v>5150</v>
      </c>
    </row>
    <row r="3074" spans="1:7" x14ac:dyDescent="0.3">
      <c r="A3074" s="61">
        <v>2001</v>
      </c>
      <c r="B3074" s="61" t="s">
        <v>10</v>
      </c>
      <c r="C3074" s="61" t="s">
        <v>20</v>
      </c>
      <c r="D3074" s="61" t="s">
        <v>58</v>
      </c>
      <c r="E3074" s="61" t="s">
        <v>126</v>
      </c>
      <c r="F3074" s="61" t="s">
        <v>123</v>
      </c>
      <c r="G3074" s="73">
        <v>1660</v>
      </c>
    </row>
    <row r="3075" spans="1:7" x14ac:dyDescent="0.3">
      <c r="A3075" s="61">
        <v>2002</v>
      </c>
      <c r="B3075" s="61" t="s">
        <v>10</v>
      </c>
      <c r="C3075" s="61" t="s">
        <v>20</v>
      </c>
      <c r="D3075" s="61" t="s">
        <v>58</v>
      </c>
      <c r="E3075" s="61" t="s">
        <v>126</v>
      </c>
      <c r="F3075" s="61" t="s">
        <v>123</v>
      </c>
      <c r="G3075" s="73">
        <v>2600</v>
      </c>
    </row>
    <row r="3076" spans="1:7" x14ac:dyDescent="0.3">
      <c r="A3076" s="61">
        <v>2003</v>
      </c>
      <c r="B3076" s="61" t="s">
        <v>10</v>
      </c>
      <c r="C3076" s="61" t="s">
        <v>20</v>
      </c>
      <c r="D3076" s="61" t="s">
        <v>58</v>
      </c>
      <c r="E3076" s="61" t="s">
        <v>126</v>
      </c>
      <c r="F3076" s="61" t="s">
        <v>123</v>
      </c>
      <c r="G3076" s="73">
        <v>160</v>
      </c>
    </row>
    <row r="3077" spans="1:7" x14ac:dyDescent="0.3">
      <c r="A3077" s="61">
        <v>2004</v>
      </c>
      <c r="B3077" s="61" t="s">
        <v>10</v>
      </c>
      <c r="C3077" s="61" t="s">
        <v>20</v>
      </c>
      <c r="D3077" s="61" t="s">
        <v>58</v>
      </c>
      <c r="E3077" s="61" t="s">
        <v>126</v>
      </c>
      <c r="F3077" s="61" t="s">
        <v>123</v>
      </c>
      <c r="G3077" s="73">
        <v>1000</v>
      </c>
    </row>
    <row r="3078" spans="1:7" x14ac:dyDescent="0.3">
      <c r="A3078" s="61">
        <v>2005</v>
      </c>
      <c r="B3078" s="61" t="s">
        <v>10</v>
      </c>
      <c r="C3078" s="61" t="s">
        <v>20</v>
      </c>
      <c r="D3078" s="61" t="s">
        <v>58</v>
      </c>
      <c r="E3078" s="61" t="s">
        <v>126</v>
      </c>
      <c r="F3078" s="61" t="s">
        <v>123</v>
      </c>
      <c r="G3078" s="73">
        <v>800</v>
      </c>
    </row>
    <row r="3079" spans="1:7" x14ac:dyDescent="0.3">
      <c r="A3079" s="61">
        <v>2006</v>
      </c>
      <c r="B3079" s="61" t="s">
        <v>10</v>
      </c>
      <c r="C3079" s="61" t="s">
        <v>20</v>
      </c>
      <c r="D3079" s="61" t="s">
        <v>58</v>
      </c>
      <c r="E3079" s="61" t="s">
        <v>126</v>
      </c>
      <c r="F3079" s="61" t="s">
        <v>123</v>
      </c>
      <c r="G3079" s="73">
        <v>1750</v>
      </c>
    </row>
    <row r="3080" spans="1:7" x14ac:dyDescent="0.3">
      <c r="A3080" s="61">
        <v>2007</v>
      </c>
      <c r="B3080" s="61" t="s">
        <v>10</v>
      </c>
      <c r="C3080" s="61" t="s">
        <v>20</v>
      </c>
      <c r="D3080" s="61" t="s">
        <v>58</v>
      </c>
      <c r="E3080" s="61" t="s">
        <v>126</v>
      </c>
      <c r="F3080" s="61" t="s">
        <v>123</v>
      </c>
      <c r="G3080" s="73">
        <v>1500</v>
      </c>
    </row>
    <row r="3081" spans="1:7" x14ac:dyDescent="0.3">
      <c r="A3081" s="61">
        <v>2008</v>
      </c>
      <c r="B3081" s="61" t="s">
        <v>10</v>
      </c>
      <c r="C3081" s="61" t="s">
        <v>20</v>
      </c>
      <c r="D3081" s="61" t="s">
        <v>58</v>
      </c>
      <c r="E3081" s="61" t="s">
        <v>126</v>
      </c>
      <c r="F3081" s="61" t="s">
        <v>123</v>
      </c>
      <c r="G3081" s="73">
        <v>1000</v>
      </c>
    </row>
    <row r="3082" spans="1:7" x14ac:dyDescent="0.3">
      <c r="A3082" s="61">
        <v>2009</v>
      </c>
      <c r="B3082" s="61" t="s">
        <v>10</v>
      </c>
      <c r="C3082" s="61" t="s">
        <v>20</v>
      </c>
      <c r="D3082" s="61" t="s">
        <v>58</v>
      </c>
      <c r="E3082" s="61" t="s">
        <v>126</v>
      </c>
      <c r="F3082" s="61" t="s">
        <v>123</v>
      </c>
      <c r="G3082" s="73"/>
    </row>
    <row r="3083" spans="1:7" x14ac:dyDescent="0.3">
      <c r="A3083" s="61">
        <v>2010</v>
      </c>
      <c r="B3083" s="61" t="s">
        <v>10</v>
      </c>
      <c r="C3083" s="61" t="s">
        <v>20</v>
      </c>
      <c r="D3083" s="61" t="s">
        <v>58</v>
      </c>
      <c r="E3083" s="61" t="s">
        <v>126</v>
      </c>
      <c r="F3083" s="61" t="s">
        <v>123</v>
      </c>
      <c r="G3083" s="73">
        <v>1500</v>
      </c>
    </row>
    <row r="3084" spans="1:7" x14ac:dyDescent="0.3">
      <c r="A3084" s="61">
        <v>2011</v>
      </c>
      <c r="B3084" s="61" t="s">
        <v>10</v>
      </c>
      <c r="C3084" s="61" t="s">
        <v>20</v>
      </c>
      <c r="D3084" s="61" t="s">
        <v>58</v>
      </c>
      <c r="E3084" s="61" t="s">
        <v>126</v>
      </c>
      <c r="F3084" s="61" t="s">
        <v>123</v>
      </c>
      <c r="G3084" s="73">
        <v>4200</v>
      </c>
    </row>
    <row r="3085" spans="1:7" x14ac:dyDescent="0.3">
      <c r="A3085" s="61">
        <v>2012</v>
      </c>
      <c r="B3085" s="61" t="s">
        <v>10</v>
      </c>
      <c r="C3085" s="61" t="s">
        <v>20</v>
      </c>
      <c r="D3085" s="61" t="s">
        <v>58</v>
      </c>
      <c r="E3085" s="61" t="s">
        <v>126</v>
      </c>
      <c r="F3085" s="61" t="s">
        <v>123</v>
      </c>
      <c r="G3085" s="73">
        <v>1000</v>
      </c>
    </row>
    <row r="3086" spans="1:7" x14ac:dyDescent="0.3">
      <c r="A3086" s="61">
        <v>2013</v>
      </c>
      <c r="B3086" s="61" t="s">
        <v>10</v>
      </c>
      <c r="C3086" s="9" t="s">
        <v>20</v>
      </c>
      <c r="D3086" s="61" t="s">
        <v>58</v>
      </c>
      <c r="E3086" s="61" t="s">
        <v>126</v>
      </c>
      <c r="F3086" s="61" t="s">
        <v>123</v>
      </c>
      <c r="G3086" s="73"/>
    </row>
    <row r="3087" spans="1:7" x14ac:dyDescent="0.3">
      <c r="A3087" s="61">
        <v>2014</v>
      </c>
      <c r="B3087" s="61" t="s">
        <v>10</v>
      </c>
      <c r="C3087" s="9" t="s">
        <v>20</v>
      </c>
      <c r="D3087" s="61" t="s">
        <v>58</v>
      </c>
      <c r="E3087" s="61" t="s">
        <v>126</v>
      </c>
      <c r="F3087" s="61" t="s">
        <v>123</v>
      </c>
      <c r="G3087" s="73"/>
    </row>
    <row r="3088" spans="1:7" x14ac:dyDescent="0.3">
      <c r="A3088" s="61">
        <v>2015</v>
      </c>
      <c r="B3088" s="61" t="s">
        <v>10</v>
      </c>
      <c r="C3088" s="9" t="s">
        <v>20</v>
      </c>
      <c r="D3088" s="61" t="s">
        <v>58</v>
      </c>
      <c r="E3088" s="61" t="s">
        <v>126</v>
      </c>
      <c r="F3088" s="61" t="s">
        <v>123</v>
      </c>
      <c r="G3088" s="73">
        <v>500</v>
      </c>
    </row>
    <row r="3089" spans="1:7" x14ac:dyDescent="0.3">
      <c r="A3089" s="61">
        <v>2016</v>
      </c>
      <c r="B3089" s="61" t="s">
        <v>10</v>
      </c>
      <c r="C3089" s="9" t="s">
        <v>20</v>
      </c>
      <c r="D3089" s="61" t="s">
        <v>58</v>
      </c>
      <c r="E3089" s="61" t="s">
        <v>126</v>
      </c>
      <c r="F3089" s="61" t="s">
        <v>123</v>
      </c>
      <c r="G3089" s="73"/>
    </row>
    <row r="3090" spans="1:7" x14ac:dyDescent="0.3">
      <c r="A3090" s="61">
        <v>2000</v>
      </c>
      <c r="B3090" s="61" t="s">
        <v>10</v>
      </c>
      <c r="C3090" s="61" t="s">
        <v>21</v>
      </c>
      <c r="D3090" s="61" t="s">
        <v>59</v>
      </c>
      <c r="E3090" s="61" t="s">
        <v>126</v>
      </c>
      <c r="F3090" s="61" t="s">
        <v>123</v>
      </c>
      <c r="G3090" s="74">
        <v>4900</v>
      </c>
    </row>
    <row r="3091" spans="1:7" x14ac:dyDescent="0.3">
      <c r="A3091" s="61">
        <v>2001</v>
      </c>
      <c r="B3091" s="61" t="s">
        <v>10</v>
      </c>
      <c r="C3091" s="61" t="s">
        <v>21</v>
      </c>
      <c r="D3091" s="61" t="s">
        <v>59</v>
      </c>
      <c r="E3091" s="61" t="s">
        <v>126</v>
      </c>
      <c r="F3091" s="61" t="s">
        <v>123</v>
      </c>
      <c r="G3091" s="74">
        <v>5900</v>
      </c>
    </row>
    <row r="3092" spans="1:7" x14ac:dyDescent="0.3">
      <c r="A3092" s="61">
        <v>2002</v>
      </c>
      <c r="B3092" s="61" t="s">
        <v>10</v>
      </c>
      <c r="C3092" s="61" t="s">
        <v>21</v>
      </c>
      <c r="D3092" s="61" t="s">
        <v>59</v>
      </c>
      <c r="E3092" s="61" t="s">
        <v>126</v>
      </c>
      <c r="F3092" s="61" t="s">
        <v>123</v>
      </c>
      <c r="G3092" s="74">
        <v>4600</v>
      </c>
    </row>
    <row r="3093" spans="1:7" x14ac:dyDescent="0.3">
      <c r="A3093" s="61">
        <v>2003</v>
      </c>
      <c r="B3093" s="61" t="s">
        <v>10</v>
      </c>
      <c r="C3093" s="61" t="s">
        <v>21</v>
      </c>
      <c r="D3093" s="61" t="s">
        <v>59</v>
      </c>
      <c r="E3093" s="61" t="s">
        <v>126</v>
      </c>
      <c r="F3093" s="61" t="s">
        <v>123</v>
      </c>
      <c r="G3093" s="74">
        <v>2100</v>
      </c>
    </row>
    <row r="3094" spans="1:7" x14ac:dyDescent="0.3">
      <c r="A3094" s="61">
        <v>2004</v>
      </c>
      <c r="B3094" s="61" t="s">
        <v>10</v>
      </c>
      <c r="C3094" s="61" t="s">
        <v>21</v>
      </c>
      <c r="D3094" s="61" t="s">
        <v>59</v>
      </c>
      <c r="E3094" s="61" t="s">
        <v>126</v>
      </c>
      <c r="F3094" s="61" t="s">
        <v>123</v>
      </c>
      <c r="G3094" s="74">
        <v>600</v>
      </c>
    </row>
    <row r="3095" spans="1:7" x14ac:dyDescent="0.3">
      <c r="A3095" s="61">
        <v>2005</v>
      </c>
      <c r="B3095" s="61" t="s">
        <v>10</v>
      </c>
      <c r="C3095" s="61" t="s">
        <v>21</v>
      </c>
      <c r="D3095" s="61" t="s">
        <v>59</v>
      </c>
      <c r="E3095" s="61" t="s">
        <v>126</v>
      </c>
      <c r="F3095" s="61" t="s">
        <v>123</v>
      </c>
      <c r="G3095" s="74">
        <v>400</v>
      </c>
    </row>
    <row r="3096" spans="1:7" x14ac:dyDescent="0.3">
      <c r="A3096" s="61">
        <v>2006</v>
      </c>
      <c r="B3096" s="61" t="s">
        <v>10</v>
      </c>
      <c r="C3096" s="61" t="s">
        <v>21</v>
      </c>
      <c r="D3096" s="61" t="s">
        <v>59</v>
      </c>
      <c r="E3096" s="61" t="s">
        <v>126</v>
      </c>
      <c r="F3096" s="61" t="s">
        <v>123</v>
      </c>
      <c r="G3096" s="74">
        <v>2300</v>
      </c>
    </row>
    <row r="3097" spans="1:7" x14ac:dyDescent="0.3">
      <c r="A3097" s="61">
        <v>2007</v>
      </c>
      <c r="B3097" s="61" t="s">
        <v>10</v>
      </c>
      <c r="C3097" s="61" t="s">
        <v>21</v>
      </c>
      <c r="D3097" s="61" t="s">
        <v>59</v>
      </c>
      <c r="E3097" s="61" t="s">
        <v>126</v>
      </c>
      <c r="F3097" s="61" t="s">
        <v>123</v>
      </c>
      <c r="G3097" s="74">
        <v>1100</v>
      </c>
    </row>
    <row r="3098" spans="1:7" x14ac:dyDescent="0.3">
      <c r="A3098" s="61">
        <v>2008</v>
      </c>
      <c r="B3098" s="61" t="s">
        <v>10</v>
      </c>
      <c r="C3098" s="61" t="s">
        <v>21</v>
      </c>
      <c r="D3098" s="61" t="s">
        <v>59</v>
      </c>
      <c r="E3098" s="61" t="s">
        <v>126</v>
      </c>
      <c r="F3098" s="61" t="s">
        <v>123</v>
      </c>
      <c r="G3098" s="74">
        <v>825</v>
      </c>
    </row>
    <row r="3099" spans="1:7" x14ac:dyDescent="0.3">
      <c r="A3099" s="61">
        <v>2009</v>
      </c>
      <c r="B3099" s="61" t="s">
        <v>10</v>
      </c>
      <c r="C3099" s="61" t="s">
        <v>21</v>
      </c>
      <c r="D3099" s="61" t="s">
        <v>59</v>
      </c>
      <c r="E3099" s="61" t="s">
        <v>126</v>
      </c>
      <c r="F3099" s="61" t="s">
        <v>123</v>
      </c>
      <c r="G3099" s="74"/>
    </row>
    <row r="3100" spans="1:7" x14ac:dyDescent="0.3">
      <c r="A3100" s="61">
        <v>2010</v>
      </c>
      <c r="B3100" s="61" t="s">
        <v>10</v>
      </c>
      <c r="C3100" s="61" t="s">
        <v>21</v>
      </c>
      <c r="D3100" s="61" t="s">
        <v>59</v>
      </c>
      <c r="E3100" s="61" t="s">
        <v>126</v>
      </c>
      <c r="F3100" s="61" t="s">
        <v>123</v>
      </c>
      <c r="G3100" s="74">
        <v>8525</v>
      </c>
    </row>
    <row r="3101" spans="1:7" x14ac:dyDescent="0.3">
      <c r="A3101" s="61">
        <v>2011</v>
      </c>
      <c r="B3101" s="61" t="s">
        <v>10</v>
      </c>
      <c r="C3101" s="61" t="s">
        <v>21</v>
      </c>
      <c r="D3101" s="61" t="s">
        <v>59</v>
      </c>
      <c r="E3101" s="61" t="s">
        <v>126</v>
      </c>
      <c r="F3101" s="61" t="s">
        <v>123</v>
      </c>
      <c r="G3101" s="74">
        <v>2000</v>
      </c>
    </row>
    <row r="3102" spans="1:7" x14ac:dyDescent="0.3">
      <c r="A3102" s="61">
        <v>2012</v>
      </c>
      <c r="B3102" s="61" t="s">
        <v>10</v>
      </c>
      <c r="C3102" s="61" t="s">
        <v>21</v>
      </c>
      <c r="D3102" s="61" t="s">
        <v>59</v>
      </c>
      <c r="E3102" s="61" t="s">
        <v>126</v>
      </c>
      <c r="F3102" s="61" t="s">
        <v>123</v>
      </c>
      <c r="G3102" s="74">
        <v>200</v>
      </c>
    </row>
    <row r="3103" spans="1:7" x14ac:dyDescent="0.3">
      <c r="A3103" s="61">
        <v>2013</v>
      </c>
      <c r="B3103" s="61" t="s">
        <v>10</v>
      </c>
      <c r="C3103" s="9" t="s">
        <v>21</v>
      </c>
      <c r="D3103" s="61" t="s">
        <v>59</v>
      </c>
      <c r="E3103" s="61" t="s">
        <v>126</v>
      </c>
      <c r="F3103" s="61" t="s">
        <v>123</v>
      </c>
      <c r="G3103" s="74"/>
    </row>
    <row r="3104" spans="1:7" x14ac:dyDescent="0.3">
      <c r="A3104" s="61">
        <v>2014</v>
      </c>
      <c r="B3104" s="61" t="s">
        <v>10</v>
      </c>
      <c r="C3104" s="9" t="s">
        <v>21</v>
      </c>
      <c r="D3104" s="61" t="s">
        <v>59</v>
      </c>
      <c r="E3104" s="61" t="s">
        <v>126</v>
      </c>
      <c r="F3104" s="61" t="s">
        <v>123</v>
      </c>
      <c r="G3104" s="74">
        <v>1000</v>
      </c>
    </row>
    <row r="3105" spans="1:7" x14ac:dyDescent="0.3">
      <c r="A3105" s="61">
        <v>2015</v>
      </c>
      <c r="B3105" s="61" t="s">
        <v>10</v>
      </c>
      <c r="C3105" s="9" t="s">
        <v>21</v>
      </c>
      <c r="D3105" s="61" t="s">
        <v>59</v>
      </c>
      <c r="E3105" s="61" t="s">
        <v>126</v>
      </c>
      <c r="F3105" s="61" t="s">
        <v>123</v>
      </c>
      <c r="G3105" s="74">
        <v>1000</v>
      </c>
    </row>
    <row r="3106" spans="1:7" x14ac:dyDescent="0.3">
      <c r="A3106" s="61">
        <v>2016</v>
      </c>
      <c r="B3106" s="61" t="s">
        <v>10</v>
      </c>
      <c r="C3106" s="9" t="s">
        <v>21</v>
      </c>
      <c r="D3106" s="61" t="s">
        <v>59</v>
      </c>
      <c r="E3106" s="61" t="s">
        <v>126</v>
      </c>
      <c r="F3106" s="61" t="s">
        <v>123</v>
      </c>
      <c r="G3106" s="74"/>
    </row>
    <row r="3107" spans="1:7" x14ac:dyDescent="0.3">
      <c r="A3107" s="61">
        <v>2000</v>
      </c>
      <c r="B3107" s="61" t="s">
        <v>10</v>
      </c>
      <c r="C3107" s="61" t="s">
        <v>22</v>
      </c>
      <c r="D3107" s="61" t="s">
        <v>60</v>
      </c>
      <c r="E3107" s="61" t="s">
        <v>126</v>
      </c>
      <c r="F3107" s="61" t="s">
        <v>123</v>
      </c>
      <c r="G3107" s="75">
        <v>11550</v>
      </c>
    </row>
    <row r="3108" spans="1:7" x14ac:dyDescent="0.3">
      <c r="A3108" s="61">
        <v>2001</v>
      </c>
      <c r="B3108" s="61" t="s">
        <v>10</v>
      </c>
      <c r="C3108" s="61" t="s">
        <v>22</v>
      </c>
      <c r="D3108" s="61" t="s">
        <v>60</v>
      </c>
      <c r="E3108" s="61" t="s">
        <v>126</v>
      </c>
      <c r="F3108" s="61" t="s">
        <v>123</v>
      </c>
      <c r="G3108" s="75">
        <v>17500</v>
      </c>
    </row>
    <row r="3109" spans="1:7" x14ac:dyDescent="0.3">
      <c r="A3109" s="61">
        <v>2002</v>
      </c>
      <c r="B3109" s="61" t="s">
        <v>10</v>
      </c>
      <c r="C3109" s="61" t="s">
        <v>22</v>
      </c>
      <c r="D3109" s="61" t="s">
        <v>60</v>
      </c>
      <c r="E3109" s="61" t="s">
        <v>126</v>
      </c>
      <c r="F3109" s="61" t="s">
        <v>123</v>
      </c>
      <c r="G3109" s="75">
        <v>2750</v>
      </c>
    </row>
    <row r="3110" spans="1:7" x14ac:dyDescent="0.3">
      <c r="A3110" s="61">
        <v>2003</v>
      </c>
      <c r="B3110" s="61" t="s">
        <v>10</v>
      </c>
      <c r="C3110" s="61" t="s">
        <v>22</v>
      </c>
      <c r="D3110" s="61" t="s">
        <v>60</v>
      </c>
      <c r="E3110" s="61" t="s">
        <v>126</v>
      </c>
      <c r="F3110" s="61" t="s">
        <v>123</v>
      </c>
      <c r="G3110" s="75">
        <v>750</v>
      </c>
    </row>
    <row r="3111" spans="1:7" x14ac:dyDescent="0.3">
      <c r="A3111" s="61">
        <v>2004</v>
      </c>
      <c r="B3111" s="61" t="s">
        <v>10</v>
      </c>
      <c r="C3111" s="61" t="s">
        <v>22</v>
      </c>
      <c r="D3111" s="61" t="s">
        <v>60</v>
      </c>
      <c r="E3111" s="61" t="s">
        <v>126</v>
      </c>
      <c r="F3111" s="61" t="s">
        <v>123</v>
      </c>
      <c r="G3111" s="75">
        <v>1350</v>
      </c>
    </row>
    <row r="3112" spans="1:7" x14ac:dyDescent="0.3">
      <c r="A3112" s="61">
        <v>2005</v>
      </c>
      <c r="B3112" s="61" t="s">
        <v>10</v>
      </c>
      <c r="C3112" s="61" t="s">
        <v>22</v>
      </c>
      <c r="D3112" s="61" t="s">
        <v>60</v>
      </c>
      <c r="E3112" s="61" t="s">
        <v>126</v>
      </c>
      <c r="F3112" s="61" t="s">
        <v>123</v>
      </c>
      <c r="G3112" s="75">
        <v>15745</v>
      </c>
    </row>
    <row r="3113" spans="1:7" x14ac:dyDescent="0.3">
      <c r="A3113" s="61">
        <v>2006</v>
      </c>
      <c r="B3113" s="61" t="s">
        <v>10</v>
      </c>
      <c r="C3113" s="61" t="s">
        <v>22</v>
      </c>
      <c r="D3113" s="61" t="s">
        <v>60</v>
      </c>
      <c r="E3113" s="61" t="s">
        <v>126</v>
      </c>
      <c r="F3113" s="61" t="s">
        <v>123</v>
      </c>
      <c r="G3113" s="75">
        <v>7300</v>
      </c>
    </row>
    <row r="3114" spans="1:7" x14ac:dyDescent="0.3">
      <c r="A3114" s="61">
        <v>2007</v>
      </c>
      <c r="B3114" s="61" t="s">
        <v>10</v>
      </c>
      <c r="C3114" s="61" t="s">
        <v>22</v>
      </c>
      <c r="D3114" s="61" t="s">
        <v>60</v>
      </c>
      <c r="E3114" s="61" t="s">
        <v>126</v>
      </c>
      <c r="F3114" s="61" t="s">
        <v>123</v>
      </c>
      <c r="G3114" s="75">
        <v>4900</v>
      </c>
    </row>
    <row r="3115" spans="1:7" x14ac:dyDescent="0.3">
      <c r="A3115" s="61">
        <v>2008</v>
      </c>
      <c r="B3115" s="61" t="s">
        <v>10</v>
      </c>
      <c r="C3115" s="61" t="s">
        <v>22</v>
      </c>
      <c r="D3115" s="61" t="s">
        <v>60</v>
      </c>
      <c r="E3115" s="61" t="s">
        <v>126</v>
      </c>
      <c r="F3115" s="61" t="s">
        <v>123</v>
      </c>
      <c r="G3115" s="75">
        <v>27875</v>
      </c>
    </row>
    <row r="3116" spans="1:7" x14ac:dyDescent="0.3">
      <c r="A3116" s="61">
        <v>2009</v>
      </c>
      <c r="B3116" s="61" t="s">
        <v>10</v>
      </c>
      <c r="C3116" s="61" t="s">
        <v>22</v>
      </c>
      <c r="D3116" s="61" t="s">
        <v>60</v>
      </c>
      <c r="E3116" s="61" t="s">
        <v>126</v>
      </c>
      <c r="F3116" s="61" t="s">
        <v>123</v>
      </c>
      <c r="G3116" s="75">
        <v>4500</v>
      </c>
    </row>
    <row r="3117" spans="1:7" x14ac:dyDescent="0.3">
      <c r="A3117" s="61">
        <v>2010</v>
      </c>
      <c r="B3117" s="61" t="s">
        <v>10</v>
      </c>
      <c r="C3117" s="61" t="s">
        <v>22</v>
      </c>
      <c r="D3117" s="61" t="s">
        <v>60</v>
      </c>
      <c r="E3117" s="61" t="s">
        <v>126</v>
      </c>
      <c r="F3117" s="61" t="s">
        <v>123</v>
      </c>
      <c r="G3117" s="75">
        <v>30670</v>
      </c>
    </row>
    <row r="3118" spans="1:7" x14ac:dyDescent="0.3">
      <c r="A3118" s="61">
        <v>2011</v>
      </c>
      <c r="B3118" s="61" t="s">
        <v>10</v>
      </c>
      <c r="C3118" s="61" t="s">
        <v>22</v>
      </c>
      <c r="D3118" s="61" t="s">
        <v>60</v>
      </c>
      <c r="E3118" s="61" t="s">
        <v>126</v>
      </c>
      <c r="F3118" s="61" t="s">
        <v>123</v>
      </c>
      <c r="G3118" s="75">
        <v>8000</v>
      </c>
    </row>
    <row r="3119" spans="1:7" x14ac:dyDescent="0.3">
      <c r="A3119" s="61">
        <v>2012</v>
      </c>
      <c r="B3119" s="61" t="s">
        <v>10</v>
      </c>
      <c r="C3119" s="61" t="s">
        <v>22</v>
      </c>
      <c r="D3119" s="61" t="s">
        <v>60</v>
      </c>
      <c r="E3119" s="61" t="s">
        <v>126</v>
      </c>
      <c r="F3119" s="61" t="s">
        <v>123</v>
      </c>
      <c r="G3119" s="75">
        <v>25850</v>
      </c>
    </row>
    <row r="3120" spans="1:7" x14ac:dyDescent="0.3">
      <c r="A3120" s="61">
        <v>2013</v>
      </c>
      <c r="B3120" s="61" t="s">
        <v>10</v>
      </c>
      <c r="C3120" s="9" t="s">
        <v>22</v>
      </c>
      <c r="D3120" s="61" t="s">
        <v>60</v>
      </c>
      <c r="E3120" s="61" t="s">
        <v>126</v>
      </c>
      <c r="F3120" s="61" t="s">
        <v>123</v>
      </c>
      <c r="G3120" s="75">
        <v>3100</v>
      </c>
    </row>
    <row r="3121" spans="1:7" x14ac:dyDescent="0.3">
      <c r="A3121" s="61">
        <v>2014</v>
      </c>
      <c r="B3121" s="61" t="s">
        <v>10</v>
      </c>
      <c r="C3121" s="9" t="s">
        <v>22</v>
      </c>
      <c r="D3121" s="61" t="s">
        <v>60</v>
      </c>
      <c r="E3121" s="61" t="s">
        <v>126</v>
      </c>
      <c r="F3121" s="61" t="s">
        <v>123</v>
      </c>
      <c r="G3121" s="75">
        <v>3400</v>
      </c>
    </row>
    <row r="3122" spans="1:7" x14ac:dyDescent="0.3">
      <c r="A3122" s="61">
        <v>2015</v>
      </c>
      <c r="B3122" s="61" t="s">
        <v>10</v>
      </c>
      <c r="C3122" s="9" t="s">
        <v>22</v>
      </c>
      <c r="D3122" s="61" t="s">
        <v>60</v>
      </c>
      <c r="E3122" s="61" t="s">
        <v>126</v>
      </c>
      <c r="F3122" s="61" t="s">
        <v>123</v>
      </c>
      <c r="G3122" s="75">
        <v>2700</v>
      </c>
    </row>
    <row r="3123" spans="1:7" x14ac:dyDescent="0.3">
      <c r="A3123" s="61">
        <v>2016</v>
      </c>
      <c r="B3123" s="61" t="s">
        <v>10</v>
      </c>
      <c r="C3123" s="9" t="s">
        <v>22</v>
      </c>
      <c r="D3123" s="61" t="s">
        <v>60</v>
      </c>
      <c r="E3123" s="61" t="s">
        <v>126</v>
      </c>
      <c r="F3123" s="61" t="s">
        <v>123</v>
      </c>
      <c r="G3123" s="75">
        <v>9750</v>
      </c>
    </row>
    <row r="3124" spans="1:7" x14ac:dyDescent="0.3">
      <c r="A3124" s="61">
        <v>2000</v>
      </c>
      <c r="B3124" s="61" t="s">
        <v>10</v>
      </c>
      <c r="C3124" s="61" t="s">
        <v>23</v>
      </c>
      <c r="D3124" s="61" t="s">
        <v>61</v>
      </c>
      <c r="E3124" s="61" t="s">
        <v>126</v>
      </c>
      <c r="F3124" s="61" t="s">
        <v>123</v>
      </c>
      <c r="G3124" s="76">
        <v>6600</v>
      </c>
    </row>
    <row r="3125" spans="1:7" x14ac:dyDescent="0.3">
      <c r="A3125" s="61">
        <v>2001</v>
      </c>
      <c r="B3125" s="61" t="s">
        <v>10</v>
      </c>
      <c r="C3125" s="61" t="s">
        <v>23</v>
      </c>
      <c r="D3125" s="61" t="s">
        <v>61</v>
      </c>
      <c r="E3125" s="61" t="s">
        <v>126</v>
      </c>
      <c r="F3125" s="61" t="s">
        <v>123</v>
      </c>
      <c r="G3125" s="76">
        <v>4385</v>
      </c>
    </row>
    <row r="3126" spans="1:7" x14ac:dyDescent="0.3">
      <c r="A3126" s="61">
        <v>2002</v>
      </c>
      <c r="B3126" s="61" t="s">
        <v>10</v>
      </c>
      <c r="C3126" s="61" t="s">
        <v>23</v>
      </c>
      <c r="D3126" s="61" t="s">
        <v>61</v>
      </c>
      <c r="E3126" s="61" t="s">
        <v>126</v>
      </c>
      <c r="F3126" s="61" t="s">
        <v>123</v>
      </c>
      <c r="G3126" s="76">
        <v>4900</v>
      </c>
    </row>
    <row r="3127" spans="1:7" x14ac:dyDescent="0.3">
      <c r="A3127" s="61">
        <v>2003</v>
      </c>
      <c r="B3127" s="61" t="s">
        <v>10</v>
      </c>
      <c r="C3127" s="61" t="s">
        <v>23</v>
      </c>
      <c r="D3127" s="61" t="s">
        <v>61</v>
      </c>
      <c r="E3127" s="61" t="s">
        <v>126</v>
      </c>
      <c r="F3127" s="61" t="s">
        <v>123</v>
      </c>
      <c r="G3127" s="76">
        <v>1250</v>
      </c>
    </row>
    <row r="3128" spans="1:7" x14ac:dyDescent="0.3">
      <c r="A3128" s="61">
        <v>2004</v>
      </c>
      <c r="B3128" s="61" t="s">
        <v>10</v>
      </c>
      <c r="C3128" s="61" t="s">
        <v>23</v>
      </c>
      <c r="D3128" s="61" t="s">
        <v>61</v>
      </c>
      <c r="E3128" s="61" t="s">
        <v>126</v>
      </c>
      <c r="F3128" s="61" t="s">
        <v>123</v>
      </c>
      <c r="G3128" s="76">
        <v>3200</v>
      </c>
    </row>
    <row r="3129" spans="1:7" x14ac:dyDescent="0.3">
      <c r="A3129" s="61">
        <v>2005</v>
      </c>
      <c r="B3129" s="61" t="s">
        <v>10</v>
      </c>
      <c r="C3129" s="61" t="s">
        <v>23</v>
      </c>
      <c r="D3129" s="61" t="s">
        <v>61</v>
      </c>
      <c r="E3129" s="61" t="s">
        <v>126</v>
      </c>
      <c r="F3129" s="61" t="s">
        <v>123</v>
      </c>
      <c r="G3129" s="76">
        <v>1400</v>
      </c>
    </row>
    <row r="3130" spans="1:7" x14ac:dyDescent="0.3">
      <c r="A3130" s="61">
        <v>2006</v>
      </c>
      <c r="B3130" s="61" t="s">
        <v>10</v>
      </c>
      <c r="C3130" s="61" t="s">
        <v>23</v>
      </c>
      <c r="D3130" s="61" t="s">
        <v>61</v>
      </c>
      <c r="E3130" s="61" t="s">
        <v>126</v>
      </c>
      <c r="F3130" s="61" t="s">
        <v>123</v>
      </c>
      <c r="G3130" s="76">
        <v>5200</v>
      </c>
    </row>
    <row r="3131" spans="1:7" x14ac:dyDescent="0.3">
      <c r="A3131" s="61">
        <v>2007</v>
      </c>
      <c r="B3131" s="61" t="s">
        <v>10</v>
      </c>
      <c r="C3131" s="61" t="s">
        <v>23</v>
      </c>
      <c r="D3131" s="61" t="s">
        <v>61</v>
      </c>
      <c r="E3131" s="61" t="s">
        <v>126</v>
      </c>
      <c r="F3131" s="61" t="s">
        <v>123</v>
      </c>
      <c r="G3131" s="76">
        <v>1900</v>
      </c>
    </row>
    <row r="3132" spans="1:7" x14ac:dyDescent="0.3">
      <c r="A3132" s="61">
        <v>2008</v>
      </c>
      <c r="B3132" s="61" t="s">
        <v>10</v>
      </c>
      <c r="C3132" s="61" t="s">
        <v>23</v>
      </c>
      <c r="D3132" s="61" t="s">
        <v>61</v>
      </c>
      <c r="E3132" s="61" t="s">
        <v>126</v>
      </c>
      <c r="F3132" s="61" t="s">
        <v>123</v>
      </c>
      <c r="G3132" s="76">
        <v>5500</v>
      </c>
    </row>
    <row r="3133" spans="1:7" x14ac:dyDescent="0.3">
      <c r="A3133" s="61">
        <v>2009</v>
      </c>
      <c r="B3133" s="61" t="s">
        <v>10</v>
      </c>
      <c r="C3133" s="61" t="s">
        <v>23</v>
      </c>
      <c r="D3133" s="61" t="s">
        <v>61</v>
      </c>
      <c r="E3133" s="61" t="s">
        <v>126</v>
      </c>
      <c r="F3133" s="61" t="s">
        <v>123</v>
      </c>
      <c r="G3133" s="76">
        <v>18150</v>
      </c>
    </row>
    <row r="3134" spans="1:7" x14ac:dyDescent="0.3">
      <c r="A3134" s="61">
        <v>2010</v>
      </c>
      <c r="B3134" s="61" t="s">
        <v>10</v>
      </c>
      <c r="C3134" s="61" t="s">
        <v>23</v>
      </c>
      <c r="D3134" s="61" t="s">
        <v>61</v>
      </c>
      <c r="E3134" s="61" t="s">
        <v>126</v>
      </c>
      <c r="F3134" s="61" t="s">
        <v>123</v>
      </c>
      <c r="G3134" s="76">
        <v>3400</v>
      </c>
    </row>
    <row r="3135" spans="1:7" x14ac:dyDescent="0.3">
      <c r="A3135" s="61">
        <v>2011</v>
      </c>
      <c r="B3135" s="61" t="s">
        <v>10</v>
      </c>
      <c r="C3135" s="61" t="s">
        <v>23</v>
      </c>
      <c r="D3135" s="61" t="s">
        <v>61</v>
      </c>
      <c r="E3135" s="61" t="s">
        <v>126</v>
      </c>
      <c r="F3135" s="61" t="s">
        <v>123</v>
      </c>
      <c r="G3135" s="76">
        <v>4485</v>
      </c>
    </row>
    <row r="3136" spans="1:7" x14ac:dyDescent="0.3">
      <c r="A3136" s="61">
        <v>2012</v>
      </c>
      <c r="B3136" s="61" t="s">
        <v>10</v>
      </c>
      <c r="C3136" s="61" t="s">
        <v>23</v>
      </c>
      <c r="D3136" s="61" t="s">
        <v>61</v>
      </c>
      <c r="E3136" s="61" t="s">
        <v>126</v>
      </c>
      <c r="F3136" s="61" t="s">
        <v>123</v>
      </c>
      <c r="G3136" s="76">
        <v>5450</v>
      </c>
    </row>
    <row r="3137" spans="1:7" x14ac:dyDescent="0.3">
      <c r="A3137" s="61">
        <v>2013</v>
      </c>
      <c r="B3137" s="61" t="s">
        <v>10</v>
      </c>
      <c r="C3137" s="9" t="s">
        <v>23</v>
      </c>
      <c r="D3137" s="61" t="s">
        <v>61</v>
      </c>
      <c r="E3137" s="61" t="s">
        <v>126</v>
      </c>
      <c r="F3137" s="61" t="s">
        <v>123</v>
      </c>
      <c r="G3137" s="76">
        <v>4900</v>
      </c>
    </row>
    <row r="3138" spans="1:7" x14ac:dyDescent="0.3">
      <c r="A3138" s="61">
        <v>2014</v>
      </c>
      <c r="B3138" s="61" t="s">
        <v>10</v>
      </c>
      <c r="C3138" s="9" t="s">
        <v>23</v>
      </c>
      <c r="D3138" s="61" t="s">
        <v>61</v>
      </c>
      <c r="E3138" s="61" t="s">
        <v>126</v>
      </c>
      <c r="F3138" s="61" t="s">
        <v>123</v>
      </c>
      <c r="G3138" s="76">
        <v>5000</v>
      </c>
    </row>
    <row r="3139" spans="1:7" x14ac:dyDescent="0.3">
      <c r="A3139" s="61">
        <v>2015</v>
      </c>
      <c r="B3139" s="61" t="s">
        <v>10</v>
      </c>
      <c r="C3139" s="9" t="s">
        <v>23</v>
      </c>
      <c r="D3139" s="61" t="s">
        <v>61</v>
      </c>
      <c r="E3139" s="61" t="s">
        <v>126</v>
      </c>
      <c r="F3139" s="61" t="s">
        <v>123</v>
      </c>
      <c r="G3139" s="76">
        <v>4100</v>
      </c>
    </row>
    <row r="3140" spans="1:7" x14ac:dyDescent="0.3">
      <c r="A3140" s="61">
        <v>2016</v>
      </c>
      <c r="B3140" s="61" t="s">
        <v>10</v>
      </c>
      <c r="C3140" s="9" t="s">
        <v>23</v>
      </c>
      <c r="D3140" s="61" t="s">
        <v>61</v>
      </c>
      <c r="E3140" s="61" t="s">
        <v>126</v>
      </c>
      <c r="F3140" s="61" t="s">
        <v>123</v>
      </c>
      <c r="G3140" s="76">
        <v>2090</v>
      </c>
    </row>
    <row r="3141" spans="1:7" x14ac:dyDescent="0.3">
      <c r="A3141" s="61">
        <v>2000</v>
      </c>
      <c r="B3141" s="61" t="s">
        <v>10</v>
      </c>
      <c r="C3141" s="61" t="s">
        <v>24</v>
      </c>
      <c r="D3141" s="61" t="s">
        <v>62</v>
      </c>
      <c r="E3141" s="61" t="s">
        <v>126</v>
      </c>
      <c r="F3141" s="61" t="s">
        <v>123</v>
      </c>
      <c r="G3141" s="77">
        <v>5750</v>
      </c>
    </row>
    <row r="3142" spans="1:7" x14ac:dyDescent="0.3">
      <c r="A3142" s="61">
        <v>2001</v>
      </c>
      <c r="B3142" s="61" t="s">
        <v>10</v>
      </c>
      <c r="C3142" s="61" t="s">
        <v>24</v>
      </c>
      <c r="D3142" s="61" t="s">
        <v>62</v>
      </c>
      <c r="E3142" s="61" t="s">
        <v>126</v>
      </c>
      <c r="F3142" s="61" t="s">
        <v>123</v>
      </c>
      <c r="G3142" s="77">
        <v>6025</v>
      </c>
    </row>
    <row r="3143" spans="1:7" x14ac:dyDescent="0.3">
      <c r="A3143" s="61">
        <v>2002</v>
      </c>
      <c r="B3143" s="61" t="s">
        <v>10</v>
      </c>
      <c r="C3143" s="61" t="s">
        <v>24</v>
      </c>
      <c r="D3143" s="61" t="s">
        <v>62</v>
      </c>
      <c r="E3143" s="61" t="s">
        <v>126</v>
      </c>
      <c r="F3143" s="61" t="s">
        <v>123</v>
      </c>
      <c r="G3143" s="77">
        <v>4200</v>
      </c>
    </row>
    <row r="3144" spans="1:7" x14ac:dyDescent="0.3">
      <c r="A3144" s="61">
        <v>2003</v>
      </c>
      <c r="B3144" s="61" t="s">
        <v>10</v>
      </c>
      <c r="C3144" s="61" t="s">
        <v>24</v>
      </c>
      <c r="D3144" s="61" t="s">
        <v>62</v>
      </c>
      <c r="E3144" s="61" t="s">
        <v>126</v>
      </c>
      <c r="F3144" s="61" t="s">
        <v>123</v>
      </c>
      <c r="G3144" s="77">
        <v>250</v>
      </c>
    </row>
    <row r="3145" spans="1:7" x14ac:dyDescent="0.3">
      <c r="A3145" s="61">
        <v>2004</v>
      </c>
      <c r="B3145" s="61" t="s">
        <v>10</v>
      </c>
      <c r="C3145" s="61" t="s">
        <v>24</v>
      </c>
      <c r="D3145" s="61" t="s">
        <v>62</v>
      </c>
      <c r="E3145" s="61" t="s">
        <v>126</v>
      </c>
      <c r="F3145" s="61" t="s">
        <v>123</v>
      </c>
      <c r="G3145" s="77">
        <v>3875</v>
      </c>
    </row>
    <row r="3146" spans="1:7" x14ac:dyDescent="0.3">
      <c r="A3146" s="61">
        <v>2005</v>
      </c>
      <c r="B3146" s="61" t="s">
        <v>10</v>
      </c>
      <c r="C3146" s="61" t="s">
        <v>24</v>
      </c>
      <c r="D3146" s="61" t="s">
        <v>62</v>
      </c>
      <c r="E3146" s="61" t="s">
        <v>126</v>
      </c>
      <c r="F3146" s="61" t="s">
        <v>123</v>
      </c>
      <c r="G3146" s="77">
        <v>4500</v>
      </c>
    </row>
    <row r="3147" spans="1:7" x14ac:dyDescent="0.3">
      <c r="A3147" s="61">
        <v>2006</v>
      </c>
      <c r="B3147" s="61" t="s">
        <v>10</v>
      </c>
      <c r="C3147" s="61" t="s">
        <v>24</v>
      </c>
      <c r="D3147" s="61" t="s">
        <v>62</v>
      </c>
      <c r="E3147" s="61" t="s">
        <v>126</v>
      </c>
      <c r="F3147" s="61" t="s">
        <v>123</v>
      </c>
      <c r="G3147" s="77">
        <v>16400</v>
      </c>
    </row>
    <row r="3148" spans="1:7" x14ac:dyDescent="0.3">
      <c r="A3148" s="61">
        <v>2007</v>
      </c>
      <c r="B3148" s="61" t="s">
        <v>10</v>
      </c>
      <c r="C3148" s="61" t="s">
        <v>24</v>
      </c>
      <c r="D3148" s="61" t="s">
        <v>62</v>
      </c>
      <c r="E3148" s="61" t="s">
        <v>126</v>
      </c>
      <c r="F3148" s="61" t="s">
        <v>123</v>
      </c>
      <c r="G3148" s="77"/>
    </row>
    <row r="3149" spans="1:7" x14ac:dyDescent="0.3">
      <c r="A3149" s="61">
        <v>2008</v>
      </c>
      <c r="B3149" s="61" t="s">
        <v>10</v>
      </c>
      <c r="C3149" s="61" t="s">
        <v>24</v>
      </c>
      <c r="D3149" s="61" t="s">
        <v>62</v>
      </c>
      <c r="E3149" s="61" t="s">
        <v>126</v>
      </c>
      <c r="F3149" s="61" t="s">
        <v>123</v>
      </c>
      <c r="G3149" s="77">
        <v>600</v>
      </c>
    </row>
    <row r="3150" spans="1:7" x14ac:dyDescent="0.3">
      <c r="A3150" s="61">
        <v>2009</v>
      </c>
      <c r="B3150" s="61" t="s">
        <v>10</v>
      </c>
      <c r="C3150" s="61" t="s">
        <v>24</v>
      </c>
      <c r="D3150" s="61" t="s">
        <v>62</v>
      </c>
      <c r="E3150" s="61" t="s">
        <v>126</v>
      </c>
      <c r="F3150" s="61" t="s">
        <v>123</v>
      </c>
      <c r="G3150" s="77">
        <v>20400</v>
      </c>
    </row>
    <row r="3151" spans="1:7" x14ac:dyDescent="0.3">
      <c r="A3151" s="61">
        <v>2010</v>
      </c>
      <c r="B3151" s="61" t="s">
        <v>10</v>
      </c>
      <c r="C3151" s="61" t="s">
        <v>24</v>
      </c>
      <c r="D3151" s="61" t="s">
        <v>62</v>
      </c>
      <c r="E3151" s="61" t="s">
        <v>126</v>
      </c>
      <c r="F3151" s="61" t="s">
        <v>123</v>
      </c>
      <c r="G3151" s="77">
        <v>6500</v>
      </c>
    </row>
    <row r="3152" spans="1:7" x14ac:dyDescent="0.3">
      <c r="A3152" s="61">
        <v>2011</v>
      </c>
      <c r="B3152" s="61" t="s">
        <v>10</v>
      </c>
      <c r="C3152" s="61" t="s">
        <v>24</v>
      </c>
      <c r="D3152" s="61" t="s">
        <v>62</v>
      </c>
      <c r="E3152" s="61" t="s">
        <v>126</v>
      </c>
      <c r="F3152" s="61" t="s">
        <v>123</v>
      </c>
      <c r="G3152" s="77"/>
    </row>
    <row r="3153" spans="1:7" x14ac:dyDescent="0.3">
      <c r="A3153" s="61">
        <v>2012</v>
      </c>
      <c r="B3153" s="61" t="s">
        <v>10</v>
      </c>
      <c r="C3153" s="61" t="s">
        <v>24</v>
      </c>
      <c r="D3153" s="61" t="s">
        <v>62</v>
      </c>
      <c r="E3153" s="61" t="s">
        <v>126</v>
      </c>
      <c r="F3153" s="61" t="s">
        <v>123</v>
      </c>
      <c r="G3153" s="77">
        <v>5450</v>
      </c>
    </row>
    <row r="3154" spans="1:7" x14ac:dyDescent="0.3">
      <c r="A3154" s="61">
        <v>2013</v>
      </c>
      <c r="B3154" s="61" t="s">
        <v>10</v>
      </c>
      <c r="C3154" s="9" t="s">
        <v>24</v>
      </c>
      <c r="D3154" s="61" t="s">
        <v>62</v>
      </c>
      <c r="E3154" s="61" t="s">
        <v>126</v>
      </c>
      <c r="F3154" s="61" t="s">
        <v>123</v>
      </c>
      <c r="G3154" s="77">
        <v>500</v>
      </c>
    </row>
    <row r="3155" spans="1:7" x14ac:dyDescent="0.3">
      <c r="A3155" s="61">
        <v>2014</v>
      </c>
      <c r="B3155" s="61" t="s">
        <v>10</v>
      </c>
      <c r="C3155" s="9" t="s">
        <v>24</v>
      </c>
      <c r="D3155" s="61" t="s">
        <v>62</v>
      </c>
      <c r="E3155" s="61" t="s">
        <v>126</v>
      </c>
      <c r="F3155" s="61" t="s">
        <v>123</v>
      </c>
      <c r="G3155" s="77">
        <v>4950</v>
      </c>
    </row>
    <row r="3156" spans="1:7" x14ac:dyDescent="0.3">
      <c r="A3156" s="61">
        <v>2015</v>
      </c>
      <c r="B3156" s="61" t="s">
        <v>10</v>
      </c>
      <c r="C3156" s="9" t="s">
        <v>24</v>
      </c>
      <c r="D3156" s="61" t="s">
        <v>62</v>
      </c>
      <c r="E3156" s="61" t="s">
        <v>126</v>
      </c>
      <c r="F3156" s="61" t="s">
        <v>123</v>
      </c>
      <c r="G3156" s="77">
        <v>8890</v>
      </c>
    </row>
    <row r="3157" spans="1:7" x14ac:dyDescent="0.3">
      <c r="A3157" s="61">
        <v>2016</v>
      </c>
      <c r="B3157" s="61" t="s">
        <v>10</v>
      </c>
      <c r="C3157" s="9" t="s">
        <v>24</v>
      </c>
      <c r="D3157" s="61" t="s">
        <v>62</v>
      </c>
      <c r="E3157" s="61" t="s">
        <v>126</v>
      </c>
      <c r="F3157" s="61" t="s">
        <v>123</v>
      </c>
      <c r="G3157" s="77">
        <v>50</v>
      </c>
    </row>
    <row r="3158" spans="1:7" x14ac:dyDescent="0.3">
      <c r="A3158" s="61">
        <v>2000</v>
      </c>
      <c r="B3158" s="61" t="s">
        <v>10</v>
      </c>
      <c r="C3158" s="216" t="s">
        <v>11</v>
      </c>
      <c r="D3158" s="216" t="s">
        <v>246</v>
      </c>
      <c r="E3158" s="61" t="s">
        <v>126</v>
      </c>
      <c r="F3158" s="61" t="s">
        <v>123</v>
      </c>
      <c r="G3158" s="78">
        <v>1450</v>
      </c>
    </row>
    <row r="3159" spans="1:7" x14ac:dyDescent="0.3">
      <c r="A3159" s="61">
        <v>2001</v>
      </c>
      <c r="B3159" s="61" t="s">
        <v>10</v>
      </c>
      <c r="C3159" s="216" t="s">
        <v>11</v>
      </c>
      <c r="D3159" s="216" t="s">
        <v>246</v>
      </c>
      <c r="E3159" s="61" t="s">
        <v>126</v>
      </c>
      <c r="F3159" s="61" t="s">
        <v>123</v>
      </c>
      <c r="G3159" s="78">
        <v>14750</v>
      </c>
    </row>
    <row r="3160" spans="1:7" x14ac:dyDescent="0.3">
      <c r="A3160" s="61">
        <v>2002</v>
      </c>
      <c r="B3160" s="61" t="s">
        <v>10</v>
      </c>
      <c r="C3160" s="216" t="s">
        <v>11</v>
      </c>
      <c r="D3160" s="216" t="s">
        <v>246</v>
      </c>
      <c r="E3160" s="61" t="s">
        <v>126</v>
      </c>
      <c r="F3160" s="61" t="s">
        <v>123</v>
      </c>
      <c r="G3160" s="78"/>
    </row>
    <row r="3161" spans="1:7" x14ac:dyDescent="0.3">
      <c r="A3161" s="61">
        <v>2003</v>
      </c>
      <c r="B3161" s="61" t="s">
        <v>10</v>
      </c>
      <c r="C3161" s="216" t="s">
        <v>11</v>
      </c>
      <c r="D3161" s="216" t="s">
        <v>246</v>
      </c>
      <c r="E3161" s="61" t="s">
        <v>126</v>
      </c>
      <c r="F3161" s="61" t="s">
        <v>123</v>
      </c>
      <c r="G3161" s="78"/>
    </row>
    <row r="3162" spans="1:7" x14ac:dyDescent="0.3">
      <c r="A3162" s="61">
        <v>2004</v>
      </c>
      <c r="B3162" s="61" t="s">
        <v>10</v>
      </c>
      <c r="C3162" s="216" t="s">
        <v>11</v>
      </c>
      <c r="D3162" s="216" t="s">
        <v>246</v>
      </c>
      <c r="E3162" s="61" t="s">
        <v>126</v>
      </c>
      <c r="F3162" s="61" t="s">
        <v>123</v>
      </c>
      <c r="G3162" s="78"/>
    </row>
    <row r="3163" spans="1:7" x14ac:dyDescent="0.3">
      <c r="A3163" s="61">
        <v>2005</v>
      </c>
      <c r="B3163" s="61" t="s">
        <v>10</v>
      </c>
      <c r="C3163" s="216" t="s">
        <v>11</v>
      </c>
      <c r="D3163" s="216" t="s">
        <v>246</v>
      </c>
      <c r="E3163" s="61" t="s">
        <v>126</v>
      </c>
      <c r="F3163" s="61" t="s">
        <v>123</v>
      </c>
      <c r="G3163" s="78"/>
    </row>
    <row r="3164" spans="1:7" x14ac:dyDescent="0.3">
      <c r="A3164" s="61">
        <v>2006</v>
      </c>
      <c r="B3164" s="61" t="s">
        <v>10</v>
      </c>
      <c r="C3164" s="216" t="s">
        <v>11</v>
      </c>
      <c r="D3164" s="216" t="s">
        <v>246</v>
      </c>
      <c r="E3164" s="61" t="s">
        <v>126</v>
      </c>
      <c r="F3164" s="61" t="s">
        <v>123</v>
      </c>
      <c r="G3164" s="78"/>
    </row>
    <row r="3165" spans="1:7" x14ac:dyDescent="0.3">
      <c r="A3165" s="61">
        <v>2007</v>
      </c>
      <c r="B3165" s="61" t="s">
        <v>10</v>
      </c>
      <c r="C3165" s="216" t="s">
        <v>11</v>
      </c>
      <c r="D3165" s="216" t="s">
        <v>246</v>
      </c>
      <c r="E3165" s="61" t="s">
        <v>126</v>
      </c>
      <c r="F3165" s="61" t="s">
        <v>123</v>
      </c>
      <c r="G3165" s="78"/>
    </row>
    <row r="3166" spans="1:7" x14ac:dyDescent="0.3">
      <c r="A3166" s="61">
        <v>2008</v>
      </c>
      <c r="B3166" s="61" t="s">
        <v>10</v>
      </c>
      <c r="C3166" s="216" t="s">
        <v>11</v>
      </c>
      <c r="D3166" s="216" t="s">
        <v>246</v>
      </c>
      <c r="E3166" s="61" t="s">
        <v>126</v>
      </c>
      <c r="F3166" s="61" t="s">
        <v>123</v>
      </c>
      <c r="G3166" s="78">
        <v>500</v>
      </c>
    </row>
    <row r="3167" spans="1:7" x14ac:dyDescent="0.3">
      <c r="A3167" s="61">
        <v>2009</v>
      </c>
      <c r="B3167" s="61" t="s">
        <v>10</v>
      </c>
      <c r="C3167" s="216" t="s">
        <v>11</v>
      </c>
      <c r="D3167" s="216" t="s">
        <v>246</v>
      </c>
      <c r="E3167" s="61" t="s">
        <v>126</v>
      </c>
      <c r="F3167" s="61" t="s">
        <v>123</v>
      </c>
      <c r="G3167" s="78">
        <v>300</v>
      </c>
    </row>
    <row r="3168" spans="1:7" x14ac:dyDescent="0.3">
      <c r="A3168" s="61">
        <v>2010</v>
      </c>
      <c r="B3168" s="61" t="s">
        <v>10</v>
      </c>
      <c r="C3168" s="216" t="s">
        <v>11</v>
      </c>
      <c r="D3168" s="216" t="s">
        <v>246</v>
      </c>
      <c r="E3168" s="61" t="s">
        <v>126</v>
      </c>
      <c r="F3168" s="61" t="s">
        <v>123</v>
      </c>
      <c r="G3168" s="78"/>
    </row>
    <row r="3169" spans="1:7" x14ac:dyDescent="0.3">
      <c r="A3169" s="61">
        <v>2011</v>
      </c>
      <c r="B3169" s="61" t="s">
        <v>10</v>
      </c>
      <c r="C3169" s="216" t="s">
        <v>11</v>
      </c>
      <c r="D3169" s="216" t="s">
        <v>246</v>
      </c>
      <c r="E3169" s="61" t="s">
        <v>126</v>
      </c>
      <c r="F3169" s="61" t="s">
        <v>123</v>
      </c>
      <c r="G3169" s="78"/>
    </row>
    <row r="3170" spans="1:7" x14ac:dyDescent="0.3">
      <c r="A3170" s="61">
        <v>2012</v>
      </c>
      <c r="B3170" s="61" t="s">
        <v>10</v>
      </c>
      <c r="C3170" s="216" t="s">
        <v>11</v>
      </c>
      <c r="D3170" s="216" t="s">
        <v>246</v>
      </c>
      <c r="E3170" s="61" t="s">
        <v>126</v>
      </c>
      <c r="F3170" s="61" t="s">
        <v>123</v>
      </c>
      <c r="G3170" s="78"/>
    </row>
    <row r="3171" spans="1:7" x14ac:dyDescent="0.3">
      <c r="A3171" s="61">
        <v>2013</v>
      </c>
      <c r="B3171" s="61" t="s">
        <v>10</v>
      </c>
      <c r="C3171" s="216" t="s">
        <v>11</v>
      </c>
      <c r="D3171" s="216" t="s">
        <v>246</v>
      </c>
      <c r="E3171" s="61" t="s">
        <v>126</v>
      </c>
      <c r="F3171" s="61" t="s">
        <v>123</v>
      </c>
      <c r="G3171" s="78"/>
    </row>
    <row r="3172" spans="1:7" x14ac:dyDescent="0.3">
      <c r="A3172" s="61">
        <v>2014</v>
      </c>
      <c r="B3172" s="61" t="s">
        <v>10</v>
      </c>
      <c r="C3172" s="216" t="s">
        <v>11</v>
      </c>
      <c r="D3172" s="216" t="s">
        <v>246</v>
      </c>
      <c r="E3172" s="61" t="s">
        <v>126</v>
      </c>
      <c r="F3172" s="61" t="s">
        <v>123</v>
      </c>
      <c r="G3172" s="78"/>
    </row>
    <row r="3173" spans="1:7" x14ac:dyDescent="0.3">
      <c r="A3173" s="61">
        <v>2015</v>
      </c>
      <c r="B3173" s="61" t="s">
        <v>10</v>
      </c>
      <c r="C3173" s="216" t="s">
        <v>11</v>
      </c>
      <c r="D3173" s="216" t="s">
        <v>246</v>
      </c>
      <c r="E3173" s="61" t="s">
        <v>126</v>
      </c>
      <c r="F3173" s="61" t="s">
        <v>123</v>
      </c>
      <c r="G3173" s="78">
        <v>300</v>
      </c>
    </row>
    <row r="3174" spans="1:7" x14ac:dyDescent="0.3">
      <c r="A3174" s="61">
        <v>2016</v>
      </c>
      <c r="B3174" s="61" t="s">
        <v>10</v>
      </c>
      <c r="C3174" s="216" t="s">
        <v>11</v>
      </c>
      <c r="D3174" s="216" t="s">
        <v>246</v>
      </c>
      <c r="E3174" s="61" t="s">
        <v>126</v>
      </c>
      <c r="F3174" s="61" t="s">
        <v>123</v>
      </c>
      <c r="G3174" s="78"/>
    </row>
    <row r="3175" spans="1:7" x14ac:dyDescent="0.3">
      <c r="A3175" s="61">
        <v>2000</v>
      </c>
      <c r="B3175" s="61" t="s">
        <v>10</v>
      </c>
      <c r="C3175" s="61" t="s">
        <v>25</v>
      </c>
      <c r="D3175" s="61" t="s">
        <v>64</v>
      </c>
      <c r="E3175" s="61" t="s">
        <v>126</v>
      </c>
      <c r="F3175" s="61" t="s">
        <v>123</v>
      </c>
      <c r="G3175" s="79">
        <v>600</v>
      </c>
    </row>
    <row r="3176" spans="1:7" x14ac:dyDescent="0.3">
      <c r="A3176" s="61">
        <v>2001</v>
      </c>
      <c r="B3176" s="61" t="s">
        <v>10</v>
      </c>
      <c r="C3176" s="61" t="s">
        <v>25</v>
      </c>
      <c r="D3176" s="61" t="s">
        <v>64</v>
      </c>
      <c r="E3176" s="61" t="s">
        <v>126</v>
      </c>
      <c r="F3176" s="61" t="s">
        <v>123</v>
      </c>
      <c r="G3176" s="79">
        <v>500</v>
      </c>
    </row>
    <row r="3177" spans="1:7" x14ac:dyDescent="0.3">
      <c r="A3177" s="61">
        <v>2002</v>
      </c>
      <c r="B3177" s="61" t="s">
        <v>10</v>
      </c>
      <c r="C3177" s="61" t="s">
        <v>25</v>
      </c>
      <c r="D3177" s="61" t="s">
        <v>64</v>
      </c>
      <c r="E3177" s="61" t="s">
        <v>126</v>
      </c>
      <c r="F3177" s="61" t="s">
        <v>123</v>
      </c>
      <c r="G3177" s="79">
        <v>450</v>
      </c>
    </row>
    <row r="3178" spans="1:7" x14ac:dyDescent="0.3">
      <c r="A3178" s="61">
        <v>2003</v>
      </c>
      <c r="B3178" s="61" t="s">
        <v>10</v>
      </c>
      <c r="C3178" s="61" t="s">
        <v>25</v>
      </c>
      <c r="D3178" s="61" t="s">
        <v>64</v>
      </c>
      <c r="E3178" s="61" t="s">
        <v>126</v>
      </c>
      <c r="F3178" s="61" t="s">
        <v>123</v>
      </c>
      <c r="G3178" s="79"/>
    </row>
    <row r="3179" spans="1:7" x14ac:dyDescent="0.3">
      <c r="A3179" s="61">
        <v>2004</v>
      </c>
      <c r="B3179" s="61" t="s">
        <v>10</v>
      </c>
      <c r="C3179" s="61" t="s">
        <v>25</v>
      </c>
      <c r="D3179" s="61" t="s">
        <v>64</v>
      </c>
      <c r="E3179" s="61" t="s">
        <v>126</v>
      </c>
      <c r="F3179" s="61" t="s">
        <v>123</v>
      </c>
      <c r="G3179" s="79"/>
    </row>
    <row r="3180" spans="1:7" x14ac:dyDescent="0.3">
      <c r="A3180" s="61">
        <v>2005</v>
      </c>
      <c r="B3180" s="61" t="s">
        <v>10</v>
      </c>
      <c r="C3180" s="61" t="s">
        <v>25</v>
      </c>
      <c r="D3180" s="61" t="s">
        <v>64</v>
      </c>
      <c r="E3180" s="61" t="s">
        <v>126</v>
      </c>
      <c r="F3180" s="61" t="s">
        <v>123</v>
      </c>
      <c r="G3180" s="79"/>
    </row>
    <row r="3181" spans="1:7" x14ac:dyDescent="0.3">
      <c r="A3181" s="61">
        <v>2006</v>
      </c>
      <c r="B3181" s="61" t="s">
        <v>10</v>
      </c>
      <c r="C3181" s="61" t="s">
        <v>25</v>
      </c>
      <c r="D3181" s="61" t="s">
        <v>64</v>
      </c>
      <c r="E3181" s="61" t="s">
        <v>126</v>
      </c>
      <c r="F3181" s="61" t="s">
        <v>123</v>
      </c>
      <c r="G3181" s="79"/>
    </row>
    <row r="3182" spans="1:7" x14ac:dyDescent="0.3">
      <c r="A3182" s="61">
        <v>2007</v>
      </c>
      <c r="B3182" s="61" t="s">
        <v>10</v>
      </c>
      <c r="C3182" s="61" t="s">
        <v>25</v>
      </c>
      <c r="D3182" s="61" t="s">
        <v>64</v>
      </c>
      <c r="E3182" s="61" t="s">
        <v>126</v>
      </c>
      <c r="F3182" s="61" t="s">
        <v>123</v>
      </c>
      <c r="G3182" s="79"/>
    </row>
    <row r="3183" spans="1:7" x14ac:dyDescent="0.3">
      <c r="A3183" s="61">
        <v>2008</v>
      </c>
      <c r="B3183" s="61" t="s">
        <v>10</v>
      </c>
      <c r="C3183" s="61" t="s">
        <v>25</v>
      </c>
      <c r="D3183" s="61" t="s">
        <v>64</v>
      </c>
      <c r="E3183" s="61" t="s">
        <v>126</v>
      </c>
      <c r="F3183" s="61" t="s">
        <v>123</v>
      </c>
      <c r="G3183" s="79"/>
    </row>
    <row r="3184" spans="1:7" x14ac:dyDescent="0.3">
      <c r="A3184" s="61">
        <v>2009</v>
      </c>
      <c r="B3184" s="61" t="s">
        <v>10</v>
      </c>
      <c r="C3184" s="61" t="s">
        <v>25</v>
      </c>
      <c r="D3184" s="61" t="s">
        <v>64</v>
      </c>
      <c r="E3184" s="61" t="s">
        <v>126</v>
      </c>
      <c r="F3184" s="61" t="s">
        <v>123</v>
      </c>
      <c r="G3184" s="79"/>
    </row>
    <row r="3185" spans="1:7" x14ac:dyDescent="0.3">
      <c r="A3185" s="61">
        <v>2010</v>
      </c>
      <c r="B3185" s="61" t="s">
        <v>10</v>
      </c>
      <c r="C3185" s="61" t="s">
        <v>25</v>
      </c>
      <c r="D3185" s="61" t="s">
        <v>64</v>
      </c>
      <c r="E3185" s="61" t="s">
        <v>126</v>
      </c>
      <c r="F3185" s="61" t="s">
        <v>123</v>
      </c>
      <c r="G3185" s="79"/>
    </row>
    <row r="3186" spans="1:7" x14ac:dyDescent="0.3">
      <c r="A3186" s="61">
        <v>2011</v>
      </c>
      <c r="B3186" s="61" t="s">
        <v>10</v>
      </c>
      <c r="C3186" s="61" t="s">
        <v>25</v>
      </c>
      <c r="D3186" s="61" t="s">
        <v>64</v>
      </c>
      <c r="E3186" s="61" t="s">
        <v>126</v>
      </c>
      <c r="F3186" s="61" t="s">
        <v>123</v>
      </c>
      <c r="G3186" s="79"/>
    </row>
    <row r="3187" spans="1:7" x14ac:dyDescent="0.3">
      <c r="A3187" s="61">
        <v>2012</v>
      </c>
      <c r="B3187" s="61" t="s">
        <v>10</v>
      </c>
      <c r="C3187" s="61" t="s">
        <v>25</v>
      </c>
      <c r="D3187" s="61" t="s">
        <v>64</v>
      </c>
      <c r="E3187" s="61" t="s">
        <v>126</v>
      </c>
      <c r="F3187" s="61" t="s">
        <v>123</v>
      </c>
      <c r="G3187" s="79"/>
    </row>
    <row r="3188" spans="1:7" x14ac:dyDescent="0.3">
      <c r="A3188" s="61">
        <v>2013</v>
      </c>
      <c r="B3188" s="61" t="s">
        <v>10</v>
      </c>
      <c r="C3188" s="9" t="s">
        <v>25</v>
      </c>
      <c r="D3188" s="61" t="s">
        <v>64</v>
      </c>
      <c r="E3188" s="61" t="s">
        <v>126</v>
      </c>
      <c r="F3188" s="61" t="s">
        <v>123</v>
      </c>
      <c r="G3188" s="79"/>
    </row>
    <row r="3189" spans="1:7" x14ac:dyDescent="0.3">
      <c r="A3189" s="61">
        <v>2014</v>
      </c>
      <c r="B3189" s="61" t="s">
        <v>10</v>
      </c>
      <c r="C3189" s="9" t="s">
        <v>25</v>
      </c>
      <c r="D3189" s="61" t="s">
        <v>64</v>
      </c>
      <c r="E3189" s="61" t="s">
        <v>126</v>
      </c>
      <c r="F3189" s="61" t="s">
        <v>123</v>
      </c>
      <c r="G3189" s="79"/>
    </row>
    <row r="3190" spans="1:7" x14ac:dyDescent="0.3">
      <c r="A3190" s="61">
        <v>2015</v>
      </c>
      <c r="B3190" s="61" t="s">
        <v>10</v>
      </c>
      <c r="C3190" s="9" t="s">
        <v>25</v>
      </c>
      <c r="D3190" s="61" t="s">
        <v>64</v>
      </c>
      <c r="E3190" s="61" t="s">
        <v>126</v>
      </c>
      <c r="F3190" s="61" t="s">
        <v>123</v>
      </c>
      <c r="G3190" s="79"/>
    </row>
    <row r="3191" spans="1:7" x14ac:dyDescent="0.3">
      <c r="A3191" s="61">
        <v>2016</v>
      </c>
      <c r="B3191" s="61" t="s">
        <v>10</v>
      </c>
      <c r="C3191" s="9" t="s">
        <v>25</v>
      </c>
      <c r="D3191" s="61" t="s">
        <v>64</v>
      </c>
      <c r="E3191" s="61" t="s">
        <v>126</v>
      </c>
      <c r="F3191" s="61" t="s">
        <v>123</v>
      </c>
      <c r="G3191" s="79">
        <v>50</v>
      </c>
    </row>
    <row r="3192" spans="1:7" x14ac:dyDescent="0.3">
      <c r="A3192" s="61">
        <v>2000</v>
      </c>
      <c r="B3192" s="61" t="s">
        <v>10</v>
      </c>
      <c r="C3192" s="216" t="s">
        <v>247</v>
      </c>
      <c r="D3192" s="216" t="s">
        <v>248</v>
      </c>
      <c r="E3192" s="61" t="s">
        <v>126</v>
      </c>
      <c r="F3192" s="61" t="s">
        <v>123</v>
      </c>
      <c r="G3192" s="80"/>
    </row>
    <row r="3193" spans="1:7" x14ac:dyDescent="0.3">
      <c r="A3193" s="61">
        <v>2001</v>
      </c>
      <c r="B3193" s="61" t="s">
        <v>10</v>
      </c>
      <c r="C3193" s="216" t="s">
        <v>247</v>
      </c>
      <c r="D3193" s="216" t="s">
        <v>248</v>
      </c>
      <c r="E3193" s="61" t="s">
        <v>126</v>
      </c>
      <c r="F3193" s="61" t="s">
        <v>123</v>
      </c>
      <c r="G3193" s="80">
        <v>430</v>
      </c>
    </row>
    <row r="3194" spans="1:7" x14ac:dyDescent="0.3">
      <c r="A3194" s="61">
        <v>2002</v>
      </c>
      <c r="B3194" s="61" t="s">
        <v>10</v>
      </c>
      <c r="C3194" s="216" t="s">
        <v>247</v>
      </c>
      <c r="D3194" s="216" t="s">
        <v>248</v>
      </c>
      <c r="E3194" s="61" t="s">
        <v>126</v>
      </c>
      <c r="F3194" s="61" t="s">
        <v>123</v>
      </c>
      <c r="G3194" s="80"/>
    </row>
    <row r="3195" spans="1:7" x14ac:dyDescent="0.3">
      <c r="A3195" s="61">
        <v>2003</v>
      </c>
      <c r="B3195" s="61" t="s">
        <v>10</v>
      </c>
      <c r="C3195" s="216" t="s">
        <v>247</v>
      </c>
      <c r="D3195" s="216" t="s">
        <v>248</v>
      </c>
      <c r="E3195" s="61" t="s">
        <v>126</v>
      </c>
      <c r="F3195" s="61" t="s">
        <v>123</v>
      </c>
      <c r="G3195" s="80">
        <v>500</v>
      </c>
    </row>
    <row r="3196" spans="1:7" x14ac:dyDescent="0.3">
      <c r="A3196" s="61">
        <v>2004</v>
      </c>
      <c r="B3196" s="61" t="s">
        <v>10</v>
      </c>
      <c r="C3196" s="216" t="s">
        <v>247</v>
      </c>
      <c r="D3196" s="216" t="s">
        <v>248</v>
      </c>
      <c r="E3196" s="61" t="s">
        <v>126</v>
      </c>
      <c r="F3196" s="61" t="s">
        <v>123</v>
      </c>
      <c r="G3196" s="80"/>
    </row>
    <row r="3197" spans="1:7" x14ac:dyDescent="0.3">
      <c r="A3197" s="61">
        <v>2005</v>
      </c>
      <c r="B3197" s="61" t="s">
        <v>10</v>
      </c>
      <c r="C3197" s="216" t="s">
        <v>247</v>
      </c>
      <c r="D3197" s="216" t="s">
        <v>248</v>
      </c>
      <c r="E3197" s="61" t="s">
        <v>126</v>
      </c>
      <c r="F3197" s="61" t="s">
        <v>123</v>
      </c>
      <c r="G3197" s="80">
        <v>500</v>
      </c>
    </row>
    <row r="3198" spans="1:7" x14ac:dyDescent="0.3">
      <c r="A3198" s="61">
        <v>2006</v>
      </c>
      <c r="B3198" s="61" t="s">
        <v>10</v>
      </c>
      <c r="C3198" s="216" t="s">
        <v>247</v>
      </c>
      <c r="D3198" s="216" t="s">
        <v>248</v>
      </c>
      <c r="E3198" s="61" t="s">
        <v>126</v>
      </c>
      <c r="F3198" s="61" t="s">
        <v>123</v>
      </c>
      <c r="G3198" s="80"/>
    </row>
    <row r="3199" spans="1:7" x14ac:dyDescent="0.3">
      <c r="A3199" s="61">
        <v>2007</v>
      </c>
      <c r="B3199" s="61" t="s">
        <v>10</v>
      </c>
      <c r="C3199" s="216" t="s">
        <v>247</v>
      </c>
      <c r="D3199" s="216" t="s">
        <v>248</v>
      </c>
      <c r="E3199" s="61" t="s">
        <v>126</v>
      </c>
      <c r="F3199" s="61" t="s">
        <v>123</v>
      </c>
      <c r="G3199" s="80"/>
    </row>
    <row r="3200" spans="1:7" x14ac:dyDescent="0.3">
      <c r="A3200" s="61">
        <v>2008</v>
      </c>
      <c r="B3200" s="61" t="s">
        <v>10</v>
      </c>
      <c r="C3200" s="216" t="s">
        <v>247</v>
      </c>
      <c r="D3200" s="216" t="s">
        <v>248</v>
      </c>
      <c r="E3200" s="61" t="s">
        <v>126</v>
      </c>
      <c r="F3200" s="61" t="s">
        <v>123</v>
      </c>
      <c r="G3200" s="80">
        <v>450</v>
      </c>
    </row>
    <row r="3201" spans="1:7" x14ac:dyDescent="0.3">
      <c r="A3201" s="61">
        <v>2009</v>
      </c>
      <c r="B3201" s="61" t="s">
        <v>10</v>
      </c>
      <c r="C3201" s="216" t="s">
        <v>247</v>
      </c>
      <c r="D3201" s="216" t="s">
        <v>248</v>
      </c>
      <c r="E3201" s="61" t="s">
        <v>126</v>
      </c>
      <c r="F3201" s="61" t="s">
        <v>123</v>
      </c>
      <c r="G3201" s="80"/>
    </row>
    <row r="3202" spans="1:7" x14ac:dyDescent="0.3">
      <c r="A3202" s="61">
        <v>2010</v>
      </c>
      <c r="B3202" s="61" t="s">
        <v>10</v>
      </c>
      <c r="C3202" s="216" t="s">
        <v>247</v>
      </c>
      <c r="D3202" s="216" t="s">
        <v>248</v>
      </c>
      <c r="E3202" s="61" t="s">
        <v>126</v>
      </c>
      <c r="F3202" s="61" t="s">
        <v>123</v>
      </c>
      <c r="G3202" s="80"/>
    </row>
    <row r="3203" spans="1:7" x14ac:dyDescent="0.3">
      <c r="A3203" s="61">
        <v>2011</v>
      </c>
      <c r="B3203" s="61" t="s">
        <v>10</v>
      </c>
      <c r="C3203" s="216" t="s">
        <v>247</v>
      </c>
      <c r="D3203" s="216" t="s">
        <v>248</v>
      </c>
      <c r="E3203" s="61" t="s">
        <v>126</v>
      </c>
      <c r="F3203" s="61" t="s">
        <v>123</v>
      </c>
      <c r="G3203" s="80"/>
    </row>
    <row r="3204" spans="1:7" x14ac:dyDescent="0.3">
      <c r="A3204" s="61">
        <v>2012</v>
      </c>
      <c r="B3204" s="61" t="s">
        <v>10</v>
      </c>
      <c r="C3204" s="216" t="s">
        <v>247</v>
      </c>
      <c r="D3204" s="216" t="s">
        <v>248</v>
      </c>
      <c r="E3204" s="61" t="s">
        <v>126</v>
      </c>
      <c r="F3204" s="61" t="s">
        <v>123</v>
      </c>
      <c r="G3204" s="80"/>
    </row>
    <row r="3205" spans="1:7" x14ac:dyDescent="0.3">
      <c r="A3205" s="61">
        <v>2013</v>
      </c>
      <c r="B3205" s="61" t="s">
        <v>10</v>
      </c>
      <c r="C3205" s="216" t="s">
        <v>247</v>
      </c>
      <c r="D3205" s="216" t="s">
        <v>248</v>
      </c>
      <c r="E3205" s="61" t="s">
        <v>126</v>
      </c>
      <c r="F3205" s="61" t="s">
        <v>123</v>
      </c>
      <c r="G3205" s="80"/>
    </row>
    <row r="3206" spans="1:7" x14ac:dyDescent="0.3">
      <c r="A3206" s="61">
        <v>2014</v>
      </c>
      <c r="B3206" s="61" t="s">
        <v>10</v>
      </c>
      <c r="C3206" s="216" t="s">
        <v>247</v>
      </c>
      <c r="D3206" s="216" t="s">
        <v>248</v>
      </c>
      <c r="E3206" s="61" t="s">
        <v>126</v>
      </c>
      <c r="F3206" s="61" t="s">
        <v>123</v>
      </c>
      <c r="G3206" s="80"/>
    </row>
    <row r="3207" spans="1:7" x14ac:dyDescent="0.3">
      <c r="A3207" s="61">
        <v>2015</v>
      </c>
      <c r="B3207" s="61" t="s">
        <v>10</v>
      </c>
      <c r="C3207" s="216" t="s">
        <v>247</v>
      </c>
      <c r="D3207" s="216" t="s">
        <v>248</v>
      </c>
      <c r="E3207" s="61" t="s">
        <v>126</v>
      </c>
      <c r="F3207" s="61" t="s">
        <v>123</v>
      </c>
      <c r="G3207" s="80"/>
    </row>
    <row r="3208" spans="1:7" x14ac:dyDescent="0.3">
      <c r="A3208" s="61">
        <v>2016</v>
      </c>
      <c r="B3208" s="61" t="s">
        <v>10</v>
      </c>
      <c r="C3208" s="216" t="s">
        <v>247</v>
      </c>
      <c r="D3208" s="216" t="s">
        <v>248</v>
      </c>
      <c r="E3208" s="61" t="s">
        <v>126</v>
      </c>
      <c r="F3208" s="61" t="s">
        <v>123</v>
      </c>
      <c r="G3208" s="80"/>
    </row>
    <row r="3209" spans="1:7" x14ac:dyDescent="0.3">
      <c r="A3209" s="61">
        <v>2000</v>
      </c>
      <c r="B3209" s="61" t="s">
        <v>10</v>
      </c>
      <c r="C3209" s="61" t="s">
        <v>26</v>
      </c>
      <c r="D3209" s="61" t="s">
        <v>67</v>
      </c>
      <c r="E3209" s="61" t="s">
        <v>126</v>
      </c>
      <c r="F3209" s="61" t="s">
        <v>123</v>
      </c>
      <c r="G3209" s="83"/>
    </row>
    <row r="3210" spans="1:7" x14ac:dyDescent="0.3">
      <c r="A3210" s="61">
        <v>2001</v>
      </c>
      <c r="B3210" s="61" t="s">
        <v>10</v>
      </c>
      <c r="C3210" s="61" t="s">
        <v>26</v>
      </c>
      <c r="D3210" s="61" t="s">
        <v>67</v>
      </c>
      <c r="E3210" s="61" t="s">
        <v>126</v>
      </c>
      <c r="F3210" s="61" t="s">
        <v>123</v>
      </c>
      <c r="G3210" s="83">
        <v>1030</v>
      </c>
    </row>
    <row r="3211" spans="1:7" x14ac:dyDescent="0.3">
      <c r="A3211" s="61">
        <v>2002</v>
      </c>
      <c r="B3211" s="61" t="s">
        <v>10</v>
      </c>
      <c r="C3211" s="61" t="s">
        <v>26</v>
      </c>
      <c r="D3211" s="61" t="s">
        <v>67</v>
      </c>
      <c r="E3211" s="61" t="s">
        <v>126</v>
      </c>
      <c r="F3211" s="61" t="s">
        <v>123</v>
      </c>
      <c r="G3211" s="83">
        <v>300</v>
      </c>
    </row>
    <row r="3212" spans="1:7" x14ac:dyDescent="0.3">
      <c r="A3212" s="61">
        <v>2003</v>
      </c>
      <c r="B3212" s="61" t="s">
        <v>10</v>
      </c>
      <c r="C3212" s="61" t="s">
        <v>26</v>
      </c>
      <c r="D3212" s="61" t="s">
        <v>67</v>
      </c>
      <c r="E3212" s="61" t="s">
        <v>126</v>
      </c>
      <c r="F3212" s="61" t="s">
        <v>123</v>
      </c>
      <c r="G3212" s="83"/>
    </row>
    <row r="3213" spans="1:7" x14ac:dyDescent="0.3">
      <c r="A3213" s="61">
        <v>2004</v>
      </c>
      <c r="B3213" s="61" t="s">
        <v>10</v>
      </c>
      <c r="C3213" s="61" t="s">
        <v>26</v>
      </c>
      <c r="D3213" s="61" t="s">
        <v>67</v>
      </c>
      <c r="E3213" s="61" t="s">
        <v>126</v>
      </c>
      <c r="F3213" s="61" t="s">
        <v>123</v>
      </c>
      <c r="G3213" s="83"/>
    </row>
    <row r="3214" spans="1:7" x14ac:dyDescent="0.3">
      <c r="A3214" s="61">
        <v>2005</v>
      </c>
      <c r="B3214" s="61" t="s">
        <v>10</v>
      </c>
      <c r="C3214" s="61" t="s">
        <v>26</v>
      </c>
      <c r="D3214" s="61" t="s">
        <v>67</v>
      </c>
      <c r="E3214" s="61" t="s">
        <v>126</v>
      </c>
      <c r="F3214" s="61" t="s">
        <v>123</v>
      </c>
      <c r="G3214" s="83"/>
    </row>
    <row r="3215" spans="1:7" x14ac:dyDescent="0.3">
      <c r="A3215" s="61">
        <v>2006</v>
      </c>
      <c r="B3215" s="61" t="s">
        <v>10</v>
      </c>
      <c r="C3215" s="61" t="s">
        <v>26</v>
      </c>
      <c r="D3215" s="61" t="s">
        <v>67</v>
      </c>
      <c r="E3215" s="61" t="s">
        <v>126</v>
      </c>
      <c r="F3215" s="61" t="s">
        <v>123</v>
      </c>
      <c r="G3215" s="83"/>
    </row>
    <row r="3216" spans="1:7" x14ac:dyDescent="0.3">
      <c r="A3216" s="61">
        <v>2007</v>
      </c>
      <c r="B3216" s="61" t="s">
        <v>10</v>
      </c>
      <c r="C3216" s="61" t="s">
        <v>26</v>
      </c>
      <c r="D3216" s="61" t="s">
        <v>67</v>
      </c>
      <c r="E3216" s="61" t="s">
        <v>126</v>
      </c>
      <c r="F3216" s="61" t="s">
        <v>123</v>
      </c>
      <c r="G3216" s="83"/>
    </row>
    <row r="3217" spans="1:7" x14ac:dyDescent="0.3">
      <c r="A3217" s="61">
        <v>2008</v>
      </c>
      <c r="B3217" s="61" t="s">
        <v>10</v>
      </c>
      <c r="C3217" s="61" t="s">
        <v>26</v>
      </c>
      <c r="D3217" s="61" t="s">
        <v>67</v>
      </c>
      <c r="E3217" s="61" t="s">
        <v>126</v>
      </c>
      <c r="F3217" s="61" t="s">
        <v>123</v>
      </c>
      <c r="G3217" s="83"/>
    </row>
    <row r="3218" spans="1:7" x14ac:dyDescent="0.3">
      <c r="A3218" s="61">
        <v>2009</v>
      </c>
      <c r="B3218" s="61" t="s">
        <v>10</v>
      </c>
      <c r="C3218" s="61" t="s">
        <v>26</v>
      </c>
      <c r="D3218" s="61" t="s">
        <v>67</v>
      </c>
      <c r="E3218" s="61" t="s">
        <v>126</v>
      </c>
      <c r="F3218" s="61" t="s">
        <v>123</v>
      </c>
      <c r="G3218" s="83"/>
    </row>
    <row r="3219" spans="1:7" x14ac:dyDescent="0.3">
      <c r="A3219" s="61">
        <v>2010</v>
      </c>
      <c r="B3219" s="61" t="s">
        <v>10</v>
      </c>
      <c r="C3219" s="61" t="s">
        <v>26</v>
      </c>
      <c r="D3219" s="61" t="s">
        <v>67</v>
      </c>
      <c r="E3219" s="61" t="s">
        <v>126</v>
      </c>
      <c r="F3219" s="61" t="s">
        <v>123</v>
      </c>
      <c r="G3219" s="83"/>
    </row>
    <row r="3220" spans="1:7" x14ac:dyDescent="0.3">
      <c r="A3220" s="61">
        <v>2011</v>
      </c>
      <c r="B3220" s="61" t="s">
        <v>10</v>
      </c>
      <c r="C3220" s="61" t="s">
        <v>26</v>
      </c>
      <c r="D3220" s="61" t="s">
        <v>67</v>
      </c>
      <c r="E3220" s="61" t="s">
        <v>126</v>
      </c>
      <c r="F3220" s="61" t="s">
        <v>123</v>
      </c>
      <c r="G3220" s="83"/>
    </row>
    <row r="3221" spans="1:7" x14ac:dyDescent="0.3">
      <c r="A3221" s="61">
        <v>2012</v>
      </c>
      <c r="B3221" s="61" t="s">
        <v>10</v>
      </c>
      <c r="C3221" s="61" t="s">
        <v>26</v>
      </c>
      <c r="D3221" s="61" t="s">
        <v>67</v>
      </c>
      <c r="E3221" s="61" t="s">
        <v>126</v>
      </c>
      <c r="F3221" s="61" t="s">
        <v>123</v>
      </c>
      <c r="G3221" s="83"/>
    </row>
    <row r="3222" spans="1:7" x14ac:dyDescent="0.3">
      <c r="A3222" s="61">
        <v>2013</v>
      </c>
      <c r="B3222" s="61" t="s">
        <v>10</v>
      </c>
      <c r="C3222" s="9" t="s">
        <v>26</v>
      </c>
      <c r="D3222" s="61" t="s">
        <v>67</v>
      </c>
      <c r="E3222" s="61" t="s">
        <v>126</v>
      </c>
      <c r="F3222" s="61" t="s">
        <v>123</v>
      </c>
      <c r="G3222" s="83"/>
    </row>
    <row r="3223" spans="1:7" x14ac:dyDescent="0.3">
      <c r="A3223" s="61">
        <v>2014</v>
      </c>
      <c r="B3223" s="61" t="s">
        <v>10</v>
      </c>
      <c r="C3223" s="9" t="s">
        <v>26</v>
      </c>
      <c r="D3223" s="61" t="s">
        <v>67</v>
      </c>
      <c r="E3223" s="61" t="s">
        <v>126</v>
      </c>
      <c r="F3223" s="61" t="s">
        <v>123</v>
      </c>
      <c r="G3223" s="83"/>
    </row>
    <row r="3224" spans="1:7" x14ac:dyDescent="0.3">
      <c r="A3224" s="61">
        <v>2015</v>
      </c>
      <c r="B3224" s="61" t="s">
        <v>10</v>
      </c>
      <c r="C3224" s="9" t="s">
        <v>26</v>
      </c>
      <c r="D3224" s="61" t="s">
        <v>67</v>
      </c>
      <c r="E3224" s="61" t="s">
        <v>126</v>
      </c>
      <c r="F3224" s="61" t="s">
        <v>123</v>
      </c>
      <c r="G3224" s="83"/>
    </row>
    <row r="3225" spans="1:7" x14ac:dyDescent="0.3">
      <c r="A3225" s="61">
        <v>2016</v>
      </c>
      <c r="B3225" s="61" t="s">
        <v>10</v>
      </c>
      <c r="C3225" s="9" t="s">
        <v>26</v>
      </c>
      <c r="D3225" s="61" t="s">
        <v>67</v>
      </c>
      <c r="E3225" s="61" t="s">
        <v>126</v>
      </c>
      <c r="F3225" s="61" t="s">
        <v>123</v>
      </c>
      <c r="G3225" s="83"/>
    </row>
    <row r="3226" spans="1:7" x14ac:dyDescent="0.3">
      <c r="A3226" s="61">
        <v>2000</v>
      </c>
      <c r="B3226" s="61" t="s">
        <v>6</v>
      </c>
      <c r="C3226" s="61" t="s">
        <v>17</v>
      </c>
      <c r="D3226" s="61" t="s">
        <v>68</v>
      </c>
      <c r="E3226" s="61" t="s">
        <v>126</v>
      </c>
      <c r="F3226" s="61" t="s">
        <v>123</v>
      </c>
      <c r="G3226" s="81">
        <v>15465</v>
      </c>
    </row>
    <row r="3227" spans="1:7" x14ac:dyDescent="0.3">
      <c r="A3227" s="61">
        <v>2001</v>
      </c>
      <c r="B3227" s="61" t="s">
        <v>6</v>
      </c>
      <c r="C3227" s="61" t="s">
        <v>17</v>
      </c>
      <c r="D3227" s="61" t="s">
        <v>68</v>
      </c>
      <c r="E3227" s="61" t="s">
        <v>126</v>
      </c>
      <c r="F3227" s="61" t="s">
        <v>123</v>
      </c>
      <c r="G3227" s="81">
        <v>24075</v>
      </c>
    </row>
    <row r="3228" spans="1:7" x14ac:dyDescent="0.3">
      <c r="A3228" s="61">
        <v>2002</v>
      </c>
      <c r="B3228" s="61" t="s">
        <v>6</v>
      </c>
      <c r="C3228" s="61" t="s">
        <v>17</v>
      </c>
      <c r="D3228" s="61" t="s">
        <v>68</v>
      </c>
      <c r="E3228" s="61" t="s">
        <v>126</v>
      </c>
      <c r="F3228" s="61" t="s">
        <v>123</v>
      </c>
      <c r="G3228" s="81">
        <v>25250</v>
      </c>
    </row>
    <row r="3229" spans="1:7" x14ac:dyDescent="0.3">
      <c r="A3229" s="61">
        <v>2003</v>
      </c>
      <c r="B3229" s="61" t="s">
        <v>6</v>
      </c>
      <c r="C3229" s="61" t="s">
        <v>17</v>
      </c>
      <c r="D3229" s="61" t="s">
        <v>68</v>
      </c>
      <c r="E3229" s="61" t="s">
        <v>126</v>
      </c>
      <c r="F3229" s="61" t="s">
        <v>123</v>
      </c>
      <c r="G3229" s="81">
        <v>2700</v>
      </c>
    </row>
    <row r="3230" spans="1:7" x14ac:dyDescent="0.3">
      <c r="A3230" s="61">
        <v>2004</v>
      </c>
      <c r="B3230" s="61" t="s">
        <v>6</v>
      </c>
      <c r="C3230" s="61" t="s">
        <v>17</v>
      </c>
      <c r="D3230" s="61" t="s">
        <v>68</v>
      </c>
      <c r="E3230" s="61" t="s">
        <v>126</v>
      </c>
      <c r="F3230" s="61" t="s">
        <v>123</v>
      </c>
      <c r="G3230" s="81">
        <v>3000</v>
      </c>
    </row>
    <row r="3231" spans="1:7" x14ac:dyDescent="0.3">
      <c r="A3231" s="61">
        <v>2005</v>
      </c>
      <c r="B3231" s="61" t="s">
        <v>6</v>
      </c>
      <c r="C3231" s="61" t="s">
        <v>17</v>
      </c>
      <c r="D3231" s="61" t="s">
        <v>68</v>
      </c>
      <c r="E3231" s="61" t="s">
        <v>126</v>
      </c>
      <c r="F3231" s="61" t="s">
        <v>123</v>
      </c>
      <c r="G3231" s="81">
        <v>3300</v>
      </c>
    </row>
    <row r="3232" spans="1:7" x14ac:dyDescent="0.3">
      <c r="A3232" s="61">
        <v>2006</v>
      </c>
      <c r="B3232" s="61" t="s">
        <v>6</v>
      </c>
      <c r="C3232" s="61" t="s">
        <v>17</v>
      </c>
      <c r="D3232" s="61" t="s">
        <v>68</v>
      </c>
      <c r="E3232" s="61" t="s">
        <v>126</v>
      </c>
      <c r="F3232" s="61" t="s">
        <v>123</v>
      </c>
      <c r="G3232" s="81">
        <v>500</v>
      </c>
    </row>
    <row r="3233" spans="1:7" x14ac:dyDescent="0.3">
      <c r="A3233" s="61">
        <v>2007</v>
      </c>
      <c r="B3233" s="61" t="s">
        <v>6</v>
      </c>
      <c r="C3233" s="61" t="s">
        <v>17</v>
      </c>
      <c r="D3233" s="61" t="s">
        <v>68</v>
      </c>
      <c r="E3233" s="61" t="s">
        <v>126</v>
      </c>
      <c r="F3233" s="61" t="s">
        <v>123</v>
      </c>
      <c r="G3233" s="81">
        <v>300</v>
      </c>
    </row>
    <row r="3234" spans="1:7" x14ac:dyDescent="0.3">
      <c r="A3234" s="61">
        <v>2008</v>
      </c>
      <c r="B3234" s="61" t="s">
        <v>6</v>
      </c>
      <c r="C3234" s="61" t="s">
        <v>17</v>
      </c>
      <c r="D3234" s="61" t="s">
        <v>68</v>
      </c>
      <c r="E3234" s="61" t="s">
        <v>126</v>
      </c>
      <c r="F3234" s="61" t="s">
        <v>123</v>
      </c>
      <c r="G3234" s="81"/>
    </row>
    <row r="3235" spans="1:7" x14ac:dyDescent="0.3">
      <c r="A3235" s="61">
        <v>2009</v>
      </c>
      <c r="B3235" s="61" t="s">
        <v>6</v>
      </c>
      <c r="C3235" s="61" t="s">
        <v>17</v>
      </c>
      <c r="D3235" s="61" t="s">
        <v>68</v>
      </c>
      <c r="E3235" s="61" t="s">
        <v>126</v>
      </c>
      <c r="F3235" s="61" t="s">
        <v>123</v>
      </c>
      <c r="G3235" s="81">
        <v>10500</v>
      </c>
    </row>
    <row r="3236" spans="1:7" x14ac:dyDescent="0.3">
      <c r="A3236" s="61">
        <v>2010</v>
      </c>
      <c r="B3236" s="61" t="s">
        <v>6</v>
      </c>
      <c r="C3236" s="61" t="s">
        <v>17</v>
      </c>
      <c r="D3236" s="61" t="s">
        <v>68</v>
      </c>
      <c r="E3236" s="61" t="s">
        <v>126</v>
      </c>
      <c r="F3236" s="61" t="s">
        <v>123</v>
      </c>
      <c r="G3236" s="81">
        <v>850</v>
      </c>
    </row>
    <row r="3237" spans="1:7" x14ac:dyDescent="0.3">
      <c r="A3237" s="61">
        <v>2011</v>
      </c>
      <c r="B3237" s="61" t="s">
        <v>6</v>
      </c>
      <c r="C3237" s="61" t="s">
        <v>17</v>
      </c>
      <c r="D3237" s="61" t="s">
        <v>68</v>
      </c>
      <c r="E3237" s="61" t="s">
        <v>126</v>
      </c>
      <c r="F3237" s="61" t="s">
        <v>123</v>
      </c>
      <c r="G3237" s="81">
        <v>150</v>
      </c>
    </row>
    <row r="3238" spans="1:7" x14ac:dyDescent="0.3">
      <c r="A3238" s="61">
        <v>2012</v>
      </c>
      <c r="B3238" s="61" t="s">
        <v>6</v>
      </c>
      <c r="C3238" s="61" t="s">
        <v>17</v>
      </c>
      <c r="D3238" s="61" t="s">
        <v>68</v>
      </c>
      <c r="E3238" s="61" t="s">
        <v>126</v>
      </c>
      <c r="F3238" s="61" t="s">
        <v>123</v>
      </c>
      <c r="G3238" s="81">
        <v>500</v>
      </c>
    </row>
    <row r="3239" spans="1:7" x14ac:dyDescent="0.3">
      <c r="A3239" s="61">
        <v>2013</v>
      </c>
      <c r="B3239" s="61" t="s">
        <v>6</v>
      </c>
      <c r="C3239" s="9" t="s">
        <v>17</v>
      </c>
      <c r="D3239" s="61" t="s">
        <v>68</v>
      </c>
      <c r="E3239" s="61" t="s">
        <v>126</v>
      </c>
      <c r="F3239" s="61" t="s">
        <v>123</v>
      </c>
      <c r="G3239" s="81">
        <v>300</v>
      </c>
    </row>
    <row r="3240" spans="1:7" x14ac:dyDescent="0.3">
      <c r="A3240" s="61">
        <v>2014</v>
      </c>
      <c r="B3240" s="61" t="s">
        <v>6</v>
      </c>
      <c r="C3240" s="9" t="s">
        <v>17</v>
      </c>
      <c r="D3240" s="61" t="s">
        <v>68</v>
      </c>
      <c r="E3240" s="61" t="s">
        <v>126</v>
      </c>
      <c r="F3240" s="61" t="s">
        <v>123</v>
      </c>
      <c r="G3240" s="81">
        <v>800</v>
      </c>
    </row>
    <row r="3241" spans="1:7" x14ac:dyDescent="0.3">
      <c r="A3241" s="61">
        <v>2015</v>
      </c>
      <c r="B3241" s="61" t="s">
        <v>6</v>
      </c>
      <c r="C3241" s="9" t="s">
        <v>17</v>
      </c>
      <c r="D3241" s="61" t="s">
        <v>68</v>
      </c>
      <c r="E3241" s="61" t="s">
        <v>126</v>
      </c>
      <c r="F3241" s="61" t="s">
        <v>123</v>
      </c>
      <c r="G3241" s="81">
        <v>3300</v>
      </c>
    </row>
    <row r="3242" spans="1:7" x14ac:dyDescent="0.3">
      <c r="A3242" s="61">
        <v>2016</v>
      </c>
      <c r="B3242" s="61" t="s">
        <v>6</v>
      </c>
      <c r="C3242" s="9" t="s">
        <v>17</v>
      </c>
      <c r="D3242" s="61" t="s">
        <v>68</v>
      </c>
      <c r="E3242" s="61" t="s">
        <v>126</v>
      </c>
      <c r="F3242" s="61" t="s">
        <v>123</v>
      </c>
      <c r="G3242" s="81">
        <v>300</v>
      </c>
    </row>
    <row r="3243" spans="1:7" x14ac:dyDescent="0.3">
      <c r="A3243" s="61">
        <v>2000</v>
      </c>
      <c r="B3243" s="61" t="s">
        <v>114</v>
      </c>
      <c r="C3243" s="61" t="s">
        <v>112</v>
      </c>
      <c r="D3243" s="61" t="s">
        <v>51</v>
      </c>
      <c r="E3243" s="61" t="s">
        <v>126</v>
      </c>
      <c r="F3243" s="61" t="s">
        <v>123</v>
      </c>
      <c r="G3243" s="82">
        <v>5075</v>
      </c>
    </row>
    <row r="3244" spans="1:7" x14ac:dyDescent="0.3">
      <c r="A3244" s="61">
        <v>2001</v>
      </c>
      <c r="B3244" s="61" t="s">
        <v>114</v>
      </c>
      <c r="C3244" s="61" t="s">
        <v>112</v>
      </c>
      <c r="D3244" s="61" t="s">
        <v>51</v>
      </c>
      <c r="E3244" s="61" t="s">
        <v>126</v>
      </c>
      <c r="F3244" s="61" t="s">
        <v>123</v>
      </c>
      <c r="G3244" s="82">
        <v>7650</v>
      </c>
    </row>
    <row r="3245" spans="1:7" x14ac:dyDescent="0.3">
      <c r="A3245" s="61">
        <v>2002</v>
      </c>
      <c r="B3245" s="61" t="s">
        <v>114</v>
      </c>
      <c r="C3245" s="61" t="s">
        <v>112</v>
      </c>
      <c r="D3245" s="61" t="s">
        <v>51</v>
      </c>
      <c r="E3245" s="61" t="s">
        <v>126</v>
      </c>
      <c r="F3245" s="61" t="s">
        <v>123</v>
      </c>
      <c r="G3245" s="82">
        <v>6500</v>
      </c>
    </row>
    <row r="3246" spans="1:7" x14ac:dyDescent="0.3">
      <c r="A3246" s="61">
        <v>2003</v>
      </c>
      <c r="B3246" s="61" t="s">
        <v>114</v>
      </c>
      <c r="C3246" s="61" t="s">
        <v>112</v>
      </c>
      <c r="D3246" s="61" t="s">
        <v>51</v>
      </c>
      <c r="E3246" s="61" t="s">
        <v>126</v>
      </c>
      <c r="F3246" s="61" t="s">
        <v>123</v>
      </c>
      <c r="G3246" s="82">
        <v>1800</v>
      </c>
    </row>
    <row r="3247" spans="1:7" x14ac:dyDescent="0.3">
      <c r="A3247" s="61">
        <v>2004</v>
      </c>
      <c r="B3247" s="61" t="s">
        <v>114</v>
      </c>
      <c r="C3247" s="61" t="s">
        <v>112</v>
      </c>
      <c r="D3247" s="61" t="s">
        <v>51</v>
      </c>
      <c r="E3247" s="61" t="s">
        <v>126</v>
      </c>
      <c r="F3247" s="61" t="s">
        <v>123</v>
      </c>
      <c r="G3247" s="82"/>
    </row>
    <row r="3248" spans="1:7" x14ac:dyDescent="0.3">
      <c r="A3248" s="61">
        <v>2005</v>
      </c>
      <c r="B3248" s="61" t="s">
        <v>114</v>
      </c>
      <c r="C3248" s="61" t="s">
        <v>112</v>
      </c>
      <c r="D3248" s="61" t="s">
        <v>51</v>
      </c>
      <c r="E3248" s="61" t="s">
        <v>126</v>
      </c>
      <c r="F3248" s="61" t="s">
        <v>123</v>
      </c>
      <c r="G3248" s="82">
        <v>1500</v>
      </c>
    </row>
    <row r="3249" spans="1:7" x14ac:dyDescent="0.3">
      <c r="A3249" s="61">
        <v>2006</v>
      </c>
      <c r="B3249" s="61" t="s">
        <v>114</v>
      </c>
      <c r="C3249" s="61" t="s">
        <v>112</v>
      </c>
      <c r="D3249" s="61" t="s">
        <v>51</v>
      </c>
      <c r="E3249" s="61" t="s">
        <v>126</v>
      </c>
      <c r="F3249" s="61" t="s">
        <v>123</v>
      </c>
      <c r="G3249" s="82">
        <v>200</v>
      </c>
    </row>
    <row r="3250" spans="1:7" x14ac:dyDescent="0.3">
      <c r="A3250" s="61">
        <v>2007</v>
      </c>
      <c r="B3250" s="61" t="s">
        <v>114</v>
      </c>
      <c r="C3250" s="61" t="s">
        <v>112</v>
      </c>
      <c r="D3250" s="61" t="s">
        <v>51</v>
      </c>
      <c r="E3250" s="61" t="s">
        <v>126</v>
      </c>
      <c r="F3250" s="61" t="s">
        <v>123</v>
      </c>
      <c r="G3250" s="82">
        <v>1500</v>
      </c>
    </row>
    <row r="3251" spans="1:7" x14ac:dyDescent="0.3">
      <c r="A3251" s="61">
        <v>2008</v>
      </c>
      <c r="B3251" s="61" t="s">
        <v>114</v>
      </c>
      <c r="C3251" s="61" t="s">
        <v>112</v>
      </c>
      <c r="D3251" s="61" t="s">
        <v>51</v>
      </c>
      <c r="E3251" s="61" t="s">
        <v>126</v>
      </c>
      <c r="F3251" s="61" t="s">
        <v>123</v>
      </c>
      <c r="G3251" s="82">
        <v>400</v>
      </c>
    </row>
    <row r="3252" spans="1:7" x14ac:dyDescent="0.3">
      <c r="A3252" s="61">
        <v>2009</v>
      </c>
      <c r="B3252" s="61" t="s">
        <v>114</v>
      </c>
      <c r="C3252" s="61" t="s">
        <v>112</v>
      </c>
      <c r="D3252" s="61" t="s">
        <v>51</v>
      </c>
      <c r="E3252" s="61" t="s">
        <v>126</v>
      </c>
      <c r="F3252" s="61" t="s">
        <v>123</v>
      </c>
      <c r="G3252" s="82">
        <v>5475</v>
      </c>
    </row>
    <row r="3253" spans="1:7" x14ac:dyDescent="0.3">
      <c r="A3253" s="61">
        <v>2010</v>
      </c>
      <c r="B3253" s="61" t="s">
        <v>114</v>
      </c>
      <c r="C3253" s="61" t="s">
        <v>112</v>
      </c>
      <c r="D3253" s="61" t="s">
        <v>51</v>
      </c>
      <c r="E3253" s="61" t="s">
        <v>126</v>
      </c>
      <c r="F3253" s="61" t="s">
        <v>123</v>
      </c>
      <c r="G3253" s="82">
        <v>1483</v>
      </c>
    </row>
    <row r="3254" spans="1:7" x14ac:dyDescent="0.3">
      <c r="A3254" s="61">
        <v>2011</v>
      </c>
      <c r="B3254" s="61" t="s">
        <v>114</v>
      </c>
      <c r="C3254" s="61" t="s">
        <v>112</v>
      </c>
      <c r="D3254" s="61" t="s">
        <v>51</v>
      </c>
      <c r="E3254" s="61" t="s">
        <v>126</v>
      </c>
      <c r="F3254" s="61" t="s">
        <v>123</v>
      </c>
      <c r="G3254" s="82"/>
    </row>
    <row r="3255" spans="1:7" x14ac:dyDescent="0.3">
      <c r="A3255" s="61">
        <v>2012</v>
      </c>
      <c r="B3255" s="61" t="s">
        <v>114</v>
      </c>
      <c r="C3255" s="61" t="s">
        <v>112</v>
      </c>
      <c r="D3255" s="61" t="s">
        <v>51</v>
      </c>
      <c r="E3255" s="61" t="s">
        <v>126</v>
      </c>
      <c r="F3255" s="61" t="s">
        <v>123</v>
      </c>
      <c r="G3255" s="82"/>
    </row>
    <row r="3256" spans="1:7" x14ac:dyDescent="0.3">
      <c r="A3256" s="61">
        <v>2013</v>
      </c>
      <c r="B3256" s="61" t="s">
        <v>114</v>
      </c>
      <c r="C3256" s="61" t="s">
        <v>112</v>
      </c>
      <c r="D3256" s="61" t="s">
        <v>51</v>
      </c>
      <c r="E3256" s="61" t="s">
        <v>126</v>
      </c>
      <c r="F3256" s="61" t="s">
        <v>123</v>
      </c>
      <c r="G3256" s="82"/>
    </row>
    <row r="3257" spans="1:7" x14ac:dyDescent="0.3">
      <c r="A3257" s="61">
        <v>2014</v>
      </c>
      <c r="B3257" s="61" t="s">
        <v>114</v>
      </c>
      <c r="C3257" s="61" t="s">
        <v>112</v>
      </c>
      <c r="D3257" s="61" t="s">
        <v>51</v>
      </c>
      <c r="E3257" s="61" t="s">
        <v>126</v>
      </c>
      <c r="F3257" s="61" t="s">
        <v>123</v>
      </c>
      <c r="G3257" s="82"/>
    </row>
    <row r="3258" spans="1:7" x14ac:dyDescent="0.3">
      <c r="A3258" s="61">
        <v>2015</v>
      </c>
      <c r="B3258" s="61" t="s">
        <v>114</v>
      </c>
      <c r="C3258" s="61" t="s">
        <v>112</v>
      </c>
      <c r="D3258" s="61" t="s">
        <v>51</v>
      </c>
      <c r="E3258" s="61" t="s">
        <v>126</v>
      </c>
      <c r="F3258" s="61" t="s">
        <v>123</v>
      </c>
      <c r="G3258" s="82"/>
    </row>
    <row r="3259" spans="1:7" x14ac:dyDescent="0.3">
      <c r="A3259" s="61">
        <v>2016</v>
      </c>
      <c r="B3259" s="61" t="s">
        <v>114</v>
      </c>
      <c r="C3259" s="61" t="s">
        <v>112</v>
      </c>
      <c r="D3259" s="61" t="s">
        <v>51</v>
      </c>
      <c r="E3259" s="61" t="s">
        <v>126</v>
      </c>
      <c r="F3259" s="61" t="s">
        <v>123</v>
      </c>
      <c r="G3259" s="82">
        <v>300</v>
      </c>
    </row>
    <row r="3260" spans="1:7" x14ac:dyDescent="0.3">
      <c r="A3260" s="11">
        <v>2000</v>
      </c>
      <c r="B3260" s="61" t="s">
        <v>115</v>
      </c>
      <c r="C3260" s="61" t="s">
        <v>69</v>
      </c>
      <c r="D3260" s="61" t="s">
        <v>70</v>
      </c>
      <c r="E3260" s="61" t="s">
        <v>126</v>
      </c>
      <c r="F3260" s="61" t="s">
        <v>125</v>
      </c>
      <c r="G3260" s="84">
        <v>16480</v>
      </c>
    </row>
    <row r="3261" spans="1:7" x14ac:dyDescent="0.3">
      <c r="A3261" s="11">
        <v>2001</v>
      </c>
      <c r="B3261" s="61" t="s">
        <v>115</v>
      </c>
      <c r="C3261" s="61" t="s">
        <v>69</v>
      </c>
      <c r="D3261" s="61" t="s">
        <v>70</v>
      </c>
      <c r="E3261" s="61" t="s">
        <v>126</v>
      </c>
      <c r="F3261" s="61" t="s">
        <v>125</v>
      </c>
      <c r="G3261" s="84">
        <v>13975</v>
      </c>
    </row>
    <row r="3262" spans="1:7" x14ac:dyDescent="0.3">
      <c r="A3262" s="11">
        <v>2002</v>
      </c>
      <c r="B3262" s="61" t="s">
        <v>115</v>
      </c>
      <c r="C3262" s="61" t="s">
        <v>69</v>
      </c>
      <c r="D3262" s="61" t="s">
        <v>70</v>
      </c>
      <c r="E3262" s="61" t="s">
        <v>126</v>
      </c>
      <c r="F3262" s="61" t="s">
        <v>125</v>
      </c>
      <c r="G3262" s="84">
        <v>1750</v>
      </c>
    </row>
    <row r="3263" spans="1:7" x14ac:dyDescent="0.3">
      <c r="A3263" s="11">
        <v>2003</v>
      </c>
      <c r="B3263" s="61" t="s">
        <v>115</v>
      </c>
      <c r="C3263" s="61" t="s">
        <v>69</v>
      </c>
      <c r="D3263" s="61" t="s">
        <v>70</v>
      </c>
      <c r="E3263" s="61" t="s">
        <v>126</v>
      </c>
      <c r="F3263" s="61" t="s">
        <v>125</v>
      </c>
      <c r="G3263" s="84">
        <v>1100</v>
      </c>
    </row>
    <row r="3264" spans="1:7" x14ac:dyDescent="0.3">
      <c r="A3264" s="11">
        <v>2004</v>
      </c>
      <c r="B3264" s="61" t="s">
        <v>115</v>
      </c>
      <c r="C3264" s="61" t="s">
        <v>69</v>
      </c>
      <c r="D3264" s="61" t="s">
        <v>70</v>
      </c>
      <c r="E3264" s="61" t="s">
        <v>126</v>
      </c>
      <c r="F3264" s="61" t="s">
        <v>125</v>
      </c>
      <c r="G3264" s="84">
        <v>250</v>
      </c>
    </row>
    <row r="3265" spans="1:7" x14ac:dyDescent="0.3">
      <c r="A3265" s="11">
        <v>2005</v>
      </c>
      <c r="B3265" s="61" t="s">
        <v>115</v>
      </c>
      <c r="C3265" s="61" t="s">
        <v>69</v>
      </c>
      <c r="D3265" s="61" t="s">
        <v>70</v>
      </c>
      <c r="E3265" s="61" t="s">
        <v>126</v>
      </c>
      <c r="F3265" s="61" t="s">
        <v>125</v>
      </c>
      <c r="G3265" s="84">
        <v>200</v>
      </c>
    </row>
    <row r="3266" spans="1:7" x14ac:dyDescent="0.3">
      <c r="A3266" s="11">
        <v>2006</v>
      </c>
      <c r="B3266" s="61" t="s">
        <v>115</v>
      </c>
      <c r="C3266" s="61" t="s">
        <v>69</v>
      </c>
      <c r="D3266" s="61" t="s">
        <v>70</v>
      </c>
      <c r="E3266" s="61" t="s">
        <v>126</v>
      </c>
      <c r="F3266" s="61" t="s">
        <v>125</v>
      </c>
      <c r="G3266" s="84">
        <v>2450</v>
      </c>
    </row>
    <row r="3267" spans="1:7" x14ac:dyDescent="0.3">
      <c r="A3267" s="11">
        <v>2007</v>
      </c>
      <c r="B3267" s="61" t="s">
        <v>115</v>
      </c>
      <c r="C3267" s="61" t="s">
        <v>69</v>
      </c>
      <c r="D3267" s="61" t="s">
        <v>70</v>
      </c>
      <c r="E3267" s="61" t="s">
        <v>126</v>
      </c>
      <c r="F3267" s="61" t="s">
        <v>125</v>
      </c>
      <c r="G3267" s="84">
        <v>500</v>
      </c>
    </row>
    <row r="3268" spans="1:7" x14ac:dyDescent="0.3">
      <c r="A3268" s="11">
        <v>2008</v>
      </c>
      <c r="B3268" s="61" t="s">
        <v>115</v>
      </c>
      <c r="C3268" s="61" t="s">
        <v>69</v>
      </c>
      <c r="D3268" s="61" t="s">
        <v>70</v>
      </c>
      <c r="E3268" s="61" t="s">
        <v>126</v>
      </c>
      <c r="F3268" s="61" t="s">
        <v>125</v>
      </c>
      <c r="G3268" s="84">
        <v>1350</v>
      </c>
    </row>
    <row r="3269" spans="1:7" x14ac:dyDescent="0.3">
      <c r="A3269" s="11">
        <v>2009</v>
      </c>
      <c r="B3269" s="61" t="s">
        <v>115</v>
      </c>
      <c r="C3269" s="61" t="s">
        <v>69</v>
      </c>
      <c r="D3269" s="61" t="s">
        <v>70</v>
      </c>
      <c r="E3269" s="61" t="s">
        <v>126</v>
      </c>
      <c r="F3269" s="61" t="s">
        <v>125</v>
      </c>
      <c r="G3269" s="84">
        <v>600</v>
      </c>
    </row>
    <row r="3270" spans="1:7" x14ac:dyDescent="0.3">
      <c r="A3270" s="11">
        <v>2010</v>
      </c>
      <c r="B3270" s="61" t="s">
        <v>115</v>
      </c>
      <c r="C3270" s="61" t="s">
        <v>69</v>
      </c>
      <c r="D3270" s="61" t="s">
        <v>70</v>
      </c>
      <c r="E3270" s="61" t="s">
        <v>126</v>
      </c>
      <c r="F3270" s="61" t="s">
        <v>125</v>
      </c>
      <c r="G3270" s="84">
        <v>875</v>
      </c>
    </row>
    <row r="3271" spans="1:7" x14ac:dyDescent="0.3">
      <c r="A3271" s="11">
        <v>2011</v>
      </c>
      <c r="B3271" s="61" t="s">
        <v>115</v>
      </c>
      <c r="C3271" s="61" t="s">
        <v>69</v>
      </c>
      <c r="D3271" s="61" t="s">
        <v>70</v>
      </c>
      <c r="E3271" s="61" t="s">
        <v>126</v>
      </c>
      <c r="F3271" s="61" t="s">
        <v>125</v>
      </c>
      <c r="G3271" s="84"/>
    </row>
    <row r="3272" spans="1:7" x14ac:dyDescent="0.3">
      <c r="A3272" s="11">
        <v>2012</v>
      </c>
      <c r="B3272" s="61" t="s">
        <v>115</v>
      </c>
      <c r="C3272" s="61" t="s">
        <v>69</v>
      </c>
      <c r="D3272" s="61" t="s">
        <v>70</v>
      </c>
      <c r="E3272" s="61" t="s">
        <v>126</v>
      </c>
      <c r="F3272" s="61" t="s">
        <v>125</v>
      </c>
      <c r="G3272" s="84">
        <v>200</v>
      </c>
    </row>
    <row r="3273" spans="1:7" x14ac:dyDescent="0.3">
      <c r="A3273" s="11">
        <v>2013</v>
      </c>
      <c r="B3273" s="61" t="s">
        <v>115</v>
      </c>
      <c r="C3273" s="61" t="s">
        <v>69</v>
      </c>
      <c r="D3273" s="61" t="s">
        <v>70</v>
      </c>
      <c r="E3273" s="61" t="s">
        <v>126</v>
      </c>
      <c r="F3273" s="61" t="s">
        <v>125</v>
      </c>
      <c r="G3273" s="84"/>
    </row>
    <row r="3274" spans="1:7" x14ac:dyDescent="0.3">
      <c r="A3274" s="11">
        <v>2014</v>
      </c>
      <c r="B3274" s="61" t="s">
        <v>115</v>
      </c>
      <c r="C3274" s="61" t="s">
        <v>69</v>
      </c>
      <c r="D3274" s="61" t="s">
        <v>70</v>
      </c>
      <c r="E3274" s="61" t="s">
        <v>126</v>
      </c>
      <c r="F3274" s="61" t="s">
        <v>125</v>
      </c>
      <c r="G3274" s="84">
        <v>500</v>
      </c>
    </row>
    <row r="3275" spans="1:7" x14ac:dyDescent="0.3">
      <c r="A3275" s="11">
        <v>2015</v>
      </c>
      <c r="B3275" s="61" t="s">
        <v>115</v>
      </c>
      <c r="C3275" s="61" t="s">
        <v>69</v>
      </c>
      <c r="D3275" s="61" t="s">
        <v>70</v>
      </c>
      <c r="E3275" s="61" t="s">
        <v>126</v>
      </c>
      <c r="F3275" s="61" t="s">
        <v>125</v>
      </c>
      <c r="G3275" s="84">
        <v>12350</v>
      </c>
    </row>
    <row r="3276" spans="1:7" x14ac:dyDescent="0.3">
      <c r="A3276" s="11">
        <v>2016</v>
      </c>
      <c r="B3276" s="61" t="s">
        <v>115</v>
      </c>
      <c r="C3276" s="61" t="s">
        <v>69</v>
      </c>
      <c r="D3276" s="61" t="s">
        <v>70</v>
      </c>
      <c r="E3276" s="61" t="s">
        <v>126</v>
      </c>
      <c r="F3276" s="61" t="s">
        <v>125</v>
      </c>
      <c r="G3276" s="84">
        <v>26310</v>
      </c>
    </row>
    <row r="3277" spans="1:7" x14ac:dyDescent="0.3">
      <c r="A3277" s="11">
        <v>2000</v>
      </c>
      <c r="B3277" s="216" t="s">
        <v>250</v>
      </c>
      <c r="C3277" s="216" t="s">
        <v>251</v>
      </c>
      <c r="D3277" s="216" t="s">
        <v>252</v>
      </c>
      <c r="E3277" s="61" t="s">
        <v>126</v>
      </c>
      <c r="F3277" s="61" t="s">
        <v>125</v>
      </c>
      <c r="G3277" s="85">
        <v>3690</v>
      </c>
    </row>
    <row r="3278" spans="1:7" x14ac:dyDescent="0.3">
      <c r="A3278" s="11">
        <v>2001</v>
      </c>
      <c r="B3278" s="216" t="s">
        <v>250</v>
      </c>
      <c r="C3278" s="216" t="s">
        <v>251</v>
      </c>
      <c r="D3278" s="216" t="s">
        <v>252</v>
      </c>
      <c r="E3278" s="61" t="s">
        <v>126</v>
      </c>
      <c r="F3278" s="61" t="s">
        <v>125</v>
      </c>
      <c r="G3278" s="85">
        <v>1600</v>
      </c>
    </row>
    <row r="3279" spans="1:7" x14ac:dyDescent="0.3">
      <c r="A3279" s="11">
        <v>2002</v>
      </c>
      <c r="B3279" s="216" t="s">
        <v>250</v>
      </c>
      <c r="C3279" s="216" t="s">
        <v>251</v>
      </c>
      <c r="D3279" s="216" t="s">
        <v>252</v>
      </c>
      <c r="E3279" s="61" t="s">
        <v>126</v>
      </c>
      <c r="F3279" s="61" t="s">
        <v>125</v>
      </c>
      <c r="G3279" s="85">
        <v>2750</v>
      </c>
    </row>
    <row r="3280" spans="1:7" x14ac:dyDescent="0.3">
      <c r="A3280" s="11">
        <v>2003</v>
      </c>
      <c r="B3280" s="216" t="s">
        <v>250</v>
      </c>
      <c r="C3280" s="216" t="s">
        <v>251</v>
      </c>
      <c r="D3280" s="216" t="s">
        <v>252</v>
      </c>
      <c r="E3280" s="61" t="s">
        <v>126</v>
      </c>
      <c r="F3280" s="61" t="s">
        <v>125</v>
      </c>
      <c r="G3280" s="85">
        <v>100</v>
      </c>
    </row>
    <row r="3281" spans="1:7" x14ac:dyDescent="0.3">
      <c r="A3281" s="11">
        <v>2004</v>
      </c>
      <c r="B3281" s="216" t="s">
        <v>250</v>
      </c>
      <c r="C3281" s="216" t="s">
        <v>251</v>
      </c>
      <c r="D3281" s="216" t="s">
        <v>252</v>
      </c>
      <c r="E3281" s="61" t="s">
        <v>126</v>
      </c>
      <c r="F3281" s="61" t="s">
        <v>125</v>
      </c>
      <c r="G3281" s="85">
        <v>300</v>
      </c>
    </row>
    <row r="3282" spans="1:7" x14ac:dyDescent="0.3">
      <c r="A3282" s="11">
        <v>2005</v>
      </c>
      <c r="B3282" s="216" t="s">
        <v>250</v>
      </c>
      <c r="C3282" s="216" t="s">
        <v>251</v>
      </c>
      <c r="D3282" s="216" t="s">
        <v>252</v>
      </c>
      <c r="E3282" s="61" t="s">
        <v>126</v>
      </c>
      <c r="F3282" s="61" t="s">
        <v>125</v>
      </c>
      <c r="G3282" s="85"/>
    </row>
    <row r="3283" spans="1:7" x14ac:dyDescent="0.3">
      <c r="A3283" s="11">
        <v>2006</v>
      </c>
      <c r="B3283" s="216" t="s">
        <v>250</v>
      </c>
      <c r="C3283" s="216" t="s">
        <v>251</v>
      </c>
      <c r="D3283" s="216" t="s">
        <v>252</v>
      </c>
      <c r="E3283" s="61" t="s">
        <v>126</v>
      </c>
      <c r="F3283" s="61" t="s">
        <v>125</v>
      </c>
      <c r="G3283" s="85"/>
    </row>
    <row r="3284" spans="1:7" x14ac:dyDescent="0.3">
      <c r="A3284" s="11">
        <v>2007</v>
      </c>
      <c r="B3284" s="216" t="s">
        <v>250</v>
      </c>
      <c r="C3284" s="216" t="s">
        <v>251</v>
      </c>
      <c r="D3284" s="216" t="s">
        <v>252</v>
      </c>
      <c r="E3284" s="61" t="s">
        <v>126</v>
      </c>
      <c r="F3284" s="61" t="s">
        <v>125</v>
      </c>
      <c r="G3284" s="85">
        <v>5425</v>
      </c>
    </row>
    <row r="3285" spans="1:7" x14ac:dyDescent="0.3">
      <c r="A3285" s="11">
        <v>2008</v>
      </c>
      <c r="B3285" s="216" t="s">
        <v>250</v>
      </c>
      <c r="C3285" s="216" t="s">
        <v>251</v>
      </c>
      <c r="D3285" s="216" t="s">
        <v>252</v>
      </c>
      <c r="E3285" s="61" t="s">
        <v>126</v>
      </c>
      <c r="F3285" s="61" t="s">
        <v>125</v>
      </c>
      <c r="G3285" s="85">
        <v>2500</v>
      </c>
    </row>
    <row r="3286" spans="1:7" x14ac:dyDescent="0.3">
      <c r="A3286" s="11">
        <v>2009</v>
      </c>
      <c r="B3286" s="216" t="s">
        <v>250</v>
      </c>
      <c r="C3286" s="216" t="s">
        <v>251</v>
      </c>
      <c r="D3286" s="216" t="s">
        <v>252</v>
      </c>
      <c r="E3286" s="61" t="s">
        <v>126</v>
      </c>
      <c r="F3286" s="61" t="s">
        <v>125</v>
      </c>
      <c r="G3286" s="85">
        <v>850</v>
      </c>
    </row>
    <row r="3287" spans="1:7" x14ac:dyDescent="0.3">
      <c r="A3287" s="11">
        <v>2010</v>
      </c>
      <c r="B3287" s="216" t="s">
        <v>250</v>
      </c>
      <c r="C3287" s="216" t="s">
        <v>251</v>
      </c>
      <c r="D3287" s="216" t="s">
        <v>252</v>
      </c>
      <c r="E3287" s="61" t="s">
        <v>126</v>
      </c>
      <c r="F3287" s="61" t="s">
        <v>125</v>
      </c>
      <c r="G3287" s="85">
        <v>900</v>
      </c>
    </row>
    <row r="3288" spans="1:7" x14ac:dyDescent="0.3">
      <c r="A3288" s="11">
        <v>2011</v>
      </c>
      <c r="B3288" s="216" t="s">
        <v>250</v>
      </c>
      <c r="C3288" s="216" t="s">
        <v>251</v>
      </c>
      <c r="D3288" s="216" t="s">
        <v>252</v>
      </c>
      <c r="E3288" s="61" t="s">
        <v>126</v>
      </c>
      <c r="F3288" s="61" t="s">
        <v>125</v>
      </c>
      <c r="G3288" s="85">
        <v>350</v>
      </c>
    </row>
    <row r="3289" spans="1:7" x14ac:dyDescent="0.3">
      <c r="A3289" s="11">
        <v>2012</v>
      </c>
      <c r="B3289" s="216" t="s">
        <v>250</v>
      </c>
      <c r="C3289" s="216" t="s">
        <v>251</v>
      </c>
      <c r="D3289" s="216" t="s">
        <v>252</v>
      </c>
      <c r="E3289" s="61" t="s">
        <v>126</v>
      </c>
      <c r="F3289" s="61" t="s">
        <v>125</v>
      </c>
      <c r="G3289" s="85">
        <v>1600</v>
      </c>
    </row>
    <row r="3290" spans="1:7" x14ac:dyDescent="0.3">
      <c r="A3290" s="11">
        <v>2013</v>
      </c>
      <c r="B3290" s="216" t="s">
        <v>250</v>
      </c>
      <c r="C3290" s="216" t="s">
        <v>251</v>
      </c>
      <c r="D3290" s="216" t="s">
        <v>252</v>
      </c>
      <c r="E3290" s="61" t="s">
        <v>126</v>
      </c>
      <c r="F3290" s="61" t="s">
        <v>125</v>
      </c>
      <c r="G3290" s="85">
        <v>400</v>
      </c>
    </row>
    <row r="3291" spans="1:7" x14ac:dyDescent="0.3">
      <c r="A3291" s="11">
        <v>2014</v>
      </c>
      <c r="B3291" s="216" t="s">
        <v>250</v>
      </c>
      <c r="C3291" s="216" t="s">
        <v>251</v>
      </c>
      <c r="D3291" s="216" t="s">
        <v>252</v>
      </c>
      <c r="E3291" s="61" t="s">
        <v>126</v>
      </c>
      <c r="F3291" s="61" t="s">
        <v>125</v>
      </c>
      <c r="G3291" s="85">
        <v>10250</v>
      </c>
    </row>
    <row r="3292" spans="1:7" x14ac:dyDescent="0.3">
      <c r="A3292" s="11">
        <v>2015</v>
      </c>
      <c r="B3292" s="216" t="s">
        <v>250</v>
      </c>
      <c r="C3292" s="216" t="s">
        <v>251</v>
      </c>
      <c r="D3292" s="216" t="s">
        <v>252</v>
      </c>
      <c r="E3292" s="61" t="s">
        <v>126</v>
      </c>
      <c r="F3292" s="61" t="s">
        <v>125</v>
      </c>
      <c r="G3292" s="85">
        <v>5265</v>
      </c>
    </row>
    <row r="3293" spans="1:7" x14ac:dyDescent="0.3">
      <c r="A3293" s="11">
        <v>2016</v>
      </c>
      <c r="B3293" s="216" t="s">
        <v>250</v>
      </c>
      <c r="C3293" s="216" t="s">
        <v>251</v>
      </c>
      <c r="D3293" s="216" t="s">
        <v>252</v>
      </c>
      <c r="E3293" s="61" t="s">
        <v>126</v>
      </c>
      <c r="F3293" s="61" t="s">
        <v>125</v>
      </c>
      <c r="G3293" s="85">
        <v>900</v>
      </c>
    </row>
    <row r="3294" spans="1:7" x14ac:dyDescent="0.3">
      <c r="A3294" s="11">
        <v>2000</v>
      </c>
      <c r="B3294" s="216" t="s">
        <v>250</v>
      </c>
      <c r="C3294" s="61" t="s">
        <v>76</v>
      </c>
      <c r="D3294" s="216" t="s">
        <v>253</v>
      </c>
      <c r="E3294" s="61" t="s">
        <v>126</v>
      </c>
      <c r="F3294" s="61" t="s">
        <v>125</v>
      </c>
      <c r="G3294" s="86">
        <v>60</v>
      </c>
    </row>
    <row r="3295" spans="1:7" x14ac:dyDescent="0.3">
      <c r="A3295" s="11">
        <v>2001</v>
      </c>
      <c r="B3295" s="216" t="s">
        <v>250</v>
      </c>
      <c r="C3295" s="61" t="s">
        <v>76</v>
      </c>
      <c r="D3295" s="216" t="s">
        <v>253</v>
      </c>
      <c r="E3295" s="61" t="s">
        <v>126</v>
      </c>
      <c r="F3295" s="61" t="s">
        <v>125</v>
      </c>
      <c r="G3295" s="86"/>
    </row>
    <row r="3296" spans="1:7" x14ac:dyDescent="0.3">
      <c r="A3296" s="11">
        <v>2002</v>
      </c>
      <c r="B3296" s="216" t="s">
        <v>250</v>
      </c>
      <c r="C3296" s="61" t="s">
        <v>76</v>
      </c>
      <c r="D3296" s="216" t="s">
        <v>253</v>
      </c>
      <c r="E3296" s="61" t="s">
        <v>126</v>
      </c>
      <c r="F3296" s="61" t="s">
        <v>125</v>
      </c>
      <c r="G3296" s="86">
        <v>1140</v>
      </c>
    </row>
    <row r="3297" spans="1:7" x14ac:dyDescent="0.3">
      <c r="A3297" s="11">
        <v>2003</v>
      </c>
      <c r="B3297" s="216" t="s">
        <v>250</v>
      </c>
      <c r="C3297" s="61" t="s">
        <v>76</v>
      </c>
      <c r="D3297" s="216" t="s">
        <v>253</v>
      </c>
      <c r="E3297" s="61" t="s">
        <v>126</v>
      </c>
      <c r="F3297" s="61" t="s">
        <v>125</v>
      </c>
      <c r="G3297" s="86">
        <v>500</v>
      </c>
    </row>
    <row r="3298" spans="1:7" x14ac:dyDescent="0.3">
      <c r="A3298" s="11">
        <v>2004</v>
      </c>
      <c r="B3298" s="216" t="s">
        <v>250</v>
      </c>
      <c r="C3298" s="61" t="s">
        <v>76</v>
      </c>
      <c r="D3298" s="216" t="s">
        <v>253</v>
      </c>
      <c r="E3298" s="61" t="s">
        <v>126</v>
      </c>
      <c r="F3298" s="61" t="s">
        <v>125</v>
      </c>
      <c r="G3298" s="86"/>
    </row>
    <row r="3299" spans="1:7" x14ac:dyDescent="0.3">
      <c r="A3299" s="11">
        <v>2005</v>
      </c>
      <c r="B3299" s="216" t="s">
        <v>250</v>
      </c>
      <c r="C3299" s="61" t="s">
        <v>76</v>
      </c>
      <c r="D3299" s="216" t="s">
        <v>253</v>
      </c>
      <c r="E3299" s="61" t="s">
        <v>126</v>
      </c>
      <c r="F3299" s="61" t="s">
        <v>125</v>
      </c>
      <c r="G3299" s="86"/>
    </row>
    <row r="3300" spans="1:7" x14ac:dyDescent="0.3">
      <c r="A3300" s="11">
        <v>2006</v>
      </c>
      <c r="B3300" s="216" t="s">
        <v>250</v>
      </c>
      <c r="C3300" s="61" t="s">
        <v>76</v>
      </c>
      <c r="D3300" s="216" t="s">
        <v>253</v>
      </c>
      <c r="E3300" s="61" t="s">
        <v>126</v>
      </c>
      <c r="F3300" s="61" t="s">
        <v>125</v>
      </c>
      <c r="G3300" s="86"/>
    </row>
    <row r="3301" spans="1:7" x14ac:dyDescent="0.3">
      <c r="A3301" s="11">
        <v>2007</v>
      </c>
      <c r="B3301" s="216" t="s">
        <v>250</v>
      </c>
      <c r="C3301" s="61" t="s">
        <v>76</v>
      </c>
      <c r="D3301" s="216" t="s">
        <v>253</v>
      </c>
      <c r="E3301" s="61" t="s">
        <v>126</v>
      </c>
      <c r="F3301" s="61" t="s">
        <v>125</v>
      </c>
      <c r="G3301" s="86"/>
    </row>
    <row r="3302" spans="1:7" x14ac:dyDescent="0.3">
      <c r="A3302" s="11">
        <v>2008</v>
      </c>
      <c r="B3302" s="216" t="s">
        <v>250</v>
      </c>
      <c r="C3302" s="61" t="s">
        <v>76</v>
      </c>
      <c r="D3302" s="216" t="s">
        <v>253</v>
      </c>
      <c r="E3302" s="61" t="s">
        <v>126</v>
      </c>
      <c r="F3302" s="61" t="s">
        <v>125</v>
      </c>
      <c r="G3302" s="86"/>
    </row>
    <row r="3303" spans="1:7" x14ac:dyDescent="0.3">
      <c r="A3303" s="11">
        <v>2009</v>
      </c>
      <c r="B3303" s="216" t="s">
        <v>250</v>
      </c>
      <c r="C3303" s="61" t="s">
        <v>76</v>
      </c>
      <c r="D3303" s="216" t="s">
        <v>253</v>
      </c>
      <c r="E3303" s="61" t="s">
        <v>126</v>
      </c>
      <c r="F3303" s="61" t="s">
        <v>125</v>
      </c>
      <c r="G3303" s="86">
        <v>200</v>
      </c>
    </row>
    <row r="3304" spans="1:7" x14ac:dyDescent="0.3">
      <c r="A3304" s="11">
        <v>2010</v>
      </c>
      <c r="B3304" s="216" t="s">
        <v>250</v>
      </c>
      <c r="C3304" s="61" t="s">
        <v>76</v>
      </c>
      <c r="D3304" s="216" t="s">
        <v>253</v>
      </c>
      <c r="E3304" s="61" t="s">
        <v>126</v>
      </c>
      <c r="F3304" s="61" t="s">
        <v>125</v>
      </c>
      <c r="G3304" s="86"/>
    </row>
    <row r="3305" spans="1:7" x14ac:dyDescent="0.3">
      <c r="A3305" s="11">
        <v>2011</v>
      </c>
      <c r="B3305" s="216" t="s">
        <v>250</v>
      </c>
      <c r="C3305" s="61" t="s">
        <v>76</v>
      </c>
      <c r="D3305" s="216" t="s">
        <v>253</v>
      </c>
      <c r="E3305" s="61" t="s">
        <v>126</v>
      </c>
      <c r="F3305" s="61" t="s">
        <v>125</v>
      </c>
      <c r="G3305" s="86"/>
    </row>
    <row r="3306" spans="1:7" x14ac:dyDescent="0.3">
      <c r="A3306" s="11">
        <v>2012</v>
      </c>
      <c r="B3306" s="216" t="s">
        <v>250</v>
      </c>
      <c r="C3306" s="61" t="s">
        <v>76</v>
      </c>
      <c r="D3306" s="216" t="s">
        <v>253</v>
      </c>
      <c r="E3306" s="61" t="s">
        <v>126</v>
      </c>
      <c r="F3306" s="61" t="s">
        <v>125</v>
      </c>
      <c r="G3306" s="86">
        <v>500</v>
      </c>
    </row>
    <row r="3307" spans="1:7" x14ac:dyDescent="0.3">
      <c r="A3307" s="11">
        <v>2013</v>
      </c>
      <c r="B3307" s="216" t="s">
        <v>250</v>
      </c>
      <c r="C3307" s="61" t="s">
        <v>76</v>
      </c>
      <c r="D3307" s="216" t="s">
        <v>253</v>
      </c>
      <c r="E3307" s="61" t="s">
        <v>126</v>
      </c>
      <c r="F3307" s="61" t="s">
        <v>125</v>
      </c>
      <c r="G3307" s="86">
        <v>100</v>
      </c>
    </row>
    <row r="3308" spans="1:7" x14ac:dyDescent="0.3">
      <c r="A3308" s="11">
        <v>2014</v>
      </c>
      <c r="B3308" s="216" t="s">
        <v>250</v>
      </c>
      <c r="C3308" s="61" t="s">
        <v>76</v>
      </c>
      <c r="D3308" s="216" t="s">
        <v>253</v>
      </c>
      <c r="E3308" s="61" t="s">
        <v>126</v>
      </c>
      <c r="F3308" s="61" t="s">
        <v>125</v>
      </c>
      <c r="G3308" s="86"/>
    </row>
    <row r="3309" spans="1:7" x14ac:dyDescent="0.3">
      <c r="A3309" s="11">
        <v>2015</v>
      </c>
      <c r="B3309" s="216" t="s">
        <v>250</v>
      </c>
      <c r="C3309" s="61" t="s">
        <v>76</v>
      </c>
      <c r="D3309" s="216" t="s">
        <v>253</v>
      </c>
      <c r="E3309" s="61" t="s">
        <v>126</v>
      </c>
      <c r="F3309" s="61" t="s">
        <v>125</v>
      </c>
      <c r="G3309" s="86"/>
    </row>
    <row r="3310" spans="1:7" x14ac:dyDescent="0.3">
      <c r="A3310" s="11">
        <v>2016</v>
      </c>
      <c r="B3310" s="216" t="s">
        <v>250</v>
      </c>
      <c r="C3310" s="61" t="s">
        <v>76</v>
      </c>
      <c r="D3310" s="216" t="s">
        <v>253</v>
      </c>
      <c r="E3310" s="61" t="s">
        <v>126</v>
      </c>
      <c r="F3310" s="61" t="s">
        <v>125</v>
      </c>
      <c r="G3310" s="86"/>
    </row>
    <row r="3311" spans="1:7" x14ac:dyDescent="0.3">
      <c r="A3311" s="11">
        <v>2000</v>
      </c>
      <c r="B3311" s="216" t="s">
        <v>250</v>
      </c>
      <c r="C3311" s="216" t="s">
        <v>243</v>
      </c>
      <c r="D3311" s="216" t="s">
        <v>244</v>
      </c>
      <c r="E3311" s="61" t="s">
        <v>126</v>
      </c>
      <c r="F3311" s="61" t="s">
        <v>125</v>
      </c>
      <c r="G3311" s="87">
        <v>4775</v>
      </c>
    </row>
    <row r="3312" spans="1:7" x14ac:dyDescent="0.3">
      <c r="A3312" s="11">
        <v>2001</v>
      </c>
      <c r="B3312" s="216" t="s">
        <v>250</v>
      </c>
      <c r="C3312" s="216" t="s">
        <v>243</v>
      </c>
      <c r="D3312" s="216" t="s">
        <v>244</v>
      </c>
      <c r="E3312" s="61" t="s">
        <v>126</v>
      </c>
      <c r="F3312" s="61" t="s">
        <v>125</v>
      </c>
      <c r="G3312" s="87">
        <v>11725</v>
      </c>
    </row>
    <row r="3313" spans="1:7" x14ac:dyDescent="0.3">
      <c r="A3313" s="11">
        <v>2002</v>
      </c>
      <c r="B3313" s="216" t="s">
        <v>250</v>
      </c>
      <c r="C3313" s="216" t="s">
        <v>243</v>
      </c>
      <c r="D3313" s="216" t="s">
        <v>244</v>
      </c>
      <c r="E3313" s="61" t="s">
        <v>126</v>
      </c>
      <c r="F3313" s="61" t="s">
        <v>125</v>
      </c>
      <c r="G3313" s="87">
        <v>2275</v>
      </c>
    </row>
    <row r="3314" spans="1:7" x14ac:dyDescent="0.3">
      <c r="A3314" s="11">
        <v>2003</v>
      </c>
      <c r="B3314" s="216" t="s">
        <v>250</v>
      </c>
      <c r="C3314" s="216" t="s">
        <v>243</v>
      </c>
      <c r="D3314" s="216" t="s">
        <v>244</v>
      </c>
      <c r="E3314" s="61" t="s">
        <v>126</v>
      </c>
      <c r="F3314" s="61" t="s">
        <v>125</v>
      </c>
      <c r="G3314" s="87"/>
    </row>
    <row r="3315" spans="1:7" x14ac:dyDescent="0.3">
      <c r="A3315" s="11">
        <v>2004</v>
      </c>
      <c r="B3315" s="216" t="s">
        <v>250</v>
      </c>
      <c r="C3315" s="216" t="s">
        <v>243</v>
      </c>
      <c r="D3315" s="216" t="s">
        <v>244</v>
      </c>
      <c r="E3315" s="61" t="s">
        <v>126</v>
      </c>
      <c r="F3315" s="61" t="s">
        <v>125</v>
      </c>
      <c r="G3315" s="87"/>
    </row>
    <row r="3316" spans="1:7" x14ac:dyDescent="0.3">
      <c r="A3316" s="11">
        <v>2005</v>
      </c>
      <c r="B3316" s="216" t="s">
        <v>250</v>
      </c>
      <c r="C3316" s="216" t="s">
        <v>243</v>
      </c>
      <c r="D3316" s="216" t="s">
        <v>244</v>
      </c>
      <c r="E3316" s="61" t="s">
        <v>126</v>
      </c>
      <c r="F3316" s="61" t="s">
        <v>125</v>
      </c>
      <c r="G3316" s="87">
        <v>2400</v>
      </c>
    </row>
    <row r="3317" spans="1:7" x14ac:dyDescent="0.3">
      <c r="A3317" s="11">
        <v>2006</v>
      </c>
      <c r="B3317" s="216" t="s">
        <v>250</v>
      </c>
      <c r="C3317" s="216" t="s">
        <v>243</v>
      </c>
      <c r="D3317" s="216" t="s">
        <v>244</v>
      </c>
      <c r="E3317" s="61" t="s">
        <v>126</v>
      </c>
      <c r="F3317" s="61" t="s">
        <v>125</v>
      </c>
      <c r="G3317" s="87">
        <v>1250</v>
      </c>
    </row>
    <row r="3318" spans="1:7" x14ac:dyDescent="0.3">
      <c r="A3318" s="11">
        <v>2007</v>
      </c>
      <c r="B3318" s="216" t="s">
        <v>250</v>
      </c>
      <c r="C3318" s="216" t="s">
        <v>243</v>
      </c>
      <c r="D3318" s="216" t="s">
        <v>244</v>
      </c>
      <c r="E3318" s="61" t="s">
        <v>126</v>
      </c>
      <c r="F3318" s="61" t="s">
        <v>125</v>
      </c>
      <c r="G3318" s="87">
        <v>300</v>
      </c>
    </row>
    <row r="3319" spans="1:7" x14ac:dyDescent="0.3">
      <c r="A3319" s="11">
        <v>2008</v>
      </c>
      <c r="B3319" s="216" t="s">
        <v>250</v>
      </c>
      <c r="C3319" s="216" t="s">
        <v>243</v>
      </c>
      <c r="D3319" s="216" t="s">
        <v>244</v>
      </c>
      <c r="E3319" s="61" t="s">
        <v>126</v>
      </c>
      <c r="F3319" s="61" t="s">
        <v>125</v>
      </c>
      <c r="G3319" s="87">
        <v>1270</v>
      </c>
    </row>
    <row r="3320" spans="1:7" x14ac:dyDescent="0.3">
      <c r="A3320" s="11">
        <v>2009</v>
      </c>
      <c r="B3320" s="216" t="s">
        <v>250</v>
      </c>
      <c r="C3320" s="216" t="s">
        <v>243</v>
      </c>
      <c r="D3320" s="216" t="s">
        <v>244</v>
      </c>
      <c r="E3320" s="61" t="s">
        <v>126</v>
      </c>
      <c r="F3320" s="61" t="s">
        <v>125</v>
      </c>
      <c r="G3320" s="87">
        <v>500</v>
      </c>
    </row>
    <row r="3321" spans="1:7" x14ac:dyDescent="0.3">
      <c r="A3321" s="11">
        <v>2010</v>
      </c>
      <c r="B3321" s="216" t="s">
        <v>250</v>
      </c>
      <c r="C3321" s="216" t="s">
        <v>243</v>
      </c>
      <c r="D3321" s="216" t="s">
        <v>244</v>
      </c>
      <c r="E3321" s="61" t="s">
        <v>126</v>
      </c>
      <c r="F3321" s="61" t="s">
        <v>125</v>
      </c>
      <c r="G3321" s="87"/>
    </row>
    <row r="3322" spans="1:7" x14ac:dyDescent="0.3">
      <c r="A3322" s="11">
        <v>2011</v>
      </c>
      <c r="B3322" s="216" t="s">
        <v>250</v>
      </c>
      <c r="C3322" s="216" t="s">
        <v>243</v>
      </c>
      <c r="D3322" s="216" t="s">
        <v>244</v>
      </c>
      <c r="E3322" s="61" t="s">
        <v>126</v>
      </c>
      <c r="F3322" s="61" t="s">
        <v>125</v>
      </c>
      <c r="G3322" s="87">
        <v>1100</v>
      </c>
    </row>
    <row r="3323" spans="1:7" x14ac:dyDescent="0.3">
      <c r="A3323" s="11">
        <v>2012</v>
      </c>
      <c r="B3323" s="216" t="s">
        <v>250</v>
      </c>
      <c r="C3323" s="216" t="s">
        <v>243</v>
      </c>
      <c r="D3323" s="216" t="s">
        <v>244</v>
      </c>
      <c r="E3323" s="61" t="s">
        <v>126</v>
      </c>
      <c r="F3323" s="61" t="s">
        <v>125</v>
      </c>
      <c r="G3323" s="87"/>
    </row>
    <row r="3324" spans="1:7" x14ac:dyDescent="0.3">
      <c r="A3324" s="11">
        <v>2013</v>
      </c>
      <c r="B3324" s="216" t="s">
        <v>250</v>
      </c>
      <c r="C3324" s="216" t="s">
        <v>243</v>
      </c>
      <c r="D3324" s="216" t="s">
        <v>244</v>
      </c>
      <c r="E3324" s="61" t="s">
        <v>126</v>
      </c>
      <c r="F3324" s="61" t="s">
        <v>125</v>
      </c>
      <c r="G3324" s="87">
        <v>800</v>
      </c>
    </row>
    <row r="3325" spans="1:7" x14ac:dyDescent="0.3">
      <c r="A3325" s="11">
        <v>2014</v>
      </c>
      <c r="B3325" s="216" t="s">
        <v>250</v>
      </c>
      <c r="C3325" s="216" t="s">
        <v>243</v>
      </c>
      <c r="D3325" s="216" t="s">
        <v>244</v>
      </c>
      <c r="E3325" s="61" t="s">
        <v>126</v>
      </c>
      <c r="F3325" s="61" t="s">
        <v>125</v>
      </c>
      <c r="G3325" s="87">
        <v>500</v>
      </c>
    </row>
    <row r="3326" spans="1:7" x14ac:dyDescent="0.3">
      <c r="A3326" s="11">
        <v>2015</v>
      </c>
      <c r="B3326" s="216" t="s">
        <v>250</v>
      </c>
      <c r="C3326" s="216" t="s">
        <v>243</v>
      </c>
      <c r="D3326" s="216" t="s">
        <v>244</v>
      </c>
      <c r="E3326" s="61" t="s">
        <v>126</v>
      </c>
      <c r="F3326" s="61" t="s">
        <v>125</v>
      </c>
      <c r="G3326" s="87">
        <v>2620</v>
      </c>
    </row>
    <row r="3327" spans="1:7" x14ac:dyDescent="0.3">
      <c r="A3327" s="11">
        <v>2016</v>
      </c>
      <c r="B3327" s="216" t="s">
        <v>250</v>
      </c>
      <c r="C3327" s="216" t="s">
        <v>243</v>
      </c>
      <c r="D3327" s="216" t="s">
        <v>244</v>
      </c>
      <c r="E3327" s="61" t="s">
        <v>126</v>
      </c>
      <c r="F3327" s="61" t="s">
        <v>125</v>
      </c>
      <c r="G3327" s="87"/>
    </row>
    <row r="3328" spans="1:7" x14ac:dyDescent="0.3">
      <c r="A3328" s="11">
        <v>2000</v>
      </c>
      <c r="B3328" s="61" t="s">
        <v>114</v>
      </c>
      <c r="C3328" s="216" t="s">
        <v>105</v>
      </c>
      <c r="D3328" s="216" t="s">
        <v>242</v>
      </c>
      <c r="E3328" s="61" t="s">
        <v>126</v>
      </c>
      <c r="F3328" s="61" t="s">
        <v>125</v>
      </c>
      <c r="G3328" s="88">
        <v>2340</v>
      </c>
    </row>
    <row r="3329" spans="1:7" x14ac:dyDescent="0.3">
      <c r="A3329" s="11">
        <v>2001</v>
      </c>
      <c r="B3329" s="61" t="s">
        <v>114</v>
      </c>
      <c r="C3329" s="216" t="s">
        <v>105</v>
      </c>
      <c r="D3329" s="216" t="s">
        <v>242</v>
      </c>
      <c r="E3329" s="61" t="s">
        <v>126</v>
      </c>
      <c r="F3329" s="61" t="s">
        <v>125</v>
      </c>
      <c r="G3329" s="88">
        <v>2970</v>
      </c>
    </row>
    <row r="3330" spans="1:7" x14ac:dyDescent="0.3">
      <c r="A3330" s="11">
        <v>2002</v>
      </c>
      <c r="B3330" s="61" t="s">
        <v>114</v>
      </c>
      <c r="C3330" s="216" t="s">
        <v>105</v>
      </c>
      <c r="D3330" s="216" t="s">
        <v>242</v>
      </c>
      <c r="E3330" s="61" t="s">
        <v>126</v>
      </c>
      <c r="F3330" s="61" t="s">
        <v>125</v>
      </c>
      <c r="G3330" s="88">
        <v>1410</v>
      </c>
    </row>
    <row r="3331" spans="1:7" x14ac:dyDescent="0.3">
      <c r="A3331" s="11">
        <v>2003</v>
      </c>
      <c r="B3331" s="61" t="s">
        <v>114</v>
      </c>
      <c r="C3331" s="216" t="s">
        <v>105</v>
      </c>
      <c r="D3331" s="216" t="s">
        <v>242</v>
      </c>
      <c r="E3331" s="61" t="s">
        <v>126</v>
      </c>
      <c r="F3331" s="61" t="s">
        <v>125</v>
      </c>
      <c r="G3331" s="88">
        <v>600</v>
      </c>
    </row>
    <row r="3332" spans="1:7" x14ac:dyDescent="0.3">
      <c r="A3332" s="11">
        <v>2004</v>
      </c>
      <c r="B3332" s="61" t="s">
        <v>114</v>
      </c>
      <c r="C3332" s="216" t="s">
        <v>105</v>
      </c>
      <c r="D3332" s="216" t="s">
        <v>242</v>
      </c>
      <c r="E3332" s="61" t="s">
        <v>126</v>
      </c>
      <c r="F3332" s="61" t="s">
        <v>125</v>
      </c>
      <c r="G3332" s="88">
        <v>600</v>
      </c>
    </row>
    <row r="3333" spans="1:7" x14ac:dyDescent="0.3">
      <c r="A3333" s="11">
        <v>2005</v>
      </c>
      <c r="B3333" s="61" t="s">
        <v>114</v>
      </c>
      <c r="C3333" s="216" t="s">
        <v>105</v>
      </c>
      <c r="D3333" s="216" t="s">
        <v>242</v>
      </c>
      <c r="E3333" s="61" t="s">
        <v>126</v>
      </c>
      <c r="F3333" s="61" t="s">
        <v>125</v>
      </c>
      <c r="G3333" s="88">
        <v>300</v>
      </c>
    </row>
    <row r="3334" spans="1:7" x14ac:dyDescent="0.3">
      <c r="A3334" s="11">
        <v>2006</v>
      </c>
      <c r="B3334" s="61" t="s">
        <v>114</v>
      </c>
      <c r="C3334" s="216" t="s">
        <v>105</v>
      </c>
      <c r="D3334" s="216" t="s">
        <v>242</v>
      </c>
      <c r="E3334" s="61" t="s">
        <v>126</v>
      </c>
      <c r="F3334" s="61" t="s">
        <v>125</v>
      </c>
      <c r="G3334" s="88">
        <v>420</v>
      </c>
    </row>
    <row r="3335" spans="1:7" x14ac:dyDescent="0.3">
      <c r="A3335" s="11">
        <v>2007</v>
      </c>
      <c r="B3335" s="61" t="s">
        <v>114</v>
      </c>
      <c r="C3335" s="216" t="s">
        <v>105</v>
      </c>
      <c r="D3335" s="216" t="s">
        <v>242</v>
      </c>
      <c r="E3335" s="61" t="s">
        <v>126</v>
      </c>
      <c r="F3335" s="61" t="s">
        <v>125</v>
      </c>
      <c r="G3335" s="88">
        <v>200</v>
      </c>
    </row>
    <row r="3336" spans="1:7" x14ac:dyDescent="0.3">
      <c r="A3336" s="11">
        <v>2008</v>
      </c>
      <c r="B3336" s="61" t="s">
        <v>114</v>
      </c>
      <c r="C3336" s="216" t="s">
        <v>105</v>
      </c>
      <c r="D3336" s="216" t="s">
        <v>242</v>
      </c>
      <c r="E3336" s="61" t="s">
        <v>126</v>
      </c>
      <c r="F3336" s="61" t="s">
        <v>125</v>
      </c>
      <c r="G3336" s="88">
        <v>1500</v>
      </c>
    </row>
    <row r="3337" spans="1:7" x14ac:dyDescent="0.3">
      <c r="A3337" s="11">
        <v>2009</v>
      </c>
      <c r="B3337" s="61" t="s">
        <v>114</v>
      </c>
      <c r="C3337" s="216" t="s">
        <v>105</v>
      </c>
      <c r="D3337" s="216" t="s">
        <v>242</v>
      </c>
      <c r="E3337" s="61" t="s">
        <v>126</v>
      </c>
      <c r="F3337" s="61" t="s">
        <v>125</v>
      </c>
      <c r="G3337" s="88">
        <v>1350</v>
      </c>
    </row>
    <row r="3338" spans="1:7" x14ac:dyDescent="0.3">
      <c r="A3338" s="11">
        <v>2010</v>
      </c>
      <c r="B3338" s="61" t="s">
        <v>114</v>
      </c>
      <c r="C3338" s="216" t="s">
        <v>105</v>
      </c>
      <c r="D3338" s="216" t="s">
        <v>242</v>
      </c>
      <c r="E3338" s="61" t="s">
        <v>126</v>
      </c>
      <c r="F3338" s="61" t="s">
        <v>125</v>
      </c>
      <c r="G3338" s="88">
        <v>2000</v>
      </c>
    </row>
    <row r="3339" spans="1:7" x14ac:dyDescent="0.3">
      <c r="A3339" s="11">
        <v>2011</v>
      </c>
      <c r="B3339" s="61" t="s">
        <v>114</v>
      </c>
      <c r="C3339" s="216" t="s">
        <v>105</v>
      </c>
      <c r="D3339" s="216" t="s">
        <v>242</v>
      </c>
      <c r="E3339" s="61" t="s">
        <v>126</v>
      </c>
      <c r="F3339" s="61" t="s">
        <v>125</v>
      </c>
      <c r="G3339" s="88">
        <v>330</v>
      </c>
    </row>
    <row r="3340" spans="1:7" x14ac:dyDescent="0.3">
      <c r="A3340" s="11">
        <v>2012</v>
      </c>
      <c r="B3340" s="61" t="s">
        <v>114</v>
      </c>
      <c r="C3340" s="216" t="s">
        <v>105</v>
      </c>
      <c r="D3340" s="216" t="s">
        <v>242</v>
      </c>
      <c r="E3340" s="61" t="s">
        <v>126</v>
      </c>
      <c r="F3340" s="61" t="s">
        <v>125</v>
      </c>
      <c r="G3340" s="88">
        <v>880</v>
      </c>
    </row>
    <row r="3341" spans="1:7" x14ac:dyDescent="0.3">
      <c r="A3341" s="11">
        <v>2013</v>
      </c>
      <c r="B3341" s="61" t="s">
        <v>114</v>
      </c>
      <c r="C3341" s="216" t="s">
        <v>105</v>
      </c>
      <c r="D3341" s="216" t="s">
        <v>242</v>
      </c>
      <c r="E3341" s="61" t="s">
        <v>126</v>
      </c>
      <c r="F3341" s="61" t="s">
        <v>125</v>
      </c>
      <c r="G3341" s="88">
        <v>900</v>
      </c>
    </row>
    <row r="3342" spans="1:7" x14ac:dyDescent="0.3">
      <c r="A3342" s="11">
        <v>2014</v>
      </c>
      <c r="B3342" s="61" t="s">
        <v>114</v>
      </c>
      <c r="C3342" s="216" t="s">
        <v>105</v>
      </c>
      <c r="D3342" s="216" t="s">
        <v>242</v>
      </c>
      <c r="E3342" s="61" t="s">
        <v>126</v>
      </c>
      <c r="F3342" s="61" t="s">
        <v>125</v>
      </c>
      <c r="G3342" s="88">
        <v>350</v>
      </c>
    </row>
    <row r="3343" spans="1:7" x14ac:dyDescent="0.3">
      <c r="A3343" s="11">
        <v>2015</v>
      </c>
      <c r="B3343" s="61" t="s">
        <v>114</v>
      </c>
      <c r="C3343" s="216" t="s">
        <v>105</v>
      </c>
      <c r="D3343" s="216" t="s">
        <v>242</v>
      </c>
      <c r="E3343" s="61" t="s">
        <v>126</v>
      </c>
      <c r="F3343" s="61" t="s">
        <v>125</v>
      </c>
      <c r="G3343" s="88">
        <v>1000</v>
      </c>
    </row>
    <row r="3344" spans="1:7" x14ac:dyDescent="0.3">
      <c r="A3344" s="11">
        <v>2016</v>
      </c>
      <c r="B3344" s="61" t="s">
        <v>114</v>
      </c>
      <c r="C3344" s="216" t="s">
        <v>105</v>
      </c>
      <c r="D3344" s="216" t="s">
        <v>242</v>
      </c>
      <c r="E3344" s="61" t="s">
        <v>126</v>
      </c>
      <c r="F3344" s="61" t="s">
        <v>125</v>
      </c>
      <c r="G3344" s="88">
        <v>350</v>
      </c>
    </row>
    <row r="3345" spans="1:7" x14ac:dyDescent="0.3">
      <c r="A3345" s="11">
        <v>2000</v>
      </c>
      <c r="B3345" s="61" t="s">
        <v>114</v>
      </c>
      <c r="C3345" s="61" t="s">
        <v>107</v>
      </c>
      <c r="D3345" s="216" t="s">
        <v>245</v>
      </c>
      <c r="E3345" s="61" t="s">
        <v>126</v>
      </c>
      <c r="F3345" s="61" t="s">
        <v>125</v>
      </c>
      <c r="G3345" s="89">
        <v>1540</v>
      </c>
    </row>
    <row r="3346" spans="1:7" x14ac:dyDescent="0.3">
      <c r="A3346" s="11">
        <v>2001</v>
      </c>
      <c r="B3346" s="61" t="s">
        <v>114</v>
      </c>
      <c r="C3346" s="61" t="s">
        <v>107</v>
      </c>
      <c r="D3346" s="216" t="s">
        <v>245</v>
      </c>
      <c r="E3346" s="61" t="s">
        <v>126</v>
      </c>
      <c r="F3346" s="61" t="s">
        <v>125</v>
      </c>
      <c r="G3346" s="89">
        <v>1155</v>
      </c>
    </row>
    <row r="3347" spans="1:7" x14ac:dyDescent="0.3">
      <c r="A3347" s="11">
        <v>2002</v>
      </c>
      <c r="B3347" s="61" t="s">
        <v>114</v>
      </c>
      <c r="C3347" s="61" t="s">
        <v>107</v>
      </c>
      <c r="D3347" s="216" t="s">
        <v>245</v>
      </c>
      <c r="E3347" s="61" t="s">
        <v>126</v>
      </c>
      <c r="F3347" s="61" t="s">
        <v>125</v>
      </c>
      <c r="G3347" s="89">
        <v>1410</v>
      </c>
    </row>
    <row r="3348" spans="1:7" x14ac:dyDescent="0.3">
      <c r="A3348" s="11">
        <v>2003</v>
      </c>
      <c r="B3348" s="61" t="s">
        <v>114</v>
      </c>
      <c r="C3348" s="61" t="s">
        <v>107</v>
      </c>
      <c r="D3348" s="216" t="s">
        <v>245</v>
      </c>
      <c r="E3348" s="61" t="s">
        <v>126</v>
      </c>
      <c r="F3348" s="61" t="s">
        <v>125</v>
      </c>
      <c r="G3348" s="89"/>
    </row>
    <row r="3349" spans="1:7" x14ac:dyDescent="0.3">
      <c r="A3349" s="11">
        <v>2004</v>
      </c>
      <c r="B3349" s="61" t="s">
        <v>114</v>
      </c>
      <c r="C3349" s="61" t="s">
        <v>107</v>
      </c>
      <c r="D3349" s="216" t="s">
        <v>245</v>
      </c>
      <c r="E3349" s="61" t="s">
        <v>126</v>
      </c>
      <c r="F3349" s="61" t="s">
        <v>125</v>
      </c>
      <c r="G3349" s="89">
        <v>1475</v>
      </c>
    </row>
    <row r="3350" spans="1:7" x14ac:dyDescent="0.3">
      <c r="A3350" s="11">
        <v>2005</v>
      </c>
      <c r="B3350" s="61" t="s">
        <v>114</v>
      </c>
      <c r="C3350" s="61" t="s">
        <v>107</v>
      </c>
      <c r="D3350" s="216" t="s">
        <v>245</v>
      </c>
      <c r="E3350" s="61" t="s">
        <v>126</v>
      </c>
      <c r="F3350" s="61" t="s">
        <v>125</v>
      </c>
      <c r="G3350" s="89">
        <v>95</v>
      </c>
    </row>
    <row r="3351" spans="1:7" x14ac:dyDescent="0.3">
      <c r="A3351" s="11">
        <v>2006</v>
      </c>
      <c r="B3351" s="61" t="s">
        <v>114</v>
      </c>
      <c r="C3351" s="61" t="s">
        <v>107</v>
      </c>
      <c r="D3351" s="216" t="s">
        <v>245</v>
      </c>
      <c r="E3351" s="61" t="s">
        <v>126</v>
      </c>
      <c r="F3351" s="61" t="s">
        <v>125</v>
      </c>
      <c r="G3351" s="89"/>
    </row>
    <row r="3352" spans="1:7" x14ac:dyDescent="0.3">
      <c r="A3352" s="11">
        <v>2007</v>
      </c>
      <c r="B3352" s="61" t="s">
        <v>114</v>
      </c>
      <c r="C3352" s="61" t="s">
        <v>107</v>
      </c>
      <c r="D3352" s="216" t="s">
        <v>245</v>
      </c>
      <c r="E3352" s="61" t="s">
        <v>126</v>
      </c>
      <c r="F3352" s="61" t="s">
        <v>125</v>
      </c>
      <c r="G3352" s="89">
        <v>120</v>
      </c>
    </row>
    <row r="3353" spans="1:7" x14ac:dyDescent="0.3">
      <c r="A3353" s="11">
        <v>2008</v>
      </c>
      <c r="B3353" s="61" t="s">
        <v>114</v>
      </c>
      <c r="C3353" s="61" t="s">
        <v>107</v>
      </c>
      <c r="D3353" s="216" t="s">
        <v>245</v>
      </c>
      <c r="E3353" s="61" t="s">
        <v>126</v>
      </c>
      <c r="F3353" s="61" t="s">
        <v>125</v>
      </c>
      <c r="G3353" s="89"/>
    </row>
    <row r="3354" spans="1:7" x14ac:dyDescent="0.3">
      <c r="A3354" s="11">
        <v>2009</v>
      </c>
      <c r="B3354" s="61" t="s">
        <v>114</v>
      </c>
      <c r="C3354" s="61" t="s">
        <v>107</v>
      </c>
      <c r="D3354" s="216" t="s">
        <v>245</v>
      </c>
      <c r="E3354" s="61" t="s">
        <v>126</v>
      </c>
      <c r="F3354" s="61" t="s">
        <v>125</v>
      </c>
      <c r="G3354" s="89">
        <v>500</v>
      </c>
    </row>
    <row r="3355" spans="1:7" x14ac:dyDescent="0.3">
      <c r="A3355" s="11">
        <v>2010</v>
      </c>
      <c r="B3355" s="61" t="s">
        <v>114</v>
      </c>
      <c r="C3355" s="61" t="s">
        <v>107</v>
      </c>
      <c r="D3355" s="216" t="s">
        <v>245</v>
      </c>
      <c r="E3355" s="61" t="s">
        <v>126</v>
      </c>
      <c r="F3355" s="61" t="s">
        <v>125</v>
      </c>
      <c r="G3355" s="89"/>
    </row>
    <row r="3356" spans="1:7" x14ac:dyDescent="0.3">
      <c r="A3356" s="11">
        <v>2011</v>
      </c>
      <c r="B3356" s="61" t="s">
        <v>114</v>
      </c>
      <c r="C3356" s="61" t="s">
        <v>107</v>
      </c>
      <c r="D3356" s="216" t="s">
        <v>245</v>
      </c>
      <c r="E3356" s="61" t="s">
        <v>126</v>
      </c>
      <c r="F3356" s="61" t="s">
        <v>125</v>
      </c>
      <c r="G3356" s="89"/>
    </row>
    <row r="3357" spans="1:7" x14ac:dyDescent="0.3">
      <c r="A3357" s="11">
        <v>2012</v>
      </c>
      <c r="B3357" s="61" t="s">
        <v>114</v>
      </c>
      <c r="C3357" s="61" t="s">
        <v>107</v>
      </c>
      <c r="D3357" s="216" t="s">
        <v>245</v>
      </c>
      <c r="E3357" s="61" t="s">
        <v>126</v>
      </c>
      <c r="F3357" s="61" t="s">
        <v>125</v>
      </c>
      <c r="G3357" s="89">
        <v>2535</v>
      </c>
    </row>
    <row r="3358" spans="1:7" x14ac:dyDescent="0.3">
      <c r="A3358" s="11">
        <v>2013</v>
      </c>
      <c r="B3358" s="61" t="s">
        <v>114</v>
      </c>
      <c r="C3358" s="61" t="s">
        <v>107</v>
      </c>
      <c r="D3358" s="216" t="s">
        <v>245</v>
      </c>
      <c r="E3358" s="61" t="s">
        <v>126</v>
      </c>
      <c r="F3358" s="61" t="s">
        <v>125</v>
      </c>
      <c r="G3358" s="89"/>
    </row>
    <row r="3359" spans="1:7" x14ac:dyDescent="0.3">
      <c r="A3359" s="11">
        <v>2014</v>
      </c>
      <c r="B3359" s="61" t="s">
        <v>114</v>
      </c>
      <c r="C3359" s="61" t="s">
        <v>107</v>
      </c>
      <c r="D3359" s="216" t="s">
        <v>245</v>
      </c>
      <c r="E3359" s="61" t="s">
        <v>126</v>
      </c>
      <c r="F3359" s="61" t="s">
        <v>125</v>
      </c>
      <c r="G3359" s="89">
        <v>12470</v>
      </c>
    </row>
    <row r="3360" spans="1:7" x14ac:dyDescent="0.3">
      <c r="A3360" s="11">
        <v>2015</v>
      </c>
      <c r="B3360" s="61" t="s">
        <v>114</v>
      </c>
      <c r="C3360" s="61" t="s">
        <v>107</v>
      </c>
      <c r="D3360" s="216" t="s">
        <v>245</v>
      </c>
      <c r="E3360" s="61" t="s">
        <v>126</v>
      </c>
      <c r="F3360" s="61" t="s">
        <v>125</v>
      </c>
      <c r="G3360" s="89">
        <v>11950</v>
      </c>
    </row>
    <row r="3361" spans="1:7" x14ac:dyDescent="0.3">
      <c r="A3361" s="11">
        <v>2016</v>
      </c>
      <c r="B3361" s="61" t="s">
        <v>114</v>
      </c>
      <c r="C3361" s="61" t="s">
        <v>107</v>
      </c>
      <c r="D3361" s="216" t="s">
        <v>245</v>
      </c>
      <c r="E3361" s="61" t="s">
        <v>126</v>
      </c>
      <c r="F3361" s="61" t="s">
        <v>125</v>
      </c>
      <c r="G3361" s="89"/>
    </row>
    <row r="3362" spans="1:7" x14ac:dyDescent="0.3">
      <c r="A3362" s="11">
        <v>2000</v>
      </c>
      <c r="B3362" s="61" t="s">
        <v>114</v>
      </c>
      <c r="C3362" s="216" t="s">
        <v>107</v>
      </c>
      <c r="D3362" s="216" t="s">
        <v>245</v>
      </c>
      <c r="E3362" s="61" t="s">
        <v>126</v>
      </c>
      <c r="F3362" s="61" t="s">
        <v>125</v>
      </c>
      <c r="G3362" s="90"/>
    </row>
    <row r="3363" spans="1:7" x14ac:dyDescent="0.3">
      <c r="A3363" s="11">
        <v>2001</v>
      </c>
      <c r="B3363" s="61" t="s">
        <v>114</v>
      </c>
      <c r="C3363" s="216" t="s">
        <v>107</v>
      </c>
      <c r="D3363" s="216" t="s">
        <v>245</v>
      </c>
      <c r="E3363" s="61" t="s">
        <v>126</v>
      </c>
      <c r="F3363" s="61" t="s">
        <v>125</v>
      </c>
      <c r="G3363" s="90">
        <v>1080</v>
      </c>
    </row>
    <row r="3364" spans="1:7" x14ac:dyDescent="0.3">
      <c r="A3364" s="11">
        <v>2002</v>
      </c>
      <c r="B3364" s="61" t="s">
        <v>114</v>
      </c>
      <c r="C3364" s="216" t="s">
        <v>107</v>
      </c>
      <c r="D3364" s="216" t="s">
        <v>245</v>
      </c>
      <c r="E3364" s="61" t="s">
        <v>126</v>
      </c>
      <c r="F3364" s="61" t="s">
        <v>125</v>
      </c>
      <c r="G3364" s="90">
        <v>150</v>
      </c>
    </row>
    <row r="3365" spans="1:7" x14ac:dyDescent="0.3">
      <c r="A3365" s="11">
        <v>2003</v>
      </c>
      <c r="B3365" s="61" t="s">
        <v>114</v>
      </c>
      <c r="C3365" s="216" t="s">
        <v>107</v>
      </c>
      <c r="D3365" s="216" t="s">
        <v>245</v>
      </c>
      <c r="E3365" s="61" t="s">
        <v>126</v>
      </c>
      <c r="F3365" s="61" t="s">
        <v>125</v>
      </c>
      <c r="G3365" s="90">
        <v>500</v>
      </c>
    </row>
    <row r="3366" spans="1:7" x14ac:dyDescent="0.3">
      <c r="A3366" s="11">
        <v>2004</v>
      </c>
      <c r="B3366" s="61" t="s">
        <v>114</v>
      </c>
      <c r="C3366" s="216" t="s">
        <v>107</v>
      </c>
      <c r="D3366" s="216" t="s">
        <v>245</v>
      </c>
      <c r="E3366" s="61" t="s">
        <v>126</v>
      </c>
      <c r="F3366" s="61" t="s">
        <v>125</v>
      </c>
      <c r="G3366" s="90"/>
    </row>
    <row r="3367" spans="1:7" x14ac:dyDescent="0.3">
      <c r="A3367" s="11">
        <v>2005</v>
      </c>
      <c r="B3367" s="61" t="s">
        <v>114</v>
      </c>
      <c r="C3367" s="216" t="s">
        <v>107</v>
      </c>
      <c r="D3367" s="216" t="s">
        <v>245</v>
      </c>
      <c r="E3367" s="61" t="s">
        <v>126</v>
      </c>
      <c r="F3367" s="61" t="s">
        <v>125</v>
      </c>
      <c r="G3367" s="90"/>
    </row>
    <row r="3368" spans="1:7" x14ac:dyDescent="0.3">
      <c r="A3368" s="11">
        <v>2006</v>
      </c>
      <c r="B3368" s="61" t="s">
        <v>114</v>
      </c>
      <c r="C3368" s="216" t="s">
        <v>107</v>
      </c>
      <c r="D3368" s="216" t="s">
        <v>245</v>
      </c>
      <c r="E3368" s="61" t="s">
        <v>126</v>
      </c>
      <c r="F3368" s="61" t="s">
        <v>125</v>
      </c>
      <c r="G3368" s="90"/>
    </row>
    <row r="3369" spans="1:7" x14ac:dyDescent="0.3">
      <c r="A3369" s="11">
        <v>2007</v>
      </c>
      <c r="B3369" s="61" t="s">
        <v>114</v>
      </c>
      <c r="C3369" s="216" t="s">
        <v>107</v>
      </c>
      <c r="D3369" s="216" t="s">
        <v>245</v>
      </c>
      <c r="E3369" s="61" t="s">
        <v>126</v>
      </c>
      <c r="F3369" s="61" t="s">
        <v>125</v>
      </c>
      <c r="G3369" s="90"/>
    </row>
    <row r="3370" spans="1:7" x14ac:dyDescent="0.3">
      <c r="A3370" s="11">
        <v>2008</v>
      </c>
      <c r="B3370" s="61" t="s">
        <v>114</v>
      </c>
      <c r="C3370" s="216" t="s">
        <v>107</v>
      </c>
      <c r="D3370" s="216" t="s">
        <v>245</v>
      </c>
      <c r="E3370" s="61" t="s">
        <v>126</v>
      </c>
      <c r="F3370" s="61" t="s">
        <v>125</v>
      </c>
      <c r="G3370" s="90"/>
    </row>
    <row r="3371" spans="1:7" x14ac:dyDescent="0.3">
      <c r="A3371" s="11">
        <v>2009</v>
      </c>
      <c r="B3371" s="61" t="s">
        <v>114</v>
      </c>
      <c r="C3371" s="216" t="s">
        <v>107</v>
      </c>
      <c r="D3371" s="216" t="s">
        <v>245</v>
      </c>
      <c r="E3371" s="61" t="s">
        <v>126</v>
      </c>
      <c r="F3371" s="61" t="s">
        <v>125</v>
      </c>
      <c r="G3371" s="90"/>
    </row>
    <row r="3372" spans="1:7" x14ac:dyDescent="0.3">
      <c r="A3372" s="11">
        <v>2010</v>
      </c>
      <c r="B3372" s="61" t="s">
        <v>114</v>
      </c>
      <c r="C3372" s="216" t="s">
        <v>107</v>
      </c>
      <c r="D3372" s="216" t="s">
        <v>245</v>
      </c>
      <c r="E3372" s="61" t="s">
        <v>126</v>
      </c>
      <c r="F3372" s="61" t="s">
        <v>125</v>
      </c>
      <c r="G3372" s="90"/>
    </row>
    <row r="3373" spans="1:7" x14ac:dyDescent="0.3">
      <c r="A3373" s="11">
        <v>2011</v>
      </c>
      <c r="B3373" s="61" t="s">
        <v>114</v>
      </c>
      <c r="C3373" s="216" t="s">
        <v>107</v>
      </c>
      <c r="D3373" s="216" t="s">
        <v>245</v>
      </c>
      <c r="E3373" s="61" t="s">
        <v>126</v>
      </c>
      <c r="F3373" s="61" t="s">
        <v>125</v>
      </c>
      <c r="G3373" s="90"/>
    </row>
    <row r="3374" spans="1:7" x14ac:dyDescent="0.3">
      <c r="A3374" s="11">
        <v>2012</v>
      </c>
      <c r="B3374" s="61" t="s">
        <v>114</v>
      </c>
      <c r="C3374" s="216" t="s">
        <v>107</v>
      </c>
      <c r="D3374" s="216" t="s">
        <v>245</v>
      </c>
      <c r="E3374" s="61" t="s">
        <v>126</v>
      </c>
      <c r="F3374" s="61" t="s">
        <v>125</v>
      </c>
      <c r="G3374" s="90"/>
    </row>
    <row r="3375" spans="1:7" x14ac:dyDescent="0.3">
      <c r="A3375" s="11">
        <v>2013</v>
      </c>
      <c r="B3375" s="61" t="s">
        <v>114</v>
      </c>
      <c r="C3375" s="216" t="s">
        <v>107</v>
      </c>
      <c r="D3375" s="216" t="s">
        <v>245</v>
      </c>
      <c r="E3375" s="61" t="s">
        <v>126</v>
      </c>
      <c r="F3375" s="61" t="s">
        <v>125</v>
      </c>
      <c r="G3375" s="90"/>
    </row>
    <row r="3376" spans="1:7" x14ac:dyDescent="0.3">
      <c r="A3376" s="11">
        <v>2014</v>
      </c>
      <c r="B3376" s="61" t="s">
        <v>114</v>
      </c>
      <c r="C3376" s="216" t="s">
        <v>107</v>
      </c>
      <c r="D3376" s="216" t="s">
        <v>245</v>
      </c>
      <c r="E3376" s="61" t="s">
        <v>126</v>
      </c>
      <c r="F3376" s="61" t="s">
        <v>125</v>
      </c>
      <c r="G3376" s="90"/>
    </row>
    <row r="3377" spans="1:7" x14ac:dyDescent="0.3">
      <c r="A3377" s="11">
        <v>2015</v>
      </c>
      <c r="B3377" s="61" t="s">
        <v>114</v>
      </c>
      <c r="C3377" s="216" t="s">
        <v>107</v>
      </c>
      <c r="D3377" s="216" t="s">
        <v>245</v>
      </c>
      <c r="E3377" s="61" t="s">
        <v>126</v>
      </c>
      <c r="F3377" s="61" t="s">
        <v>125</v>
      </c>
      <c r="G3377" s="90"/>
    </row>
    <row r="3378" spans="1:7" x14ac:dyDescent="0.3">
      <c r="A3378" s="11">
        <v>2016</v>
      </c>
      <c r="B3378" s="61" t="s">
        <v>114</v>
      </c>
      <c r="C3378" s="216" t="s">
        <v>107</v>
      </c>
      <c r="D3378" s="216" t="s">
        <v>245</v>
      </c>
      <c r="E3378" s="61" t="s">
        <v>126</v>
      </c>
      <c r="F3378" s="61" t="s">
        <v>125</v>
      </c>
      <c r="G3378" s="90"/>
    </row>
    <row r="3379" spans="1:7" x14ac:dyDescent="0.3">
      <c r="A3379" s="11">
        <v>2000</v>
      </c>
      <c r="B3379" s="61" t="s">
        <v>114</v>
      </c>
      <c r="C3379" s="61" t="s">
        <v>91</v>
      </c>
      <c r="D3379" s="61" t="s">
        <v>92</v>
      </c>
      <c r="E3379" s="61" t="s">
        <v>126</v>
      </c>
      <c r="F3379" s="61" t="s">
        <v>125</v>
      </c>
      <c r="G3379" s="91">
        <v>1150</v>
      </c>
    </row>
    <row r="3380" spans="1:7" x14ac:dyDescent="0.3">
      <c r="A3380" s="11">
        <v>2001</v>
      </c>
      <c r="B3380" s="61" t="s">
        <v>114</v>
      </c>
      <c r="C3380" s="61" t="s">
        <v>91</v>
      </c>
      <c r="D3380" s="61" t="s">
        <v>92</v>
      </c>
      <c r="E3380" s="61" t="s">
        <v>126</v>
      </c>
      <c r="F3380" s="61" t="s">
        <v>125</v>
      </c>
      <c r="G3380" s="91">
        <v>2850</v>
      </c>
    </row>
    <row r="3381" spans="1:7" x14ac:dyDescent="0.3">
      <c r="A3381" s="11">
        <v>2002</v>
      </c>
      <c r="B3381" s="61" t="s">
        <v>114</v>
      </c>
      <c r="C3381" s="61" t="s">
        <v>91</v>
      </c>
      <c r="D3381" s="61" t="s">
        <v>92</v>
      </c>
      <c r="E3381" s="61" t="s">
        <v>126</v>
      </c>
      <c r="F3381" s="61" t="s">
        <v>125</v>
      </c>
      <c r="G3381" s="91">
        <v>500</v>
      </c>
    </row>
    <row r="3382" spans="1:7" x14ac:dyDescent="0.3">
      <c r="A3382" s="11">
        <v>2003</v>
      </c>
      <c r="B3382" s="61" t="s">
        <v>114</v>
      </c>
      <c r="C3382" s="61" t="s">
        <v>91</v>
      </c>
      <c r="D3382" s="61" t="s">
        <v>92</v>
      </c>
      <c r="E3382" s="61" t="s">
        <v>126</v>
      </c>
      <c r="F3382" s="61" t="s">
        <v>125</v>
      </c>
      <c r="G3382" s="91">
        <v>1000</v>
      </c>
    </row>
    <row r="3383" spans="1:7" x14ac:dyDescent="0.3">
      <c r="A3383" s="11">
        <v>2004</v>
      </c>
      <c r="B3383" s="61" t="s">
        <v>114</v>
      </c>
      <c r="C3383" s="61" t="s">
        <v>91</v>
      </c>
      <c r="D3383" s="61" t="s">
        <v>92</v>
      </c>
      <c r="E3383" s="61" t="s">
        <v>126</v>
      </c>
      <c r="F3383" s="61" t="s">
        <v>125</v>
      </c>
      <c r="G3383" s="91"/>
    </row>
    <row r="3384" spans="1:7" x14ac:dyDescent="0.3">
      <c r="A3384" s="11">
        <v>2005</v>
      </c>
      <c r="B3384" s="61" t="s">
        <v>114</v>
      </c>
      <c r="C3384" s="61" t="s">
        <v>91</v>
      </c>
      <c r="D3384" s="61" t="s">
        <v>92</v>
      </c>
      <c r="E3384" s="61" t="s">
        <v>126</v>
      </c>
      <c r="F3384" s="61" t="s">
        <v>125</v>
      </c>
      <c r="G3384" s="91">
        <v>750</v>
      </c>
    </row>
    <row r="3385" spans="1:7" x14ac:dyDescent="0.3">
      <c r="A3385" s="11">
        <v>2006</v>
      </c>
      <c r="B3385" s="61" t="s">
        <v>114</v>
      </c>
      <c r="C3385" s="61" t="s">
        <v>91</v>
      </c>
      <c r="D3385" s="61" t="s">
        <v>92</v>
      </c>
      <c r="E3385" s="61" t="s">
        <v>126</v>
      </c>
      <c r="F3385" s="61" t="s">
        <v>125</v>
      </c>
      <c r="G3385" s="91"/>
    </row>
    <row r="3386" spans="1:7" x14ac:dyDescent="0.3">
      <c r="A3386" s="11">
        <v>2007</v>
      </c>
      <c r="B3386" s="61" t="s">
        <v>114</v>
      </c>
      <c r="C3386" s="61" t="s">
        <v>91</v>
      </c>
      <c r="D3386" s="61" t="s">
        <v>92</v>
      </c>
      <c r="E3386" s="61" t="s">
        <v>126</v>
      </c>
      <c r="F3386" s="61" t="s">
        <v>125</v>
      </c>
      <c r="G3386" s="91"/>
    </row>
    <row r="3387" spans="1:7" x14ac:dyDescent="0.3">
      <c r="A3387" s="11">
        <v>2008</v>
      </c>
      <c r="B3387" s="61" t="s">
        <v>114</v>
      </c>
      <c r="C3387" s="61" t="s">
        <v>91</v>
      </c>
      <c r="D3387" s="61" t="s">
        <v>92</v>
      </c>
      <c r="E3387" s="61" t="s">
        <v>126</v>
      </c>
      <c r="F3387" s="61" t="s">
        <v>125</v>
      </c>
      <c r="G3387" s="91"/>
    </row>
    <row r="3388" spans="1:7" x14ac:dyDescent="0.3">
      <c r="A3388" s="11">
        <v>2009</v>
      </c>
      <c r="B3388" s="61" t="s">
        <v>114</v>
      </c>
      <c r="C3388" s="61" t="s">
        <v>91</v>
      </c>
      <c r="D3388" s="61" t="s">
        <v>92</v>
      </c>
      <c r="E3388" s="61" t="s">
        <v>126</v>
      </c>
      <c r="F3388" s="61" t="s">
        <v>125</v>
      </c>
      <c r="G3388" s="91"/>
    </row>
    <row r="3389" spans="1:7" x14ac:dyDescent="0.3">
      <c r="A3389" s="11">
        <v>2010</v>
      </c>
      <c r="B3389" s="61" t="s">
        <v>114</v>
      </c>
      <c r="C3389" s="61" t="s">
        <v>91</v>
      </c>
      <c r="D3389" s="61" t="s">
        <v>92</v>
      </c>
      <c r="E3389" s="61" t="s">
        <v>126</v>
      </c>
      <c r="F3389" s="61" t="s">
        <v>125</v>
      </c>
      <c r="G3389" s="91">
        <v>300</v>
      </c>
    </row>
    <row r="3390" spans="1:7" x14ac:dyDescent="0.3">
      <c r="A3390" s="11">
        <v>2011</v>
      </c>
      <c r="B3390" s="61" t="s">
        <v>114</v>
      </c>
      <c r="C3390" s="61" t="s">
        <v>91</v>
      </c>
      <c r="D3390" s="61" t="s">
        <v>92</v>
      </c>
      <c r="E3390" s="61" t="s">
        <v>126</v>
      </c>
      <c r="F3390" s="61" t="s">
        <v>125</v>
      </c>
      <c r="G3390" s="91">
        <v>2100</v>
      </c>
    </row>
    <row r="3391" spans="1:7" x14ac:dyDescent="0.3">
      <c r="A3391" s="11">
        <v>2012</v>
      </c>
      <c r="B3391" s="61" t="s">
        <v>114</v>
      </c>
      <c r="C3391" s="61" t="s">
        <v>91</v>
      </c>
      <c r="D3391" s="61" t="s">
        <v>92</v>
      </c>
      <c r="E3391" s="61" t="s">
        <v>126</v>
      </c>
      <c r="F3391" s="61" t="s">
        <v>125</v>
      </c>
      <c r="G3391" s="91"/>
    </row>
    <row r="3392" spans="1:7" x14ac:dyDescent="0.3">
      <c r="A3392" s="11">
        <v>2013</v>
      </c>
      <c r="B3392" s="61" t="s">
        <v>114</v>
      </c>
      <c r="C3392" s="61" t="s">
        <v>91</v>
      </c>
      <c r="D3392" s="61" t="s">
        <v>92</v>
      </c>
      <c r="E3392" s="61" t="s">
        <v>126</v>
      </c>
      <c r="F3392" s="61" t="s">
        <v>125</v>
      </c>
      <c r="G3392" s="91"/>
    </row>
    <row r="3393" spans="1:7" x14ac:dyDescent="0.3">
      <c r="A3393" s="11">
        <v>2014</v>
      </c>
      <c r="B3393" s="61" t="s">
        <v>114</v>
      </c>
      <c r="C3393" s="61" t="s">
        <v>91</v>
      </c>
      <c r="D3393" s="61" t="s">
        <v>92</v>
      </c>
      <c r="E3393" s="61" t="s">
        <v>126</v>
      </c>
      <c r="F3393" s="61" t="s">
        <v>125</v>
      </c>
      <c r="G3393" s="91"/>
    </row>
    <row r="3394" spans="1:7" x14ac:dyDescent="0.3">
      <c r="A3394" s="11">
        <v>2015</v>
      </c>
      <c r="B3394" s="61" t="s">
        <v>114</v>
      </c>
      <c r="C3394" s="61" t="s">
        <v>91</v>
      </c>
      <c r="D3394" s="61" t="s">
        <v>92</v>
      </c>
      <c r="E3394" s="61" t="s">
        <v>126</v>
      </c>
      <c r="F3394" s="61" t="s">
        <v>125</v>
      </c>
      <c r="G3394" s="91">
        <v>7900</v>
      </c>
    </row>
    <row r="3395" spans="1:7" x14ac:dyDescent="0.3">
      <c r="A3395" s="11">
        <v>2016</v>
      </c>
      <c r="B3395" s="61" t="s">
        <v>114</v>
      </c>
      <c r="C3395" s="61" t="s">
        <v>91</v>
      </c>
      <c r="D3395" s="61" t="s">
        <v>92</v>
      </c>
      <c r="E3395" s="61" t="s">
        <v>126</v>
      </c>
      <c r="F3395" s="61" t="s">
        <v>125</v>
      </c>
      <c r="G3395" s="91">
        <v>700</v>
      </c>
    </row>
    <row r="3396" spans="1:7" x14ac:dyDescent="0.3">
      <c r="A3396" s="11">
        <v>2000</v>
      </c>
      <c r="B3396" s="61" t="s">
        <v>120</v>
      </c>
      <c r="C3396" s="61" t="s">
        <v>88</v>
      </c>
      <c r="D3396" s="61" t="s">
        <v>89</v>
      </c>
      <c r="E3396" s="61" t="s">
        <v>126</v>
      </c>
      <c r="F3396" s="61" t="s">
        <v>125</v>
      </c>
      <c r="G3396" s="92">
        <v>300</v>
      </c>
    </row>
    <row r="3397" spans="1:7" x14ac:dyDescent="0.3">
      <c r="A3397" s="11">
        <v>2001</v>
      </c>
      <c r="B3397" s="61" t="s">
        <v>120</v>
      </c>
      <c r="C3397" s="61" t="s">
        <v>88</v>
      </c>
      <c r="D3397" s="61" t="s">
        <v>89</v>
      </c>
      <c r="E3397" s="61" t="s">
        <v>126</v>
      </c>
      <c r="F3397" s="61" t="s">
        <v>125</v>
      </c>
      <c r="G3397" s="92">
        <v>2450</v>
      </c>
    </row>
    <row r="3398" spans="1:7" x14ac:dyDescent="0.3">
      <c r="A3398" s="11">
        <v>2002</v>
      </c>
      <c r="B3398" s="61" t="s">
        <v>120</v>
      </c>
      <c r="C3398" s="61" t="s">
        <v>88</v>
      </c>
      <c r="D3398" s="61" t="s">
        <v>89</v>
      </c>
      <c r="E3398" s="61" t="s">
        <v>126</v>
      </c>
      <c r="F3398" s="61" t="s">
        <v>125</v>
      </c>
      <c r="G3398" s="92">
        <v>200</v>
      </c>
    </row>
    <row r="3399" spans="1:7" x14ac:dyDescent="0.3">
      <c r="A3399" s="11">
        <v>2003</v>
      </c>
      <c r="B3399" s="61" t="s">
        <v>120</v>
      </c>
      <c r="C3399" s="61" t="s">
        <v>88</v>
      </c>
      <c r="D3399" s="61" t="s">
        <v>89</v>
      </c>
      <c r="E3399" s="61" t="s">
        <v>126</v>
      </c>
      <c r="F3399" s="61" t="s">
        <v>125</v>
      </c>
      <c r="G3399" s="92">
        <v>1650</v>
      </c>
    </row>
    <row r="3400" spans="1:7" x14ac:dyDescent="0.3">
      <c r="A3400" s="11">
        <v>2004</v>
      </c>
      <c r="B3400" s="61" t="s">
        <v>120</v>
      </c>
      <c r="C3400" s="61" t="s">
        <v>88</v>
      </c>
      <c r="D3400" s="61" t="s">
        <v>89</v>
      </c>
      <c r="E3400" s="61" t="s">
        <v>126</v>
      </c>
      <c r="F3400" s="61" t="s">
        <v>125</v>
      </c>
      <c r="G3400" s="92"/>
    </row>
    <row r="3401" spans="1:7" x14ac:dyDescent="0.3">
      <c r="A3401" s="11">
        <v>2005</v>
      </c>
      <c r="B3401" s="61" t="s">
        <v>120</v>
      </c>
      <c r="C3401" s="61" t="s">
        <v>88</v>
      </c>
      <c r="D3401" s="61" t="s">
        <v>89</v>
      </c>
      <c r="E3401" s="61" t="s">
        <v>126</v>
      </c>
      <c r="F3401" s="61" t="s">
        <v>125</v>
      </c>
      <c r="G3401" s="92"/>
    </row>
    <row r="3402" spans="1:7" x14ac:dyDescent="0.3">
      <c r="A3402" s="11">
        <v>2006</v>
      </c>
      <c r="B3402" s="61" t="s">
        <v>120</v>
      </c>
      <c r="C3402" s="61" t="s">
        <v>88</v>
      </c>
      <c r="D3402" s="61" t="s">
        <v>89</v>
      </c>
      <c r="E3402" s="61" t="s">
        <v>126</v>
      </c>
      <c r="F3402" s="61" t="s">
        <v>125</v>
      </c>
      <c r="G3402" s="92">
        <v>650</v>
      </c>
    </row>
    <row r="3403" spans="1:7" x14ac:dyDescent="0.3">
      <c r="A3403" s="11">
        <v>2007</v>
      </c>
      <c r="B3403" s="61" t="s">
        <v>120</v>
      </c>
      <c r="C3403" s="61" t="s">
        <v>88</v>
      </c>
      <c r="D3403" s="61" t="s">
        <v>89</v>
      </c>
      <c r="E3403" s="61" t="s">
        <v>126</v>
      </c>
      <c r="F3403" s="61" t="s">
        <v>125</v>
      </c>
      <c r="G3403" s="92">
        <v>1350</v>
      </c>
    </row>
    <row r="3404" spans="1:7" x14ac:dyDescent="0.3">
      <c r="A3404" s="11">
        <v>2008</v>
      </c>
      <c r="B3404" s="61" t="s">
        <v>120</v>
      </c>
      <c r="C3404" s="61" t="s">
        <v>88</v>
      </c>
      <c r="D3404" s="61" t="s">
        <v>89</v>
      </c>
      <c r="E3404" s="61" t="s">
        <v>126</v>
      </c>
      <c r="F3404" s="61" t="s">
        <v>125</v>
      </c>
      <c r="G3404" s="92">
        <v>200</v>
      </c>
    </row>
    <row r="3405" spans="1:7" x14ac:dyDescent="0.3">
      <c r="A3405" s="11">
        <v>2009</v>
      </c>
      <c r="B3405" s="61" t="s">
        <v>120</v>
      </c>
      <c r="C3405" s="61" t="s">
        <v>88</v>
      </c>
      <c r="D3405" s="61" t="s">
        <v>89</v>
      </c>
      <c r="E3405" s="61" t="s">
        <v>126</v>
      </c>
      <c r="F3405" s="61" t="s">
        <v>125</v>
      </c>
      <c r="G3405" s="92"/>
    </row>
    <row r="3406" spans="1:7" x14ac:dyDescent="0.3">
      <c r="A3406" s="11">
        <v>2010</v>
      </c>
      <c r="B3406" s="61" t="s">
        <v>120</v>
      </c>
      <c r="C3406" s="61" t="s">
        <v>88</v>
      </c>
      <c r="D3406" s="61" t="s">
        <v>89</v>
      </c>
      <c r="E3406" s="61" t="s">
        <v>126</v>
      </c>
      <c r="F3406" s="61" t="s">
        <v>125</v>
      </c>
      <c r="G3406" s="92"/>
    </row>
    <row r="3407" spans="1:7" x14ac:dyDescent="0.3">
      <c r="A3407" s="11">
        <v>2011</v>
      </c>
      <c r="B3407" s="61" t="s">
        <v>120</v>
      </c>
      <c r="C3407" s="61" t="s">
        <v>88</v>
      </c>
      <c r="D3407" s="61" t="s">
        <v>89</v>
      </c>
      <c r="E3407" s="61" t="s">
        <v>126</v>
      </c>
      <c r="F3407" s="61" t="s">
        <v>125</v>
      </c>
      <c r="G3407" s="92">
        <v>7225</v>
      </c>
    </row>
    <row r="3408" spans="1:7" x14ac:dyDescent="0.3">
      <c r="A3408" s="11">
        <v>2012</v>
      </c>
      <c r="B3408" s="61" t="s">
        <v>120</v>
      </c>
      <c r="C3408" s="61" t="s">
        <v>88</v>
      </c>
      <c r="D3408" s="61" t="s">
        <v>89</v>
      </c>
      <c r="E3408" s="61" t="s">
        <v>126</v>
      </c>
      <c r="F3408" s="61" t="s">
        <v>125</v>
      </c>
      <c r="G3408" s="92"/>
    </row>
    <row r="3409" spans="1:7" x14ac:dyDescent="0.3">
      <c r="A3409" s="11">
        <v>2013</v>
      </c>
      <c r="B3409" s="61" t="s">
        <v>120</v>
      </c>
      <c r="C3409" s="61" t="s">
        <v>88</v>
      </c>
      <c r="D3409" s="61" t="s">
        <v>89</v>
      </c>
      <c r="E3409" s="61" t="s">
        <v>126</v>
      </c>
      <c r="F3409" s="61" t="s">
        <v>125</v>
      </c>
      <c r="G3409" s="92"/>
    </row>
    <row r="3410" spans="1:7" x14ac:dyDescent="0.3">
      <c r="A3410" s="11">
        <v>2014</v>
      </c>
      <c r="B3410" s="61" t="s">
        <v>120</v>
      </c>
      <c r="C3410" s="61" t="s">
        <v>88</v>
      </c>
      <c r="D3410" s="61" t="s">
        <v>89</v>
      </c>
      <c r="E3410" s="61" t="s">
        <v>126</v>
      </c>
      <c r="F3410" s="61" t="s">
        <v>125</v>
      </c>
      <c r="G3410" s="92"/>
    </row>
    <row r="3411" spans="1:7" x14ac:dyDescent="0.3">
      <c r="A3411" s="11">
        <v>2015</v>
      </c>
      <c r="B3411" s="61" t="s">
        <v>120</v>
      </c>
      <c r="C3411" s="61" t="s">
        <v>88</v>
      </c>
      <c r="D3411" s="61" t="s">
        <v>89</v>
      </c>
      <c r="E3411" s="61" t="s">
        <v>126</v>
      </c>
      <c r="F3411" s="61" t="s">
        <v>125</v>
      </c>
      <c r="G3411" s="92"/>
    </row>
    <row r="3412" spans="1:7" x14ac:dyDescent="0.3">
      <c r="A3412" s="11">
        <v>2016</v>
      </c>
      <c r="B3412" s="61" t="s">
        <v>120</v>
      </c>
      <c r="C3412" s="61" t="s">
        <v>88</v>
      </c>
      <c r="D3412" s="61" t="s">
        <v>89</v>
      </c>
      <c r="E3412" s="61" t="s">
        <v>126</v>
      </c>
      <c r="F3412" s="61" t="s">
        <v>125</v>
      </c>
      <c r="G3412" s="92">
        <v>300</v>
      </c>
    </row>
    <row r="3413" spans="1:7" x14ac:dyDescent="0.3">
      <c r="A3413" s="11">
        <v>2000</v>
      </c>
      <c r="B3413" s="61" t="s">
        <v>120</v>
      </c>
      <c r="C3413" s="61" t="s">
        <v>93</v>
      </c>
      <c r="D3413" s="61" t="s">
        <v>94</v>
      </c>
      <c r="E3413" s="61" t="s">
        <v>126</v>
      </c>
      <c r="F3413" s="61" t="s">
        <v>125</v>
      </c>
      <c r="G3413" s="93">
        <v>3910</v>
      </c>
    </row>
    <row r="3414" spans="1:7" x14ac:dyDescent="0.3">
      <c r="A3414" s="11">
        <v>2001</v>
      </c>
      <c r="B3414" s="61" t="s">
        <v>120</v>
      </c>
      <c r="C3414" s="61" t="s">
        <v>93</v>
      </c>
      <c r="D3414" s="61" t="s">
        <v>94</v>
      </c>
      <c r="E3414" s="61" t="s">
        <v>126</v>
      </c>
      <c r="F3414" s="61" t="s">
        <v>125</v>
      </c>
      <c r="G3414" s="93">
        <v>4690</v>
      </c>
    </row>
    <row r="3415" spans="1:7" x14ac:dyDescent="0.3">
      <c r="A3415" s="11">
        <v>2002</v>
      </c>
      <c r="B3415" s="61" t="s">
        <v>120</v>
      </c>
      <c r="C3415" s="61" t="s">
        <v>93</v>
      </c>
      <c r="D3415" s="61" t="s">
        <v>94</v>
      </c>
      <c r="E3415" s="61" t="s">
        <v>126</v>
      </c>
      <c r="F3415" s="61" t="s">
        <v>125</v>
      </c>
      <c r="G3415" s="93">
        <v>2700</v>
      </c>
    </row>
    <row r="3416" spans="1:7" x14ac:dyDescent="0.3">
      <c r="A3416" s="11">
        <v>2003</v>
      </c>
      <c r="B3416" s="61" t="s">
        <v>120</v>
      </c>
      <c r="C3416" s="61" t="s">
        <v>93</v>
      </c>
      <c r="D3416" s="61" t="s">
        <v>94</v>
      </c>
      <c r="E3416" s="61" t="s">
        <v>126</v>
      </c>
      <c r="F3416" s="61" t="s">
        <v>125</v>
      </c>
      <c r="G3416" s="93">
        <v>700</v>
      </c>
    </row>
    <row r="3417" spans="1:7" x14ac:dyDescent="0.3">
      <c r="A3417" s="11">
        <v>2004</v>
      </c>
      <c r="B3417" s="61" t="s">
        <v>120</v>
      </c>
      <c r="C3417" s="61" t="s">
        <v>93</v>
      </c>
      <c r="D3417" s="61" t="s">
        <v>94</v>
      </c>
      <c r="E3417" s="61" t="s">
        <v>126</v>
      </c>
      <c r="F3417" s="61" t="s">
        <v>125</v>
      </c>
      <c r="G3417" s="93"/>
    </row>
    <row r="3418" spans="1:7" x14ac:dyDescent="0.3">
      <c r="A3418" s="11">
        <v>2005</v>
      </c>
      <c r="B3418" s="61" t="s">
        <v>120</v>
      </c>
      <c r="C3418" s="61" t="s">
        <v>93</v>
      </c>
      <c r="D3418" s="61" t="s">
        <v>94</v>
      </c>
      <c r="E3418" s="61" t="s">
        <v>126</v>
      </c>
      <c r="F3418" s="61" t="s">
        <v>125</v>
      </c>
      <c r="G3418" s="93"/>
    </row>
    <row r="3419" spans="1:7" x14ac:dyDescent="0.3">
      <c r="A3419" s="11">
        <v>2006</v>
      </c>
      <c r="B3419" s="61" t="s">
        <v>120</v>
      </c>
      <c r="C3419" s="61" t="s">
        <v>93</v>
      </c>
      <c r="D3419" s="61" t="s">
        <v>94</v>
      </c>
      <c r="E3419" s="61" t="s">
        <v>126</v>
      </c>
      <c r="F3419" s="61" t="s">
        <v>125</v>
      </c>
      <c r="G3419" s="93">
        <v>780</v>
      </c>
    </row>
    <row r="3420" spans="1:7" x14ac:dyDescent="0.3">
      <c r="A3420" s="11">
        <v>2007</v>
      </c>
      <c r="B3420" s="61" t="s">
        <v>120</v>
      </c>
      <c r="C3420" s="61" t="s">
        <v>93</v>
      </c>
      <c r="D3420" s="61" t="s">
        <v>94</v>
      </c>
      <c r="E3420" s="61" t="s">
        <v>126</v>
      </c>
      <c r="F3420" s="61" t="s">
        <v>125</v>
      </c>
      <c r="G3420" s="93">
        <v>100</v>
      </c>
    </row>
    <row r="3421" spans="1:7" x14ac:dyDescent="0.3">
      <c r="A3421" s="11">
        <v>2008</v>
      </c>
      <c r="B3421" s="61" t="s">
        <v>120</v>
      </c>
      <c r="C3421" s="61" t="s">
        <v>93</v>
      </c>
      <c r="D3421" s="61" t="s">
        <v>94</v>
      </c>
      <c r="E3421" s="61" t="s">
        <v>126</v>
      </c>
      <c r="F3421" s="61" t="s">
        <v>125</v>
      </c>
      <c r="G3421" s="93">
        <v>80</v>
      </c>
    </row>
    <row r="3422" spans="1:7" x14ac:dyDescent="0.3">
      <c r="A3422" s="11">
        <v>2009</v>
      </c>
      <c r="B3422" s="61" t="s">
        <v>120</v>
      </c>
      <c r="C3422" s="61" t="s">
        <v>93</v>
      </c>
      <c r="D3422" s="61" t="s">
        <v>94</v>
      </c>
      <c r="E3422" s="61" t="s">
        <v>126</v>
      </c>
      <c r="F3422" s="61" t="s">
        <v>125</v>
      </c>
      <c r="G3422" s="93">
        <v>2410</v>
      </c>
    </row>
    <row r="3423" spans="1:7" x14ac:dyDescent="0.3">
      <c r="A3423" s="11">
        <v>2010</v>
      </c>
      <c r="B3423" s="61" t="s">
        <v>120</v>
      </c>
      <c r="C3423" s="61" t="s">
        <v>93</v>
      </c>
      <c r="D3423" s="61" t="s">
        <v>94</v>
      </c>
      <c r="E3423" s="61" t="s">
        <v>126</v>
      </c>
      <c r="F3423" s="61" t="s">
        <v>125</v>
      </c>
      <c r="G3423" s="93">
        <v>690</v>
      </c>
    </row>
    <row r="3424" spans="1:7" x14ac:dyDescent="0.3">
      <c r="A3424" s="11">
        <v>2011</v>
      </c>
      <c r="B3424" s="61" t="s">
        <v>120</v>
      </c>
      <c r="C3424" s="61" t="s">
        <v>93</v>
      </c>
      <c r="D3424" s="61" t="s">
        <v>94</v>
      </c>
      <c r="E3424" s="61" t="s">
        <v>126</v>
      </c>
      <c r="F3424" s="61" t="s">
        <v>125</v>
      </c>
      <c r="G3424" s="93">
        <v>6200</v>
      </c>
    </row>
    <row r="3425" spans="1:7" x14ac:dyDescent="0.3">
      <c r="A3425" s="11">
        <v>2012</v>
      </c>
      <c r="B3425" s="61" t="s">
        <v>120</v>
      </c>
      <c r="C3425" s="61" t="s">
        <v>93</v>
      </c>
      <c r="D3425" s="61" t="s">
        <v>94</v>
      </c>
      <c r="E3425" s="61" t="s">
        <v>126</v>
      </c>
      <c r="F3425" s="61" t="s">
        <v>125</v>
      </c>
      <c r="G3425" s="93">
        <v>200</v>
      </c>
    </row>
    <row r="3426" spans="1:7" x14ac:dyDescent="0.3">
      <c r="A3426" s="11">
        <v>2013</v>
      </c>
      <c r="B3426" s="61" t="s">
        <v>120</v>
      </c>
      <c r="C3426" s="61" t="s">
        <v>93</v>
      </c>
      <c r="D3426" s="61" t="s">
        <v>94</v>
      </c>
      <c r="E3426" s="61" t="s">
        <v>126</v>
      </c>
      <c r="F3426" s="61" t="s">
        <v>125</v>
      </c>
      <c r="G3426" s="93"/>
    </row>
    <row r="3427" spans="1:7" x14ac:dyDescent="0.3">
      <c r="A3427" s="11">
        <v>2014</v>
      </c>
      <c r="B3427" s="61" t="s">
        <v>120</v>
      </c>
      <c r="C3427" s="61" t="s">
        <v>93</v>
      </c>
      <c r="D3427" s="61" t="s">
        <v>94</v>
      </c>
      <c r="E3427" s="61" t="s">
        <v>126</v>
      </c>
      <c r="F3427" s="61" t="s">
        <v>125</v>
      </c>
      <c r="G3427" s="93">
        <v>1950</v>
      </c>
    </row>
    <row r="3428" spans="1:7" x14ac:dyDescent="0.3">
      <c r="A3428" s="11">
        <v>2015</v>
      </c>
      <c r="B3428" s="61" t="s">
        <v>120</v>
      </c>
      <c r="C3428" s="61" t="s">
        <v>93</v>
      </c>
      <c r="D3428" s="61" t="s">
        <v>94</v>
      </c>
      <c r="E3428" s="61" t="s">
        <v>126</v>
      </c>
      <c r="F3428" s="61" t="s">
        <v>125</v>
      </c>
      <c r="G3428" s="93">
        <v>5900</v>
      </c>
    </row>
    <row r="3429" spans="1:7" x14ac:dyDescent="0.3">
      <c r="A3429" s="11">
        <v>2016</v>
      </c>
      <c r="B3429" s="61" t="s">
        <v>120</v>
      </c>
      <c r="C3429" s="61" t="s">
        <v>93</v>
      </c>
      <c r="D3429" s="61" t="s">
        <v>94</v>
      </c>
      <c r="E3429" s="61" t="s">
        <v>126</v>
      </c>
      <c r="F3429" s="61" t="s">
        <v>125</v>
      </c>
      <c r="G3429" s="93">
        <v>2250</v>
      </c>
    </row>
    <row r="3430" spans="1:7" x14ac:dyDescent="0.3">
      <c r="A3430" s="11">
        <v>2000</v>
      </c>
      <c r="B3430" s="216" t="s">
        <v>250</v>
      </c>
      <c r="C3430" s="216" t="s">
        <v>243</v>
      </c>
      <c r="D3430" s="216" t="s">
        <v>244</v>
      </c>
      <c r="E3430" s="61" t="s">
        <v>126</v>
      </c>
      <c r="F3430" s="61" t="s">
        <v>125</v>
      </c>
      <c r="G3430" s="94">
        <v>2420</v>
      </c>
    </row>
    <row r="3431" spans="1:7" x14ac:dyDescent="0.3">
      <c r="A3431" s="11">
        <v>2001</v>
      </c>
      <c r="B3431" s="216" t="s">
        <v>250</v>
      </c>
      <c r="C3431" s="216" t="s">
        <v>243</v>
      </c>
      <c r="D3431" s="216" t="s">
        <v>244</v>
      </c>
      <c r="E3431" s="61" t="s">
        <v>126</v>
      </c>
      <c r="F3431" s="61" t="s">
        <v>125</v>
      </c>
      <c r="G3431" s="94">
        <v>3220</v>
      </c>
    </row>
    <row r="3432" spans="1:7" x14ac:dyDescent="0.3">
      <c r="A3432" s="11">
        <v>2002</v>
      </c>
      <c r="B3432" s="216" t="s">
        <v>250</v>
      </c>
      <c r="C3432" s="216" t="s">
        <v>243</v>
      </c>
      <c r="D3432" s="216" t="s">
        <v>244</v>
      </c>
      <c r="E3432" s="61" t="s">
        <v>126</v>
      </c>
      <c r="F3432" s="61" t="s">
        <v>125</v>
      </c>
      <c r="G3432" s="94">
        <v>12335</v>
      </c>
    </row>
    <row r="3433" spans="1:7" x14ac:dyDescent="0.3">
      <c r="A3433" s="11">
        <v>2003</v>
      </c>
      <c r="B3433" s="216" t="s">
        <v>250</v>
      </c>
      <c r="C3433" s="216" t="s">
        <v>243</v>
      </c>
      <c r="D3433" s="216" t="s">
        <v>244</v>
      </c>
      <c r="E3433" s="61" t="s">
        <v>126</v>
      </c>
      <c r="F3433" s="61" t="s">
        <v>125</v>
      </c>
      <c r="G3433" s="94">
        <v>30</v>
      </c>
    </row>
    <row r="3434" spans="1:7" x14ac:dyDescent="0.3">
      <c r="A3434" s="11">
        <v>2004</v>
      </c>
      <c r="B3434" s="216" t="s">
        <v>250</v>
      </c>
      <c r="C3434" s="216" t="s">
        <v>243</v>
      </c>
      <c r="D3434" s="216" t="s">
        <v>244</v>
      </c>
      <c r="E3434" s="61" t="s">
        <v>126</v>
      </c>
      <c r="F3434" s="61" t="s">
        <v>125</v>
      </c>
      <c r="G3434" s="94"/>
    </row>
    <row r="3435" spans="1:7" x14ac:dyDescent="0.3">
      <c r="A3435" s="11">
        <v>2005</v>
      </c>
      <c r="B3435" s="216" t="s">
        <v>250</v>
      </c>
      <c r="C3435" s="216" t="s">
        <v>243</v>
      </c>
      <c r="D3435" s="216" t="s">
        <v>244</v>
      </c>
      <c r="E3435" s="61" t="s">
        <v>126</v>
      </c>
      <c r="F3435" s="61" t="s">
        <v>125</v>
      </c>
      <c r="G3435" s="94">
        <v>476</v>
      </c>
    </row>
    <row r="3436" spans="1:7" x14ac:dyDescent="0.3">
      <c r="A3436" s="11">
        <v>2006</v>
      </c>
      <c r="B3436" s="216" t="s">
        <v>250</v>
      </c>
      <c r="C3436" s="216" t="s">
        <v>243</v>
      </c>
      <c r="D3436" s="216" t="s">
        <v>244</v>
      </c>
      <c r="E3436" s="61" t="s">
        <v>126</v>
      </c>
      <c r="F3436" s="61" t="s">
        <v>125</v>
      </c>
      <c r="G3436" s="94">
        <v>300</v>
      </c>
    </row>
    <row r="3437" spans="1:7" x14ac:dyDescent="0.3">
      <c r="A3437" s="11">
        <v>2007</v>
      </c>
      <c r="B3437" s="216" t="s">
        <v>250</v>
      </c>
      <c r="C3437" s="216" t="s">
        <v>243</v>
      </c>
      <c r="D3437" s="216" t="s">
        <v>244</v>
      </c>
      <c r="E3437" s="61" t="s">
        <v>126</v>
      </c>
      <c r="F3437" s="61" t="s">
        <v>125</v>
      </c>
      <c r="G3437" s="94">
        <v>1600</v>
      </c>
    </row>
    <row r="3438" spans="1:7" x14ac:dyDescent="0.3">
      <c r="A3438" s="11">
        <v>2008</v>
      </c>
      <c r="B3438" s="216" t="s">
        <v>250</v>
      </c>
      <c r="C3438" s="216" t="s">
        <v>243</v>
      </c>
      <c r="D3438" s="216" t="s">
        <v>244</v>
      </c>
      <c r="E3438" s="61" t="s">
        <v>126</v>
      </c>
      <c r="F3438" s="61" t="s">
        <v>125</v>
      </c>
      <c r="G3438" s="94">
        <v>1850</v>
      </c>
    </row>
    <row r="3439" spans="1:7" x14ac:dyDescent="0.3">
      <c r="A3439" s="11">
        <v>2009</v>
      </c>
      <c r="B3439" s="216" t="s">
        <v>250</v>
      </c>
      <c r="C3439" s="216" t="s">
        <v>243</v>
      </c>
      <c r="D3439" s="216" t="s">
        <v>244</v>
      </c>
      <c r="E3439" s="61" t="s">
        <v>126</v>
      </c>
      <c r="F3439" s="61" t="s">
        <v>125</v>
      </c>
      <c r="G3439" s="94">
        <v>2825</v>
      </c>
    </row>
    <row r="3440" spans="1:7" x14ac:dyDescent="0.3">
      <c r="A3440" s="11">
        <v>2010</v>
      </c>
      <c r="B3440" s="216" t="s">
        <v>250</v>
      </c>
      <c r="C3440" s="216" t="s">
        <v>243</v>
      </c>
      <c r="D3440" s="216" t="s">
        <v>244</v>
      </c>
      <c r="E3440" s="61" t="s">
        <v>126</v>
      </c>
      <c r="F3440" s="61" t="s">
        <v>125</v>
      </c>
      <c r="G3440" s="94">
        <v>750</v>
      </c>
    </row>
    <row r="3441" spans="1:7" x14ac:dyDescent="0.3">
      <c r="A3441" s="11">
        <v>2011</v>
      </c>
      <c r="B3441" s="216" t="s">
        <v>250</v>
      </c>
      <c r="C3441" s="216" t="s">
        <v>243</v>
      </c>
      <c r="D3441" s="216" t="s">
        <v>244</v>
      </c>
      <c r="E3441" s="61" t="s">
        <v>126</v>
      </c>
      <c r="F3441" s="61" t="s">
        <v>125</v>
      </c>
      <c r="G3441" s="94">
        <v>2800</v>
      </c>
    </row>
    <row r="3442" spans="1:7" x14ac:dyDescent="0.3">
      <c r="A3442" s="11">
        <v>2012</v>
      </c>
      <c r="B3442" s="216" t="s">
        <v>250</v>
      </c>
      <c r="C3442" s="216" t="s">
        <v>243</v>
      </c>
      <c r="D3442" s="216" t="s">
        <v>244</v>
      </c>
      <c r="E3442" s="61" t="s">
        <v>126</v>
      </c>
      <c r="F3442" s="61" t="s">
        <v>125</v>
      </c>
      <c r="G3442" s="94">
        <v>600</v>
      </c>
    </row>
    <row r="3443" spans="1:7" x14ac:dyDescent="0.3">
      <c r="A3443" s="11">
        <v>2013</v>
      </c>
      <c r="B3443" s="216" t="s">
        <v>250</v>
      </c>
      <c r="C3443" s="216" t="s">
        <v>243</v>
      </c>
      <c r="D3443" s="216" t="s">
        <v>244</v>
      </c>
      <c r="E3443" s="61" t="s">
        <v>126</v>
      </c>
      <c r="F3443" s="61" t="s">
        <v>125</v>
      </c>
      <c r="G3443" s="94">
        <v>2000</v>
      </c>
    </row>
    <row r="3444" spans="1:7" x14ac:dyDescent="0.3">
      <c r="A3444" s="11">
        <v>2014</v>
      </c>
      <c r="B3444" s="216" t="s">
        <v>250</v>
      </c>
      <c r="C3444" s="216" t="s">
        <v>243</v>
      </c>
      <c r="D3444" s="216" t="s">
        <v>244</v>
      </c>
      <c r="E3444" s="61" t="s">
        <v>126</v>
      </c>
      <c r="F3444" s="61" t="s">
        <v>125</v>
      </c>
      <c r="G3444" s="94">
        <v>1000</v>
      </c>
    </row>
    <row r="3445" spans="1:7" x14ac:dyDescent="0.3">
      <c r="A3445" s="11">
        <v>2015</v>
      </c>
      <c r="B3445" s="216" t="s">
        <v>250</v>
      </c>
      <c r="C3445" s="216" t="s">
        <v>243</v>
      </c>
      <c r="D3445" s="216" t="s">
        <v>244</v>
      </c>
      <c r="E3445" s="61" t="s">
        <v>126</v>
      </c>
      <c r="F3445" s="61" t="s">
        <v>125</v>
      </c>
      <c r="G3445" s="94">
        <v>600</v>
      </c>
    </row>
    <row r="3446" spans="1:7" x14ac:dyDescent="0.3">
      <c r="A3446" s="11">
        <v>2016</v>
      </c>
      <c r="B3446" s="216" t="s">
        <v>250</v>
      </c>
      <c r="C3446" s="216" t="s">
        <v>243</v>
      </c>
      <c r="D3446" s="216" t="s">
        <v>244</v>
      </c>
      <c r="E3446" s="61" t="s">
        <v>126</v>
      </c>
      <c r="F3446" s="61" t="s">
        <v>125</v>
      </c>
      <c r="G3446" s="94">
        <v>5530</v>
      </c>
    </row>
    <row r="3447" spans="1:7" x14ac:dyDescent="0.3">
      <c r="A3447" s="11">
        <v>2000</v>
      </c>
      <c r="B3447" s="216" t="s">
        <v>250</v>
      </c>
      <c r="C3447" s="216" t="s">
        <v>243</v>
      </c>
      <c r="D3447" s="216" t="s">
        <v>244</v>
      </c>
      <c r="E3447" s="61" t="s">
        <v>126</v>
      </c>
      <c r="F3447" s="61" t="s">
        <v>125</v>
      </c>
      <c r="G3447" s="95">
        <v>10055</v>
      </c>
    </row>
    <row r="3448" spans="1:7" x14ac:dyDescent="0.3">
      <c r="A3448" s="11">
        <v>2001</v>
      </c>
      <c r="B3448" s="216" t="s">
        <v>250</v>
      </c>
      <c r="C3448" s="216" t="s">
        <v>243</v>
      </c>
      <c r="D3448" s="216" t="s">
        <v>244</v>
      </c>
      <c r="E3448" s="61" t="s">
        <v>126</v>
      </c>
      <c r="F3448" s="61" t="s">
        <v>125</v>
      </c>
      <c r="G3448" s="95">
        <v>5990</v>
      </c>
    </row>
    <row r="3449" spans="1:7" x14ac:dyDescent="0.3">
      <c r="A3449" s="11">
        <v>2002</v>
      </c>
      <c r="B3449" s="216" t="s">
        <v>250</v>
      </c>
      <c r="C3449" s="216" t="s">
        <v>243</v>
      </c>
      <c r="D3449" s="216" t="s">
        <v>244</v>
      </c>
      <c r="E3449" s="61" t="s">
        <v>126</v>
      </c>
      <c r="F3449" s="61" t="s">
        <v>125</v>
      </c>
      <c r="G3449" s="95">
        <v>2065</v>
      </c>
    </row>
    <row r="3450" spans="1:7" x14ac:dyDescent="0.3">
      <c r="A3450" s="11">
        <v>2003</v>
      </c>
      <c r="B3450" s="216" t="s">
        <v>250</v>
      </c>
      <c r="C3450" s="216" t="s">
        <v>243</v>
      </c>
      <c r="D3450" s="216" t="s">
        <v>244</v>
      </c>
      <c r="E3450" s="61" t="s">
        <v>126</v>
      </c>
      <c r="F3450" s="61" t="s">
        <v>125</v>
      </c>
      <c r="G3450" s="95">
        <v>800</v>
      </c>
    </row>
    <row r="3451" spans="1:7" x14ac:dyDescent="0.3">
      <c r="A3451" s="11">
        <v>2004</v>
      </c>
      <c r="B3451" s="216" t="s">
        <v>250</v>
      </c>
      <c r="C3451" s="216" t="s">
        <v>243</v>
      </c>
      <c r="D3451" s="216" t="s">
        <v>244</v>
      </c>
      <c r="E3451" s="61" t="s">
        <v>126</v>
      </c>
      <c r="F3451" s="61" t="s">
        <v>125</v>
      </c>
      <c r="G3451" s="95">
        <v>1085</v>
      </c>
    </row>
    <row r="3452" spans="1:7" x14ac:dyDescent="0.3">
      <c r="A3452" s="11">
        <v>2005</v>
      </c>
      <c r="B3452" s="216" t="s">
        <v>250</v>
      </c>
      <c r="C3452" s="216" t="s">
        <v>243</v>
      </c>
      <c r="D3452" s="216" t="s">
        <v>244</v>
      </c>
      <c r="E3452" s="61" t="s">
        <v>126</v>
      </c>
      <c r="F3452" s="61" t="s">
        <v>125</v>
      </c>
      <c r="G3452" s="95">
        <v>100</v>
      </c>
    </row>
    <row r="3453" spans="1:7" x14ac:dyDescent="0.3">
      <c r="A3453" s="11">
        <v>2006</v>
      </c>
      <c r="B3453" s="216" t="s">
        <v>250</v>
      </c>
      <c r="C3453" s="216" t="s">
        <v>243</v>
      </c>
      <c r="D3453" s="216" t="s">
        <v>244</v>
      </c>
      <c r="E3453" s="61" t="s">
        <v>126</v>
      </c>
      <c r="F3453" s="61" t="s">
        <v>125</v>
      </c>
      <c r="G3453" s="95">
        <v>180</v>
      </c>
    </row>
    <row r="3454" spans="1:7" x14ac:dyDescent="0.3">
      <c r="A3454" s="11">
        <v>2007</v>
      </c>
      <c r="B3454" s="216" t="s">
        <v>250</v>
      </c>
      <c r="C3454" s="216" t="s">
        <v>243</v>
      </c>
      <c r="D3454" s="216" t="s">
        <v>244</v>
      </c>
      <c r="E3454" s="61" t="s">
        <v>126</v>
      </c>
      <c r="F3454" s="61" t="s">
        <v>125</v>
      </c>
      <c r="G3454" s="95">
        <v>685</v>
      </c>
    </row>
    <row r="3455" spans="1:7" x14ac:dyDescent="0.3">
      <c r="A3455" s="11">
        <v>2008</v>
      </c>
      <c r="B3455" s="216" t="s">
        <v>250</v>
      </c>
      <c r="C3455" s="216" t="s">
        <v>243</v>
      </c>
      <c r="D3455" s="216" t="s">
        <v>244</v>
      </c>
      <c r="E3455" s="61" t="s">
        <v>126</v>
      </c>
      <c r="F3455" s="61" t="s">
        <v>125</v>
      </c>
      <c r="G3455" s="95">
        <v>2875</v>
      </c>
    </row>
    <row r="3456" spans="1:7" x14ac:dyDescent="0.3">
      <c r="A3456" s="11">
        <v>2009</v>
      </c>
      <c r="B3456" s="216" t="s">
        <v>250</v>
      </c>
      <c r="C3456" s="216" t="s">
        <v>243</v>
      </c>
      <c r="D3456" s="216" t="s">
        <v>244</v>
      </c>
      <c r="E3456" s="61" t="s">
        <v>126</v>
      </c>
      <c r="F3456" s="61" t="s">
        <v>125</v>
      </c>
      <c r="G3456" s="95">
        <v>2100</v>
      </c>
    </row>
    <row r="3457" spans="1:7" x14ac:dyDescent="0.3">
      <c r="A3457" s="11">
        <v>2010</v>
      </c>
      <c r="B3457" s="216" t="s">
        <v>250</v>
      </c>
      <c r="C3457" s="216" t="s">
        <v>243</v>
      </c>
      <c r="D3457" s="216" t="s">
        <v>244</v>
      </c>
      <c r="E3457" s="61" t="s">
        <v>126</v>
      </c>
      <c r="F3457" s="61" t="s">
        <v>125</v>
      </c>
      <c r="G3457" s="95">
        <v>710</v>
      </c>
    </row>
    <row r="3458" spans="1:7" x14ac:dyDescent="0.3">
      <c r="A3458" s="11">
        <v>2011</v>
      </c>
      <c r="B3458" s="216" t="s">
        <v>250</v>
      </c>
      <c r="C3458" s="216" t="s">
        <v>243</v>
      </c>
      <c r="D3458" s="216" t="s">
        <v>244</v>
      </c>
      <c r="E3458" s="61" t="s">
        <v>126</v>
      </c>
      <c r="F3458" s="61" t="s">
        <v>125</v>
      </c>
      <c r="G3458" s="95">
        <v>730</v>
      </c>
    </row>
    <row r="3459" spans="1:7" x14ac:dyDescent="0.3">
      <c r="A3459" s="11">
        <v>2012</v>
      </c>
      <c r="B3459" s="216" t="s">
        <v>250</v>
      </c>
      <c r="C3459" s="216" t="s">
        <v>243</v>
      </c>
      <c r="D3459" s="216" t="s">
        <v>244</v>
      </c>
      <c r="E3459" s="61" t="s">
        <v>126</v>
      </c>
      <c r="F3459" s="61" t="s">
        <v>125</v>
      </c>
      <c r="G3459" s="95"/>
    </row>
    <row r="3460" spans="1:7" x14ac:dyDescent="0.3">
      <c r="A3460" s="11">
        <v>2013</v>
      </c>
      <c r="B3460" s="216" t="s">
        <v>250</v>
      </c>
      <c r="C3460" s="216" t="s">
        <v>243</v>
      </c>
      <c r="D3460" s="216" t="s">
        <v>244</v>
      </c>
      <c r="E3460" s="61" t="s">
        <v>126</v>
      </c>
      <c r="F3460" s="61" t="s">
        <v>125</v>
      </c>
      <c r="G3460" s="95">
        <v>500</v>
      </c>
    </row>
    <row r="3461" spans="1:7" x14ac:dyDescent="0.3">
      <c r="A3461" s="11">
        <v>2014</v>
      </c>
      <c r="B3461" s="216" t="s">
        <v>250</v>
      </c>
      <c r="C3461" s="216" t="s">
        <v>243</v>
      </c>
      <c r="D3461" s="216" t="s">
        <v>244</v>
      </c>
      <c r="E3461" s="61" t="s">
        <v>126</v>
      </c>
      <c r="F3461" s="61" t="s">
        <v>125</v>
      </c>
      <c r="G3461" s="95">
        <v>50</v>
      </c>
    </row>
    <row r="3462" spans="1:7" x14ac:dyDescent="0.3">
      <c r="A3462" s="11">
        <v>2015</v>
      </c>
      <c r="B3462" s="216" t="s">
        <v>250</v>
      </c>
      <c r="C3462" s="216" t="s">
        <v>243</v>
      </c>
      <c r="D3462" s="216" t="s">
        <v>244</v>
      </c>
      <c r="E3462" s="61" t="s">
        <v>126</v>
      </c>
      <c r="F3462" s="61" t="s">
        <v>125</v>
      </c>
      <c r="G3462" s="95">
        <v>900</v>
      </c>
    </row>
    <row r="3463" spans="1:7" x14ac:dyDescent="0.3">
      <c r="A3463" s="11">
        <v>2016</v>
      </c>
      <c r="B3463" s="216" t="s">
        <v>250</v>
      </c>
      <c r="C3463" s="216" t="s">
        <v>243</v>
      </c>
      <c r="D3463" s="216" t="s">
        <v>244</v>
      </c>
      <c r="E3463" s="61" t="s">
        <v>126</v>
      </c>
      <c r="F3463" s="61" t="s">
        <v>125</v>
      </c>
      <c r="G3463" s="95">
        <v>90</v>
      </c>
    </row>
    <row r="3464" spans="1:7" x14ac:dyDescent="0.3">
      <c r="A3464" s="11">
        <v>2000</v>
      </c>
      <c r="B3464" s="61" t="s">
        <v>120</v>
      </c>
      <c r="C3464" s="61" t="s">
        <v>96</v>
      </c>
      <c r="D3464" s="61" t="s">
        <v>97</v>
      </c>
      <c r="E3464" s="61" t="s">
        <v>126</v>
      </c>
      <c r="F3464" s="61" t="s">
        <v>125</v>
      </c>
      <c r="G3464" s="96">
        <v>425</v>
      </c>
    </row>
    <row r="3465" spans="1:7" x14ac:dyDescent="0.3">
      <c r="A3465" s="11">
        <v>2001</v>
      </c>
      <c r="B3465" s="61" t="s">
        <v>120</v>
      </c>
      <c r="C3465" s="61" t="s">
        <v>96</v>
      </c>
      <c r="D3465" s="61" t="s">
        <v>97</v>
      </c>
      <c r="E3465" s="61" t="s">
        <v>126</v>
      </c>
      <c r="F3465" s="61" t="s">
        <v>125</v>
      </c>
      <c r="G3465" s="96"/>
    </row>
    <row r="3466" spans="1:7" x14ac:dyDescent="0.3">
      <c r="A3466" s="11">
        <v>2002</v>
      </c>
      <c r="B3466" s="61" t="s">
        <v>120</v>
      </c>
      <c r="C3466" s="61" t="s">
        <v>96</v>
      </c>
      <c r="D3466" s="61" t="s">
        <v>97</v>
      </c>
      <c r="E3466" s="61" t="s">
        <v>126</v>
      </c>
      <c r="F3466" s="61" t="s">
        <v>125</v>
      </c>
      <c r="G3466" s="96"/>
    </row>
    <row r="3467" spans="1:7" x14ac:dyDescent="0.3">
      <c r="A3467" s="11">
        <v>2003</v>
      </c>
      <c r="B3467" s="61" t="s">
        <v>120</v>
      </c>
      <c r="C3467" s="61" t="s">
        <v>96</v>
      </c>
      <c r="D3467" s="61" t="s">
        <v>97</v>
      </c>
      <c r="E3467" s="61" t="s">
        <v>126</v>
      </c>
      <c r="F3467" s="61" t="s">
        <v>125</v>
      </c>
      <c r="G3467" s="96"/>
    </row>
    <row r="3468" spans="1:7" x14ac:dyDescent="0.3">
      <c r="A3468" s="11">
        <v>2004</v>
      </c>
      <c r="B3468" s="61" t="s">
        <v>120</v>
      </c>
      <c r="C3468" s="61" t="s">
        <v>96</v>
      </c>
      <c r="D3468" s="61" t="s">
        <v>97</v>
      </c>
      <c r="E3468" s="61" t="s">
        <v>126</v>
      </c>
      <c r="F3468" s="61" t="s">
        <v>125</v>
      </c>
      <c r="G3468" s="96"/>
    </row>
    <row r="3469" spans="1:7" x14ac:dyDescent="0.3">
      <c r="A3469" s="11">
        <v>2005</v>
      </c>
      <c r="B3469" s="61" t="s">
        <v>120</v>
      </c>
      <c r="C3469" s="61" t="s">
        <v>96</v>
      </c>
      <c r="D3469" s="61" t="s">
        <v>97</v>
      </c>
      <c r="E3469" s="61" t="s">
        <v>126</v>
      </c>
      <c r="F3469" s="61" t="s">
        <v>125</v>
      </c>
      <c r="G3469" s="96">
        <v>300</v>
      </c>
    </row>
    <row r="3470" spans="1:7" x14ac:dyDescent="0.3">
      <c r="A3470" s="11">
        <v>2006</v>
      </c>
      <c r="B3470" s="61" t="s">
        <v>120</v>
      </c>
      <c r="C3470" s="61" t="s">
        <v>96</v>
      </c>
      <c r="D3470" s="61" t="s">
        <v>97</v>
      </c>
      <c r="E3470" s="61" t="s">
        <v>126</v>
      </c>
      <c r="F3470" s="61" t="s">
        <v>125</v>
      </c>
      <c r="G3470" s="96"/>
    </row>
    <row r="3471" spans="1:7" x14ac:dyDescent="0.3">
      <c r="A3471" s="11">
        <v>2007</v>
      </c>
      <c r="B3471" s="61" t="s">
        <v>120</v>
      </c>
      <c r="C3471" s="61" t="s">
        <v>96</v>
      </c>
      <c r="D3471" s="61" t="s">
        <v>97</v>
      </c>
      <c r="E3471" s="61" t="s">
        <v>126</v>
      </c>
      <c r="F3471" s="61" t="s">
        <v>125</v>
      </c>
      <c r="G3471" s="96"/>
    </row>
    <row r="3472" spans="1:7" x14ac:dyDescent="0.3">
      <c r="A3472" s="11">
        <v>2008</v>
      </c>
      <c r="B3472" s="61" t="s">
        <v>120</v>
      </c>
      <c r="C3472" s="61" t="s">
        <v>96</v>
      </c>
      <c r="D3472" s="61" t="s">
        <v>97</v>
      </c>
      <c r="E3472" s="61" t="s">
        <v>126</v>
      </c>
      <c r="F3472" s="61" t="s">
        <v>125</v>
      </c>
      <c r="G3472" s="96"/>
    </row>
    <row r="3473" spans="1:7" x14ac:dyDescent="0.3">
      <c r="A3473" s="11">
        <v>2009</v>
      </c>
      <c r="B3473" s="61" t="s">
        <v>120</v>
      </c>
      <c r="C3473" s="61" t="s">
        <v>96</v>
      </c>
      <c r="D3473" s="61" t="s">
        <v>97</v>
      </c>
      <c r="E3473" s="61" t="s">
        <v>126</v>
      </c>
      <c r="F3473" s="61" t="s">
        <v>125</v>
      </c>
      <c r="G3473" s="96"/>
    </row>
    <row r="3474" spans="1:7" x14ac:dyDescent="0.3">
      <c r="A3474" s="11">
        <v>2010</v>
      </c>
      <c r="B3474" s="61" t="s">
        <v>120</v>
      </c>
      <c r="C3474" s="61" t="s">
        <v>96</v>
      </c>
      <c r="D3474" s="61" t="s">
        <v>97</v>
      </c>
      <c r="E3474" s="61" t="s">
        <v>126</v>
      </c>
      <c r="F3474" s="61" t="s">
        <v>125</v>
      </c>
      <c r="G3474" s="96">
        <v>1000</v>
      </c>
    </row>
    <row r="3475" spans="1:7" x14ac:dyDescent="0.3">
      <c r="A3475" s="11">
        <v>2011</v>
      </c>
      <c r="B3475" s="61" t="s">
        <v>120</v>
      </c>
      <c r="C3475" s="61" t="s">
        <v>96</v>
      </c>
      <c r="D3475" s="61" t="s">
        <v>97</v>
      </c>
      <c r="E3475" s="61" t="s">
        <v>126</v>
      </c>
      <c r="F3475" s="61" t="s">
        <v>125</v>
      </c>
      <c r="G3475" s="96"/>
    </row>
    <row r="3476" spans="1:7" x14ac:dyDescent="0.3">
      <c r="A3476" s="11">
        <v>2012</v>
      </c>
      <c r="B3476" s="61" t="s">
        <v>120</v>
      </c>
      <c r="C3476" s="61" t="s">
        <v>96</v>
      </c>
      <c r="D3476" s="61" t="s">
        <v>97</v>
      </c>
      <c r="E3476" s="61" t="s">
        <v>126</v>
      </c>
      <c r="F3476" s="61" t="s">
        <v>125</v>
      </c>
      <c r="G3476" s="96"/>
    </row>
    <row r="3477" spans="1:7" x14ac:dyDescent="0.3">
      <c r="A3477" s="11">
        <v>2013</v>
      </c>
      <c r="B3477" s="61" t="s">
        <v>120</v>
      </c>
      <c r="C3477" s="61" t="s">
        <v>96</v>
      </c>
      <c r="D3477" s="61" t="s">
        <v>97</v>
      </c>
      <c r="E3477" s="61" t="s">
        <v>126</v>
      </c>
      <c r="F3477" s="61" t="s">
        <v>125</v>
      </c>
      <c r="G3477" s="96"/>
    </row>
    <row r="3478" spans="1:7" x14ac:dyDescent="0.3">
      <c r="A3478" s="11">
        <v>2014</v>
      </c>
      <c r="B3478" s="61" t="s">
        <v>120</v>
      </c>
      <c r="C3478" s="61" t="s">
        <v>96</v>
      </c>
      <c r="D3478" s="61" t="s">
        <v>97</v>
      </c>
      <c r="E3478" s="61" t="s">
        <v>126</v>
      </c>
      <c r="F3478" s="61" t="s">
        <v>125</v>
      </c>
      <c r="G3478" s="96"/>
    </row>
    <row r="3479" spans="1:7" x14ac:dyDescent="0.3">
      <c r="A3479" s="11">
        <v>2015</v>
      </c>
      <c r="B3479" s="61" t="s">
        <v>120</v>
      </c>
      <c r="C3479" s="61" t="s">
        <v>96</v>
      </c>
      <c r="D3479" s="61" t="s">
        <v>97</v>
      </c>
      <c r="E3479" s="61" t="s">
        <v>126</v>
      </c>
      <c r="F3479" s="61" t="s">
        <v>125</v>
      </c>
      <c r="G3479" s="96"/>
    </row>
    <row r="3480" spans="1:7" x14ac:dyDescent="0.3">
      <c r="A3480" s="11">
        <v>2016</v>
      </c>
      <c r="B3480" s="61" t="s">
        <v>120</v>
      </c>
      <c r="C3480" s="61" t="s">
        <v>96</v>
      </c>
      <c r="D3480" s="61" t="s">
        <v>97</v>
      </c>
      <c r="E3480" s="61" t="s">
        <v>126</v>
      </c>
      <c r="F3480" s="61" t="s">
        <v>125</v>
      </c>
      <c r="G3480" s="96"/>
    </row>
    <row r="3481" spans="1:7" x14ac:dyDescent="0.3">
      <c r="A3481" s="11">
        <v>2000</v>
      </c>
      <c r="B3481" s="61" t="s">
        <v>120</v>
      </c>
      <c r="C3481" s="61" t="s">
        <v>78</v>
      </c>
      <c r="D3481" s="61" t="s">
        <v>79</v>
      </c>
      <c r="E3481" s="61" t="s">
        <v>126</v>
      </c>
      <c r="F3481" s="61" t="s">
        <v>125</v>
      </c>
      <c r="G3481" s="97">
        <v>60</v>
      </c>
    </row>
    <row r="3482" spans="1:7" x14ac:dyDescent="0.3">
      <c r="A3482" s="11">
        <v>2001</v>
      </c>
      <c r="B3482" s="61" t="s">
        <v>120</v>
      </c>
      <c r="C3482" s="61" t="s">
        <v>78</v>
      </c>
      <c r="D3482" s="61" t="s">
        <v>79</v>
      </c>
      <c r="E3482" s="61" t="s">
        <v>126</v>
      </c>
      <c r="F3482" s="61" t="s">
        <v>125</v>
      </c>
      <c r="G3482" s="97"/>
    </row>
    <row r="3483" spans="1:7" x14ac:dyDescent="0.3">
      <c r="A3483" s="11">
        <v>2002</v>
      </c>
      <c r="B3483" s="61" t="s">
        <v>120</v>
      </c>
      <c r="C3483" s="61" t="s">
        <v>78</v>
      </c>
      <c r="D3483" s="61" t="s">
        <v>79</v>
      </c>
      <c r="E3483" s="61" t="s">
        <v>126</v>
      </c>
      <c r="F3483" s="61" t="s">
        <v>125</v>
      </c>
      <c r="G3483" s="97">
        <v>1140</v>
      </c>
    </row>
    <row r="3484" spans="1:7" x14ac:dyDescent="0.3">
      <c r="A3484" s="11">
        <v>2003</v>
      </c>
      <c r="B3484" s="61" t="s">
        <v>120</v>
      </c>
      <c r="C3484" s="61" t="s">
        <v>78</v>
      </c>
      <c r="D3484" s="61" t="s">
        <v>79</v>
      </c>
      <c r="E3484" s="61" t="s">
        <v>126</v>
      </c>
      <c r="F3484" s="61" t="s">
        <v>125</v>
      </c>
      <c r="G3484" s="97">
        <v>500</v>
      </c>
    </row>
    <row r="3485" spans="1:7" x14ac:dyDescent="0.3">
      <c r="A3485" s="11">
        <v>2004</v>
      </c>
      <c r="B3485" s="61" t="s">
        <v>120</v>
      </c>
      <c r="C3485" s="61" t="s">
        <v>78</v>
      </c>
      <c r="D3485" s="61" t="s">
        <v>79</v>
      </c>
      <c r="E3485" s="61" t="s">
        <v>126</v>
      </c>
      <c r="F3485" s="61" t="s">
        <v>125</v>
      </c>
      <c r="G3485" s="97"/>
    </row>
    <row r="3486" spans="1:7" x14ac:dyDescent="0.3">
      <c r="A3486" s="11">
        <v>2005</v>
      </c>
      <c r="B3486" s="61" t="s">
        <v>120</v>
      </c>
      <c r="C3486" s="61" t="s">
        <v>78</v>
      </c>
      <c r="D3486" s="61" t="s">
        <v>79</v>
      </c>
      <c r="E3486" s="61" t="s">
        <v>126</v>
      </c>
      <c r="F3486" s="61" t="s">
        <v>125</v>
      </c>
      <c r="G3486" s="97"/>
    </row>
    <row r="3487" spans="1:7" x14ac:dyDescent="0.3">
      <c r="A3487" s="11">
        <v>2006</v>
      </c>
      <c r="B3487" s="61" t="s">
        <v>120</v>
      </c>
      <c r="C3487" s="61" t="s">
        <v>78</v>
      </c>
      <c r="D3487" s="61" t="s">
        <v>79</v>
      </c>
      <c r="E3487" s="61" t="s">
        <v>126</v>
      </c>
      <c r="F3487" s="61" t="s">
        <v>125</v>
      </c>
      <c r="G3487" s="97"/>
    </row>
    <row r="3488" spans="1:7" x14ac:dyDescent="0.3">
      <c r="A3488" s="11">
        <v>2007</v>
      </c>
      <c r="B3488" s="61" t="s">
        <v>120</v>
      </c>
      <c r="C3488" s="61" t="s">
        <v>78</v>
      </c>
      <c r="D3488" s="61" t="s">
        <v>79</v>
      </c>
      <c r="E3488" s="61" t="s">
        <v>126</v>
      </c>
      <c r="F3488" s="61" t="s">
        <v>125</v>
      </c>
      <c r="G3488" s="97"/>
    </row>
    <row r="3489" spans="1:7" x14ac:dyDescent="0.3">
      <c r="A3489" s="11">
        <v>2008</v>
      </c>
      <c r="B3489" s="61" t="s">
        <v>120</v>
      </c>
      <c r="C3489" s="61" t="s">
        <v>78</v>
      </c>
      <c r="D3489" s="61" t="s">
        <v>79</v>
      </c>
      <c r="E3489" s="61" t="s">
        <v>126</v>
      </c>
      <c r="F3489" s="61" t="s">
        <v>125</v>
      </c>
      <c r="G3489" s="97"/>
    </row>
    <row r="3490" spans="1:7" x14ac:dyDescent="0.3">
      <c r="A3490" s="11">
        <v>2009</v>
      </c>
      <c r="B3490" s="61" t="s">
        <v>120</v>
      </c>
      <c r="C3490" s="61" t="s">
        <v>78</v>
      </c>
      <c r="D3490" s="61" t="s">
        <v>79</v>
      </c>
      <c r="E3490" s="61" t="s">
        <v>126</v>
      </c>
      <c r="F3490" s="61" t="s">
        <v>125</v>
      </c>
      <c r="G3490" s="97">
        <v>200</v>
      </c>
    </row>
    <row r="3491" spans="1:7" x14ac:dyDescent="0.3">
      <c r="A3491" s="11">
        <v>2010</v>
      </c>
      <c r="B3491" s="61" t="s">
        <v>120</v>
      </c>
      <c r="C3491" s="61" t="s">
        <v>78</v>
      </c>
      <c r="D3491" s="61" t="s">
        <v>79</v>
      </c>
      <c r="E3491" s="61" t="s">
        <v>126</v>
      </c>
      <c r="F3491" s="61" t="s">
        <v>125</v>
      </c>
      <c r="G3491" s="97"/>
    </row>
    <row r="3492" spans="1:7" x14ac:dyDescent="0.3">
      <c r="A3492" s="11">
        <v>2011</v>
      </c>
      <c r="B3492" s="61" t="s">
        <v>120</v>
      </c>
      <c r="C3492" s="61" t="s">
        <v>78</v>
      </c>
      <c r="D3492" s="61" t="s">
        <v>79</v>
      </c>
      <c r="E3492" s="61" t="s">
        <v>126</v>
      </c>
      <c r="F3492" s="61" t="s">
        <v>125</v>
      </c>
      <c r="G3492" s="97"/>
    </row>
    <row r="3493" spans="1:7" x14ac:dyDescent="0.3">
      <c r="A3493" s="11">
        <v>2012</v>
      </c>
      <c r="B3493" s="61" t="s">
        <v>120</v>
      </c>
      <c r="C3493" s="61" t="s">
        <v>78</v>
      </c>
      <c r="D3493" s="61" t="s">
        <v>79</v>
      </c>
      <c r="E3493" s="61" t="s">
        <v>126</v>
      </c>
      <c r="F3493" s="61" t="s">
        <v>125</v>
      </c>
      <c r="G3493" s="97">
        <v>500</v>
      </c>
    </row>
    <row r="3494" spans="1:7" x14ac:dyDescent="0.3">
      <c r="A3494" s="11">
        <v>2013</v>
      </c>
      <c r="B3494" s="61" t="s">
        <v>120</v>
      </c>
      <c r="C3494" s="61" t="s">
        <v>78</v>
      </c>
      <c r="D3494" s="61" t="s">
        <v>79</v>
      </c>
      <c r="E3494" s="61" t="s">
        <v>126</v>
      </c>
      <c r="F3494" s="61" t="s">
        <v>125</v>
      </c>
      <c r="G3494" s="97">
        <v>100</v>
      </c>
    </row>
    <row r="3495" spans="1:7" x14ac:dyDescent="0.3">
      <c r="A3495" s="11">
        <v>2014</v>
      </c>
      <c r="B3495" s="61" t="s">
        <v>120</v>
      </c>
      <c r="C3495" s="61" t="s">
        <v>78</v>
      </c>
      <c r="D3495" s="61" t="s">
        <v>79</v>
      </c>
      <c r="E3495" s="61" t="s">
        <v>126</v>
      </c>
      <c r="F3495" s="61" t="s">
        <v>125</v>
      </c>
      <c r="G3495" s="97"/>
    </row>
    <row r="3496" spans="1:7" x14ac:dyDescent="0.3">
      <c r="A3496" s="11">
        <v>2015</v>
      </c>
      <c r="B3496" s="61" t="s">
        <v>120</v>
      </c>
      <c r="C3496" s="61" t="s">
        <v>78</v>
      </c>
      <c r="D3496" s="61" t="s">
        <v>79</v>
      </c>
      <c r="E3496" s="61" t="s">
        <v>126</v>
      </c>
      <c r="F3496" s="61" t="s">
        <v>125</v>
      </c>
      <c r="G3496" s="97"/>
    </row>
    <row r="3497" spans="1:7" x14ac:dyDescent="0.3">
      <c r="A3497" s="11">
        <v>2016</v>
      </c>
      <c r="B3497" s="61" t="s">
        <v>120</v>
      </c>
      <c r="C3497" s="61" t="s">
        <v>78</v>
      </c>
      <c r="D3497" s="61" t="s">
        <v>79</v>
      </c>
      <c r="E3497" s="61" t="s">
        <v>126</v>
      </c>
      <c r="F3497" s="61" t="s">
        <v>125</v>
      </c>
      <c r="G3497" s="97"/>
    </row>
    <row r="3498" spans="1:7" x14ac:dyDescent="0.3">
      <c r="A3498" s="11">
        <v>2000</v>
      </c>
      <c r="B3498" s="61" t="s">
        <v>120</v>
      </c>
      <c r="C3498" s="61" t="s">
        <v>121</v>
      </c>
      <c r="D3498" s="61" t="s">
        <v>122</v>
      </c>
      <c r="E3498" s="61" t="s">
        <v>126</v>
      </c>
      <c r="F3498" s="61" t="s">
        <v>125</v>
      </c>
      <c r="G3498" s="98">
        <v>11125</v>
      </c>
    </row>
    <row r="3499" spans="1:7" x14ac:dyDescent="0.3">
      <c r="A3499" s="11">
        <v>2001</v>
      </c>
      <c r="B3499" s="61" t="s">
        <v>120</v>
      </c>
      <c r="C3499" s="61" t="s">
        <v>121</v>
      </c>
      <c r="D3499" s="61" t="s">
        <v>122</v>
      </c>
      <c r="E3499" s="61" t="s">
        <v>126</v>
      </c>
      <c r="F3499" s="61" t="s">
        <v>125</v>
      </c>
      <c r="G3499" s="98">
        <v>7531</v>
      </c>
    </row>
    <row r="3500" spans="1:7" x14ac:dyDescent="0.3">
      <c r="A3500" s="11">
        <v>2002</v>
      </c>
      <c r="B3500" s="61" t="s">
        <v>120</v>
      </c>
      <c r="C3500" s="61" t="s">
        <v>121</v>
      </c>
      <c r="D3500" s="61" t="s">
        <v>122</v>
      </c>
      <c r="E3500" s="61" t="s">
        <v>126</v>
      </c>
      <c r="F3500" s="61" t="s">
        <v>125</v>
      </c>
      <c r="G3500" s="98">
        <v>3530</v>
      </c>
    </row>
    <row r="3501" spans="1:7" x14ac:dyDescent="0.3">
      <c r="A3501" s="11">
        <v>2003</v>
      </c>
      <c r="B3501" s="61" t="s">
        <v>120</v>
      </c>
      <c r="C3501" s="61" t="s">
        <v>121</v>
      </c>
      <c r="D3501" s="61" t="s">
        <v>122</v>
      </c>
      <c r="E3501" s="61" t="s">
        <v>126</v>
      </c>
      <c r="F3501" s="61" t="s">
        <v>125</v>
      </c>
      <c r="G3501" s="98">
        <v>500</v>
      </c>
    </row>
    <row r="3502" spans="1:7" x14ac:dyDescent="0.3">
      <c r="A3502" s="11">
        <v>2004</v>
      </c>
      <c r="B3502" s="61" t="s">
        <v>120</v>
      </c>
      <c r="C3502" s="61" t="s">
        <v>121</v>
      </c>
      <c r="D3502" s="61" t="s">
        <v>122</v>
      </c>
      <c r="E3502" s="61" t="s">
        <v>126</v>
      </c>
      <c r="F3502" s="61" t="s">
        <v>125</v>
      </c>
      <c r="G3502" s="98">
        <v>2700</v>
      </c>
    </row>
    <row r="3503" spans="1:7" x14ac:dyDescent="0.3">
      <c r="A3503" s="11">
        <v>2005</v>
      </c>
      <c r="B3503" s="61" t="s">
        <v>120</v>
      </c>
      <c r="C3503" s="61" t="s">
        <v>121</v>
      </c>
      <c r="D3503" s="61" t="s">
        <v>122</v>
      </c>
      <c r="E3503" s="61" t="s">
        <v>126</v>
      </c>
      <c r="F3503" s="61" t="s">
        <v>125</v>
      </c>
      <c r="G3503" s="98">
        <v>1125</v>
      </c>
    </row>
    <row r="3504" spans="1:7" x14ac:dyDescent="0.3">
      <c r="A3504" s="11">
        <v>2006</v>
      </c>
      <c r="B3504" s="61" t="s">
        <v>120</v>
      </c>
      <c r="C3504" s="61" t="s">
        <v>121</v>
      </c>
      <c r="D3504" s="61" t="s">
        <v>122</v>
      </c>
      <c r="E3504" s="61" t="s">
        <v>126</v>
      </c>
      <c r="F3504" s="61" t="s">
        <v>125</v>
      </c>
      <c r="G3504" s="98"/>
    </row>
    <row r="3505" spans="1:7" x14ac:dyDescent="0.3">
      <c r="A3505" s="11">
        <v>2007</v>
      </c>
      <c r="B3505" s="61" t="s">
        <v>120</v>
      </c>
      <c r="C3505" s="61" t="s">
        <v>121</v>
      </c>
      <c r="D3505" s="61" t="s">
        <v>122</v>
      </c>
      <c r="E3505" s="61" t="s">
        <v>126</v>
      </c>
      <c r="F3505" s="61" t="s">
        <v>125</v>
      </c>
      <c r="G3505" s="98"/>
    </row>
    <row r="3506" spans="1:7" x14ac:dyDescent="0.3">
      <c r="A3506" s="11">
        <v>2008</v>
      </c>
      <c r="B3506" s="61" t="s">
        <v>120</v>
      </c>
      <c r="C3506" s="61" t="s">
        <v>121</v>
      </c>
      <c r="D3506" s="61" t="s">
        <v>122</v>
      </c>
      <c r="E3506" s="61" t="s">
        <v>126</v>
      </c>
      <c r="F3506" s="61" t="s">
        <v>125</v>
      </c>
      <c r="G3506" s="98">
        <v>12430</v>
      </c>
    </row>
    <row r="3507" spans="1:7" x14ac:dyDescent="0.3">
      <c r="A3507" s="11">
        <v>2009</v>
      </c>
      <c r="B3507" s="61" t="s">
        <v>120</v>
      </c>
      <c r="C3507" s="61" t="s">
        <v>121</v>
      </c>
      <c r="D3507" s="61" t="s">
        <v>122</v>
      </c>
      <c r="E3507" s="61" t="s">
        <v>126</v>
      </c>
      <c r="F3507" s="61" t="s">
        <v>125</v>
      </c>
      <c r="G3507" s="98">
        <v>2000</v>
      </c>
    </row>
    <row r="3508" spans="1:7" x14ac:dyDescent="0.3">
      <c r="A3508" s="11">
        <v>2010</v>
      </c>
      <c r="B3508" s="61" t="s">
        <v>120</v>
      </c>
      <c r="C3508" s="61" t="s">
        <v>121</v>
      </c>
      <c r="D3508" s="61" t="s">
        <v>122</v>
      </c>
      <c r="E3508" s="61" t="s">
        <v>126</v>
      </c>
      <c r="F3508" s="61" t="s">
        <v>125</v>
      </c>
      <c r="G3508" s="98"/>
    </row>
    <row r="3509" spans="1:7" x14ac:dyDescent="0.3">
      <c r="A3509" s="11">
        <v>2011</v>
      </c>
      <c r="B3509" s="61" t="s">
        <v>120</v>
      </c>
      <c r="C3509" s="61" t="s">
        <v>121</v>
      </c>
      <c r="D3509" s="61" t="s">
        <v>122</v>
      </c>
      <c r="E3509" s="61" t="s">
        <v>126</v>
      </c>
      <c r="F3509" s="61" t="s">
        <v>125</v>
      </c>
      <c r="G3509" s="98">
        <v>2030</v>
      </c>
    </row>
    <row r="3510" spans="1:7" x14ac:dyDescent="0.3">
      <c r="A3510" s="11">
        <v>2012</v>
      </c>
      <c r="B3510" s="61" t="s">
        <v>120</v>
      </c>
      <c r="C3510" s="61" t="s">
        <v>121</v>
      </c>
      <c r="D3510" s="61" t="s">
        <v>122</v>
      </c>
      <c r="E3510" s="61" t="s">
        <v>126</v>
      </c>
      <c r="F3510" s="61" t="s">
        <v>125</v>
      </c>
      <c r="G3510" s="98">
        <v>1000</v>
      </c>
    </row>
    <row r="3511" spans="1:7" x14ac:dyDescent="0.3">
      <c r="A3511" s="11">
        <v>2013</v>
      </c>
      <c r="B3511" s="61" t="s">
        <v>120</v>
      </c>
      <c r="C3511" s="61" t="s">
        <v>121</v>
      </c>
      <c r="D3511" s="61" t="s">
        <v>122</v>
      </c>
      <c r="E3511" s="61" t="s">
        <v>126</v>
      </c>
      <c r="F3511" s="61" t="s">
        <v>125</v>
      </c>
      <c r="G3511" s="98">
        <v>700</v>
      </c>
    </row>
    <row r="3512" spans="1:7" x14ac:dyDescent="0.3">
      <c r="A3512" s="11">
        <v>2014</v>
      </c>
      <c r="B3512" s="61" t="s">
        <v>120</v>
      </c>
      <c r="C3512" s="61" t="s">
        <v>121</v>
      </c>
      <c r="D3512" s="61" t="s">
        <v>122</v>
      </c>
      <c r="E3512" s="61" t="s">
        <v>126</v>
      </c>
      <c r="F3512" s="61" t="s">
        <v>125</v>
      </c>
      <c r="G3512" s="98">
        <v>5325</v>
      </c>
    </row>
    <row r="3513" spans="1:7" x14ac:dyDescent="0.3">
      <c r="A3513" s="11">
        <v>2015</v>
      </c>
      <c r="B3513" s="61" t="s">
        <v>120</v>
      </c>
      <c r="C3513" s="61" t="s">
        <v>121</v>
      </c>
      <c r="D3513" s="61" t="s">
        <v>122</v>
      </c>
      <c r="E3513" s="61" t="s">
        <v>126</v>
      </c>
      <c r="F3513" s="61" t="s">
        <v>125</v>
      </c>
      <c r="G3513" s="98">
        <v>4550</v>
      </c>
    </row>
    <row r="3514" spans="1:7" x14ac:dyDescent="0.3">
      <c r="A3514" s="11">
        <v>2016</v>
      </c>
      <c r="B3514" s="61" t="s">
        <v>120</v>
      </c>
      <c r="C3514" s="61" t="s">
        <v>121</v>
      </c>
      <c r="D3514" s="61" t="s">
        <v>122</v>
      </c>
      <c r="E3514" s="61" t="s">
        <v>126</v>
      </c>
      <c r="F3514" s="61" t="s">
        <v>125</v>
      </c>
      <c r="G3514" s="98">
        <v>8000</v>
      </c>
    </row>
    <row r="3515" spans="1:7" x14ac:dyDescent="0.3">
      <c r="A3515" s="11">
        <v>2000</v>
      </c>
      <c r="B3515" s="61" t="s">
        <v>120</v>
      </c>
      <c r="C3515" s="61" t="s">
        <v>84</v>
      </c>
      <c r="D3515" s="61" t="s">
        <v>85</v>
      </c>
      <c r="E3515" s="61" t="s">
        <v>126</v>
      </c>
      <c r="F3515" s="61" t="s">
        <v>125</v>
      </c>
      <c r="G3515" s="99">
        <v>8295</v>
      </c>
    </row>
    <row r="3516" spans="1:7" x14ac:dyDescent="0.3">
      <c r="A3516" s="11">
        <v>2001</v>
      </c>
      <c r="B3516" s="61" t="s">
        <v>120</v>
      </c>
      <c r="C3516" s="61" t="s">
        <v>84</v>
      </c>
      <c r="D3516" s="61" t="s">
        <v>85</v>
      </c>
      <c r="E3516" s="61" t="s">
        <v>126</v>
      </c>
      <c r="F3516" s="61" t="s">
        <v>125</v>
      </c>
      <c r="G3516" s="99">
        <v>9940</v>
      </c>
    </row>
    <row r="3517" spans="1:7" x14ac:dyDescent="0.3">
      <c r="A3517" s="11">
        <v>2002</v>
      </c>
      <c r="B3517" s="61" t="s">
        <v>120</v>
      </c>
      <c r="C3517" s="61" t="s">
        <v>84</v>
      </c>
      <c r="D3517" s="61" t="s">
        <v>85</v>
      </c>
      <c r="E3517" s="61" t="s">
        <v>126</v>
      </c>
      <c r="F3517" s="61" t="s">
        <v>125</v>
      </c>
      <c r="G3517" s="99">
        <v>2090</v>
      </c>
    </row>
    <row r="3518" spans="1:7" x14ac:dyDescent="0.3">
      <c r="A3518" s="11">
        <v>2003</v>
      </c>
      <c r="B3518" s="61" t="s">
        <v>120</v>
      </c>
      <c r="C3518" s="61" t="s">
        <v>84</v>
      </c>
      <c r="D3518" s="61" t="s">
        <v>85</v>
      </c>
      <c r="E3518" s="61" t="s">
        <v>126</v>
      </c>
      <c r="F3518" s="61" t="s">
        <v>125</v>
      </c>
      <c r="G3518" s="99">
        <v>416</v>
      </c>
    </row>
    <row r="3519" spans="1:7" x14ac:dyDescent="0.3">
      <c r="A3519" s="11">
        <v>2004</v>
      </c>
      <c r="B3519" s="61" t="s">
        <v>120</v>
      </c>
      <c r="C3519" s="61" t="s">
        <v>84</v>
      </c>
      <c r="D3519" s="61" t="s">
        <v>85</v>
      </c>
      <c r="E3519" s="61" t="s">
        <v>126</v>
      </c>
      <c r="F3519" s="61" t="s">
        <v>125</v>
      </c>
      <c r="G3519" s="99">
        <v>1300</v>
      </c>
    </row>
    <row r="3520" spans="1:7" x14ac:dyDescent="0.3">
      <c r="A3520" s="11">
        <v>2005</v>
      </c>
      <c r="B3520" s="61" t="s">
        <v>120</v>
      </c>
      <c r="C3520" s="61" t="s">
        <v>84</v>
      </c>
      <c r="D3520" s="61" t="s">
        <v>85</v>
      </c>
      <c r="E3520" s="61" t="s">
        <v>126</v>
      </c>
      <c r="F3520" s="61" t="s">
        <v>125</v>
      </c>
      <c r="G3520" s="99">
        <v>90</v>
      </c>
    </row>
    <row r="3521" spans="1:7" x14ac:dyDescent="0.3">
      <c r="A3521" s="11">
        <v>2006</v>
      </c>
      <c r="B3521" s="61" t="s">
        <v>120</v>
      </c>
      <c r="C3521" s="61" t="s">
        <v>84</v>
      </c>
      <c r="D3521" s="61" t="s">
        <v>85</v>
      </c>
      <c r="E3521" s="61" t="s">
        <v>126</v>
      </c>
      <c r="F3521" s="61" t="s">
        <v>125</v>
      </c>
      <c r="G3521" s="99">
        <v>6120</v>
      </c>
    </row>
    <row r="3522" spans="1:7" x14ac:dyDescent="0.3">
      <c r="A3522" s="11">
        <v>2007</v>
      </c>
      <c r="B3522" s="61" t="s">
        <v>120</v>
      </c>
      <c r="C3522" s="61" t="s">
        <v>84</v>
      </c>
      <c r="D3522" s="61" t="s">
        <v>85</v>
      </c>
      <c r="E3522" s="61" t="s">
        <v>126</v>
      </c>
      <c r="F3522" s="61" t="s">
        <v>125</v>
      </c>
      <c r="G3522" s="99">
        <v>1660</v>
      </c>
    </row>
    <row r="3523" spans="1:7" x14ac:dyDescent="0.3">
      <c r="A3523" s="11">
        <v>2008</v>
      </c>
      <c r="B3523" s="61" t="s">
        <v>120</v>
      </c>
      <c r="C3523" s="61" t="s">
        <v>84</v>
      </c>
      <c r="D3523" s="61" t="s">
        <v>85</v>
      </c>
      <c r="E3523" s="61" t="s">
        <v>126</v>
      </c>
      <c r="F3523" s="61" t="s">
        <v>125</v>
      </c>
      <c r="G3523" s="99">
        <v>3085</v>
      </c>
    </row>
    <row r="3524" spans="1:7" x14ac:dyDescent="0.3">
      <c r="A3524" s="11">
        <v>2009</v>
      </c>
      <c r="B3524" s="61" t="s">
        <v>120</v>
      </c>
      <c r="C3524" s="61" t="s">
        <v>84</v>
      </c>
      <c r="D3524" s="61" t="s">
        <v>85</v>
      </c>
      <c r="E3524" s="61" t="s">
        <v>126</v>
      </c>
      <c r="F3524" s="61" t="s">
        <v>125</v>
      </c>
      <c r="G3524" s="99"/>
    </row>
    <row r="3525" spans="1:7" x14ac:dyDescent="0.3">
      <c r="A3525" s="11">
        <v>2010</v>
      </c>
      <c r="B3525" s="61" t="s">
        <v>120</v>
      </c>
      <c r="C3525" s="61" t="s">
        <v>84</v>
      </c>
      <c r="D3525" s="61" t="s">
        <v>85</v>
      </c>
      <c r="E3525" s="61" t="s">
        <v>126</v>
      </c>
      <c r="F3525" s="61" t="s">
        <v>125</v>
      </c>
      <c r="G3525" s="99">
        <v>2150</v>
      </c>
    </row>
    <row r="3526" spans="1:7" x14ac:dyDescent="0.3">
      <c r="A3526" s="11">
        <v>2011</v>
      </c>
      <c r="B3526" s="61" t="s">
        <v>120</v>
      </c>
      <c r="C3526" s="61" t="s">
        <v>84</v>
      </c>
      <c r="D3526" s="61" t="s">
        <v>85</v>
      </c>
      <c r="E3526" s="61" t="s">
        <v>126</v>
      </c>
      <c r="F3526" s="61" t="s">
        <v>125</v>
      </c>
      <c r="G3526" s="99">
        <v>3515</v>
      </c>
    </row>
    <row r="3527" spans="1:7" x14ac:dyDescent="0.3">
      <c r="A3527" s="11">
        <v>2012</v>
      </c>
      <c r="B3527" s="61" t="s">
        <v>120</v>
      </c>
      <c r="C3527" s="61" t="s">
        <v>84</v>
      </c>
      <c r="D3527" s="61" t="s">
        <v>85</v>
      </c>
      <c r="E3527" s="61" t="s">
        <v>126</v>
      </c>
      <c r="F3527" s="61" t="s">
        <v>125</v>
      </c>
      <c r="G3527" s="99">
        <v>1100</v>
      </c>
    </row>
    <row r="3528" spans="1:7" x14ac:dyDescent="0.3">
      <c r="A3528" s="11">
        <v>2013</v>
      </c>
      <c r="B3528" s="61" t="s">
        <v>120</v>
      </c>
      <c r="C3528" s="61" t="s">
        <v>84</v>
      </c>
      <c r="D3528" s="61" t="s">
        <v>85</v>
      </c>
      <c r="E3528" s="61" t="s">
        <v>126</v>
      </c>
      <c r="F3528" s="61" t="s">
        <v>125</v>
      </c>
      <c r="G3528" s="99">
        <v>7650</v>
      </c>
    </row>
    <row r="3529" spans="1:7" x14ac:dyDescent="0.3">
      <c r="A3529" s="11">
        <v>2014</v>
      </c>
      <c r="B3529" s="61" t="s">
        <v>120</v>
      </c>
      <c r="C3529" s="61" t="s">
        <v>84</v>
      </c>
      <c r="D3529" s="61" t="s">
        <v>85</v>
      </c>
      <c r="E3529" s="61" t="s">
        <v>126</v>
      </c>
      <c r="F3529" s="61" t="s">
        <v>125</v>
      </c>
      <c r="G3529" s="99">
        <v>2000</v>
      </c>
    </row>
    <row r="3530" spans="1:7" x14ac:dyDescent="0.3">
      <c r="A3530" s="11">
        <v>2015</v>
      </c>
      <c r="B3530" s="61" t="s">
        <v>120</v>
      </c>
      <c r="C3530" s="61" t="s">
        <v>84</v>
      </c>
      <c r="D3530" s="61" t="s">
        <v>85</v>
      </c>
      <c r="E3530" s="61" t="s">
        <v>126</v>
      </c>
      <c r="F3530" s="61" t="s">
        <v>125</v>
      </c>
      <c r="G3530" s="99">
        <v>9000</v>
      </c>
    </row>
    <row r="3531" spans="1:7" x14ac:dyDescent="0.3">
      <c r="A3531" s="11">
        <v>2016</v>
      </c>
      <c r="B3531" s="61" t="s">
        <v>120</v>
      </c>
      <c r="C3531" s="61" t="s">
        <v>84</v>
      </c>
      <c r="D3531" s="61" t="s">
        <v>85</v>
      </c>
      <c r="E3531" s="61" t="s">
        <v>126</v>
      </c>
      <c r="F3531" s="61" t="s">
        <v>125</v>
      </c>
      <c r="G3531" s="99">
        <v>800</v>
      </c>
    </row>
    <row r="3532" spans="1:7" x14ac:dyDescent="0.3">
      <c r="A3532" s="11">
        <v>2000</v>
      </c>
      <c r="B3532" s="216" t="s">
        <v>250</v>
      </c>
      <c r="C3532" s="61" t="s">
        <v>100</v>
      </c>
      <c r="D3532" s="61" t="s">
        <v>101</v>
      </c>
      <c r="E3532" s="61" t="s">
        <v>126</v>
      </c>
      <c r="F3532" s="61" t="s">
        <v>125</v>
      </c>
      <c r="G3532" s="100">
        <v>800</v>
      </c>
    </row>
    <row r="3533" spans="1:7" x14ac:dyDescent="0.3">
      <c r="A3533" s="11">
        <v>2001</v>
      </c>
      <c r="B3533" s="216" t="s">
        <v>250</v>
      </c>
      <c r="C3533" s="61" t="s">
        <v>100</v>
      </c>
      <c r="D3533" s="61" t="s">
        <v>101</v>
      </c>
      <c r="E3533" s="61" t="s">
        <v>126</v>
      </c>
      <c r="F3533" s="61" t="s">
        <v>125</v>
      </c>
      <c r="G3533" s="100">
        <v>1570</v>
      </c>
    </row>
    <row r="3534" spans="1:7" x14ac:dyDescent="0.3">
      <c r="A3534" s="11">
        <v>2002</v>
      </c>
      <c r="B3534" s="216" t="s">
        <v>250</v>
      </c>
      <c r="C3534" s="61" t="s">
        <v>100</v>
      </c>
      <c r="D3534" s="61" t="s">
        <v>101</v>
      </c>
      <c r="E3534" s="61" t="s">
        <v>126</v>
      </c>
      <c r="F3534" s="61" t="s">
        <v>125</v>
      </c>
      <c r="G3534" s="100">
        <v>5075</v>
      </c>
    </row>
    <row r="3535" spans="1:7" x14ac:dyDescent="0.3">
      <c r="A3535" s="11">
        <v>2003</v>
      </c>
      <c r="B3535" s="216" t="s">
        <v>250</v>
      </c>
      <c r="C3535" s="61" t="s">
        <v>100</v>
      </c>
      <c r="D3535" s="61" t="s">
        <v>101</v>
      </c>
      <c r="E3535" s="61" t="s">
        <v>126</v>
      </c>
      <c r="F3535" s="61" t="s">
        <v>125</v>
      </c>
      <c r="G3535" s="100"/>
    </row>
    <row r="3536" spans="1:7" x14ac:dyDescent="0.3">
      <c r="A3536" s="11">
        <v>2004</v>
      </c>
      <c r="B3536" s="216" t="s">
        <v>250</v>
      </c>
      <c r="C3536" s="61" t="s">
        <v>100</v>
      </c>
      <c r="D3536" s="61" t="s">
        <v>101</v>
      </c>
      <c r="E3536" s="61" t="s">
        <v>126</v>
      </c>
      <c r="F3536" s="61" t="s">
        <v>125</v>
      </c>
      <c r="G3536" s="100"/>
    </row>
    <row r="3537" spans="1:7" x14ac:dyDescent="0.3">
      <c r="A3537" s="11">
        <v>2005</v>
      </c>
      <c r="B3537" s="216" t="s">
        <v>250</v>
      </c>
      <c r="C3537" s="61" t="s">
        <v>100</v>
      </c>
      <c r="D3537" s="61" t="s">
        <v>101</v>
      </c>
      <c r="E3537" s="61" t="s">
        <v>126</v>
      </c>
      <c r="F3537" s="61" t="s">
        <v>125</v>
      </c>
      <c r="G3537" s="100"/>
    </row>
    <row r="3538" spans="1:7" x14ac:dyDescent="0.3">
      <c r="A3538" s="11">
        <v>2006</v>
      </c>
      <c r="B3538" s="216" t="s">
        <v>250</v>
      </c>
      <c r="C3538" s="61" t="s">
        <v>100</v>
      </c>
      <c r="D3538" s="61" t="s">
        <v>101</v>
      </c>
      <c r="E3538" s="61" t="s">
        <v>126</v>
      </c>
      <c r="F3538" s="61" t="s">
        <v>125</v>
      </c>
      <c r="G3538" s="100"/>
    </row>
    <row r="3539" spans="1:7" x14ac:dyDescent="0.3">
      <c r="A3539" s="11">
        <v>2007</v>
      </c>
      <c r="B3539" s="216" t="s">
        <v>250</v>
      </c>
      <c r="C3539" s="61" t="s">
        <v>100</v>
      </c>
      <c r="D3539" s="61" t="s">
        <v>101</v>
      </c>
      <c r="E3539" s="61" t="s">
        <v>126</v>
      </c>
      <c r="F3539" s="61" t="s">
        <v>125</v>
      </c>
      <c r="G3539" s="100">
        <v>400</v>
      </c>
    </row>
    <row r="3540" spans="1:7" x14ac:dyDescent="0.3">
      <c r="A3540" s="11">
        <v>2008</v>
      </c>
      <c r="B3540" s="216" t="s">
        <v>250</v>
      </c>
      <c r="C3540" s="61" t="s">
        <v>100</v>
      </c>
      <c r="D3540" s="61" t="s">
        <v>101</v>
      </c>
      <c r="E3540" s="61" t="s">
        <v>126</v>
      </c>
      <c r="F3540" s="61" t="s">
        <v>125</v>
      </c>
      <c r="G3540" s="100"/>
    </row>
    <row r="3541" spans="1:7" x14ac:dyDescent="0.3">
      <c r="A3541" s="11">
        <v>2009</v>
      </c>
      <c r="B3541" s="216" t="s">
        <v>250</v>
      </c>
      <c r="C3541" s="61" t="s">
        <v>100</v>
      </c>
      <c r="D3541" s="61" t="s">
        <v>101</v>
      </c>
      <c r="E3541" s="61" t="s">
        <v>126</v>
      </c>
      <c r="F3541" s="61" t="s">
        <v>125</v>
      </c>
      <c r="G3541" s="100">
        <v>1600</v>
      </c>
    </row>
    <row r="3542" spans="1:7" x14ac:dyDescent="0.3">
      <c r="A3542" s="11">
        <v>2010</v>
      </c>
      <c r="B3542" s="216" t="s">
        <v>250</v>
      </c>
      <c r="C3542" s="61" t="s">
        <v>100</v>
      </c>
      <c r="D3542" s="61" t="s">
        <v>101</v>
      </c>
      <c r="E3542" s="61" t="s">
        <v>126</v>
      </c>
      <c r="F3542" s="61" t="s">
        <v>125</v>
      </c>
      <c r="G3542" s="100">
        <v>4300</v>
      </c>
    </row>
    <row r="3543" spans="1:7" x14ac:dyDescent="0.3">
      <c r="A3543" s="11">
        <v>2011</v>
      </c>
      <c r="B3543" s="216" t="s">
        <v>250</v>
      </c>
      <c r="C3543" s="61" t="s">
        <v>100</v>
      </c>
      <c r="D3543" s="61" t="s">
        <v>101</v>
      </c>
      <c r="E3543" s="61" t="s">
        <v>126</v>
      </c>
      <c r="F3543" s="61" t="s">
        <v>125</v>
      </c>
      <c r="G3543" s="100">
        <v>1400</v>
      </c>
    </row>
    <row r="3544" spans="1:7" x14ac:dyDescent="0.3">
      <c r="A3544" s="11">
        <v>2012</v>
      </c>
      <c r="B3544" s="216" t="s">
        <v>250</v>
      </c>
      <c r="C3544" s="61" t="s">
        <v>100</v>
      </c>
      <c r="D3544" s="61" t="s">
        <v>101</v>
      </c>
      <c r="E3544" s="61" t="s">
        <v>126</v>
      </c>
      <c r="F3544" s="61" t="s">
        <v>125</v>
      </c>
      <c r="G3544" s="100">
        <v>4100</v>
      </c>
    </row>
    <row r="3545" spans="1:7" x14ac:dyDescent="0.3">
      <c r="A3545" s="11">
        <v>2013</v>
      </c>
      <c r="B3545" s="216" t="s">
        <v>250</v>
      </c>
      <c r="C3545" s="61" t="s">
        <v>100</v>
      </c>
      <c r="D3545" s="61" t="s">
        <v>101</v>
      </c>
      <c r="E3545" s="61" t="s">
        <v>126</v>
      </c>
      <c r="F3545" s="61" t="s">
        <v>125</v>
      </c>
      <c r="G3545" s="100">
        <v>750</v>
      </c>
    </row>
    <row r="3546" spans="1:7" x14ac:dyDescent="0.3">
      <c r="A3546" s="11">
        <v>2014</v>
      </c>
      <c r="B3546" s="216" t="s">
        <v>250</v>
      </c>
      <c r="C3546" s="61" t="s">
        <v>100</v>
      </c>
      <c r="D3546" s="61" t="s">
        <v>101</v>
      </c>
      <c r="E3546" s="61" t="s">
        <v>126</v>
      </c>
      <c r="F3546" s="61" t="s">
        <v>125</v>
      </c>
      <c r="G3546" s="100">
        <v>6540</v>
      </c>
    </row>
    <row r="3547" spans="1:7" x14ac:dyDescent="0.3">
      <c r="A3547" s="11">
        <v>2015</v>
      </c>
      <c r="B3547" s="216" t="s">
        <v>250</v>
      </c>
      <c r="C3547" s="61" t="s">
        <v>100</v>
      </c>
      <c r="D3547" s="61" t="s">
        <v>101</v>
      </c>
      <c r="E3547" s="61" t="s">
        <v>126</v>
      </c>
      <c r="F3547" s="61" t="s">
        <v>125</v>
      </c>
      <c r="G3547" s="100">
        <v>2915</v>
      </c>
    </row>
    <row r="3548" spans="1:7" x14ac:dyDescent="0.3">
      <c r="A3548" s="11">
        <v>2016</v>
      </c>
      <c r="B3548" s="216" t="s">
        <v>250</v>
      </c>
      <c r="C3548" s="61" t="s">
        <v>100</v>
      </c>
      <c r="D3548" s="61" t="s">
        <v>101</v>
      </c>
      <c r="E3548" s="61" t="s">
        <v>126</v>
      </c>
      <c r="F3548" s="61" t="s">
        <v>125</v>
      </c>
      <c r="G3548" s="100">
        <v>48930</v>
      </c>
    </row>
    <row r="3549" spans="1:7" x14ac:dyDescent="0.3">
      <c r="A3549" s="11">
        <v>2000</v>
      </c>
      <c r="B3549" s="61" t="s">
        <v>115</v>
      </c>
      <c r="C3549" s="216" t="s">
        <v>69</v>
      </c>
      <c r="D3549" s="216" t="s">
        <v>70</v>
      </c>
      <c r="E3549" s="61" t="s">
        <v>126</v>
      </c>
      <c r="F3549" s="61" t="s">
        <v>125</v>
      </c>
      <c r="G3549" s="101">
        <v>450</v>
      </c>
    </row>
    <row r="3550" spans="1:7" x14ac:dyDescent="0.3">
      <c r="A3550" s="11">
        <v>2001</v>
      </c>
      <c r="B3550" s="61" t="s">
        <v>115</v>
      </c>
      <c r="C3550" s="216" t="s">
        <v>69</v>
      </c>
      <c r="D3550" s="216" t="s">
        <v>70</v>
      </c>
      <c r="E3550" s="61" t="s">
        <v>126</v>
      </c>
      <c r="F3550" s="61" t="s">
        <v>125</v>
      </c>
      <c r="G3550" s="101">
        <v>1270</v>
      </c>
    </row>
    <row r="3551" spans="1:7" x14ac:dyDescent="0.3">
      <c r="A3551" s="11">
        <v>2002</v>
      </c>
      <c r="B3551" s="61" t="s">
        <v>115</v>
      </c>
      <c r="C3551" s="216" t="s">
        <v>69</v>
      </c>
      <c r="D3551" s="216" t="s">
        <v>70</v>
      </c>
      <c r="E3551" s="61" t="s">
        <v>126</v>
      </c>
      <c r="F3551" s="61" t="s">
        <v>125</v>
      </c>
      <c r="G3551" s="101">
        <v>1925</v>
      </c>
    </row>
    <row r="3552" spans="1:7" x14ac:dyDescent="0.3">
      <c r="A3552" s="11">
        <v>2003</v>
      </c>
      <c r="B3552" s="61" t="s">
        <v>115</v>
      </c>
      <c r="C3552" s="216" t="s">
        <v>69</v>
      </c>
      <c r="D3552" s="216" t="s">
        <v>70</v>
      </c>
      <c r="E3552" s="61" t="s">
        <v>126</v>
      </c>
      <c r="F3552" s="61" t="s">
        <v>125</v>
      </c>
      <c r="G3552" s="101">
        <v>1450</v>
      </c>
    </row>
    <row r="3553" spans="1:7" x14ac:dyDescent="0.3">
      <c r="A3553" s="11">
        <v>2004</v>
      </c>
      <c r="B3553" s="61" t="s">
        <v>115</v>
      </c>
      <c r="C3553" s="216" t="s">
        <v>69</v>
      </c>
      <c r="D3553" s="216" t="s">
        <v>70</v>
      </c>
      <c r="E3553" s="61" t="s">
        <v>126</v>
      </c>
      <c r="F3553" s="61" t="s">
        <v>125</v>
      </c>
      <c r="G3553" s="101"/>
    </row>
    <row r="3554" spans="1:7" x14ac:dyDescent="0.3">
      <c r="A3554" s="11">
        <v>2005</v>
      </c>
      <c r="B3554" s="61" t="s">
        <v>115</v>
      </c>
      <c r="C3554" s="216" t="s">
        <v>69</v>
      </c>
      <c r="D3554" s="216" t="s">
        <v>70</v>
      </c>
      <c r="E3554" s="61" t="s">
        <v>126</v>
      </c>
      <c r="F3554" s="61" t="s">
        <v>125</v>
      </c>
      <c r="G3554" s="101">
        <v>420</v>
      </c>
    </row>
    <row r="3555" spans="1:7" x14ac:dyDescent="0.3">
      <c r="A3555" s="11">
        <v>2006</v>
      </c>
      <c r="B3555" s="61" t="s">
        <v>115</v>
      </c>
      <c r="C3555" s="216" t="s">
        <v>69</v>
      </c>
      <c r="D3555" s="216" t="s">
        <v>70</v>
      </c>
      <c r="E3555" s="61" t="s">
        <v>126</v>
      </c>
      <c r="F3555" s="61" t="s">
        <v>125</v>
      </c>
      <c r="G3555" s="101"/>
    </row>
    <row r="3556" spans="1:7" x14ac:dyDescent="0.3">
      <c r="A3556" s="11">
        <v>2007</v>
      </c>
      <c r="B3556" s="61" t="s">
        <v>115</v>
      </c>
      <c r="C3556" s="216" t="s">
        <v>69</v>
      </c>
      <c r="D3556" s="216" t="s">
        <v>70</v>
      </c>
      <c r="E3556" s="61" t="s">
        <v>126</v>
      </c>
      <c r="F3556" s="61" t="s">
        <v>125</v>
      </c>
      <c r="G3556" s="101"/>
    </row>
    <row r="3557" spans="1:7" x14ac:dyDescent="0.3">
      <c r="A3557" s="11">
        <v>2008</v>
      </c>
      <c r="B3557" s="61" t="s">
        <v>115</v>
      </c>
      <c r="C3557" s="216" t="s">
        <v>69</v>
      </c>
      <c r="D3557" s="216" t="s">
        <v>70</v>
      </c>
      <c r="E3557" s="61" t="s">
        <v>126</v>
      </c>
      <c r="F3557" s="61" t="s">
        <v>125</v>
      </c>
      <c r="G3557" s="101">
        <v>750</v>
      </c>
    </row>
    <row r="3558" spans="1:7" x14ac:dyDescent="0.3">
      <c r="A3558" s="11">
        <v>2009</v>
      </c>
      <c r="B3558" s="61" t="s">
        <v>115</v>
      </c>
      <c r="C3558" s="216" t="s">
        <v>69</v>
      </c>
      <c r="D3558" s="216" t="s">
        <v>70</v>
      </c>
      <c r="E3558" s="61" t="s">
        <v>126</v>
      </c>
      <c r="F3558" s="61" t="s">
        <v>125</v>
      </c>
      <c r="G3558" s="101">
        <v>250</v>
      </c>
    </row>
    <row r="3559" spans="1:7" x14ac:dyDescent="0.3">
      <c r="A3559" s="11">
        <v>2010</v>
      </c>
      <c r="B3559" s="61" t="s">
        <v>115</v>
      </c>
      <c r="C3559" s="216" t="s">
        <v>69</v>
      </c>
      <c r="D3559" s="216" t="s">
        <v>70</v>
      </c>
      <c r="E3559" s="61" t="s">
        <v>126</v>
      </c>
      <c r="F3559" s="61" t="s">
        <v>125</v>
      </c>
      <c r="G3559" s="101">
        <v>650</v>
      </c>
    </row>
    <row r="3560" spans="1:7" x14ac:dyDescent="0.3">
      <c r="A3560" s="11">
        <v>2011</v>
      </c>
      <c r="B3560" s="61" t="s">
        <v>115</v>
      </c>
      <c r="C3560" s="216" t="s">
        <v>69</v>
      </c>
      <c r="D3560" s="216" t="s">
        <v>70</v>
      </c>
      <c r="E3560" s="61" t="s">
        <v>126</v>
      </c>
      <c r="F3560" s="61" t="s">
        <v>125</v>
      </c>
      <c r="G3560" s="101"/>
    </row>
    <row r="3561" spans="1:7" x14ac:dyDescent="0.3">
      <c r="A3561" s="11">
        <v>2012</v>
      </c>
      <c r="B3561" s="61" t="s">
        <v>115</v>
      </c>
      <c r="C3561" s="216" t="s">
        <v>69</v>
      </c>
      <c r="D3561" s="216" t="s">
        <v>70</v>
      </c>
      <c r="E3561" s="61" t="s">
        <v>126</v>
      </c>
      <c r="F3561" s="61" t="s">
        <v>125</v>
      </c>
      <c r="G3561" s="101">
        <v>650</v>
      </c>
    </row>
    <row r="3562" spans="1:7" x14ac:dyDescent="0.3">
      <c r="A3562" s="11">
        <v>2013</v>
      </c>
      <c r="B3562" s="61" t="s">
        <v>115</v>
      </c>
      <c r="C3562" s="216" t="s">
        <v>69</v>
      </c>
      <c r="D3562" s="216" t="s">
        <v>70</v>
      </c>
      <c r="E3562" s="61" t="s">
        <v>126</v>
      </c>
      <c r="F3562" s="61" t="s">
        <v>125</v>
      </c>
      <c r="G3562" s="101"/>
    </row>
    <row r="3563" spans="1:7" x14ac:dyDescent="0.3">
      <c r="A3563" s="11">
        <v>2014</v>
      </c>
      <c r="B3563" s="61" t="s">
        <v>115</v>
      </c>
      <c r="C3563" s="216" t="s">
        <v>69</v>
      </c>
      <c r="D3563" s="216" t="s">
        <v>70</v>
      </c>
      <c r="E3563" s="61" t="s">
        <v>126</v>
      </c>
      <c r="F3563" s="61" t="s">
        <v>125</v>
      </c>
      <c r="G3563" s="101"/>
    </row>
    <row r="3564" spans="1:7" x14ac:dyDescent="0.3">
      <c r="A3564" s="11">
        <v>2015</v>
      </c>
      <c r="B3564" s="61" t="s">
        <v>115</v>
      </c>
      <c r="C3564" s="216" t="s">
        <v>69</v>
      </c>
      <c r="D3564" s="216" t="s">
        <v>70</v>
      </c>
      <c r="E3564" s="61" t="s">
        <v>126</v>
      </c>
      <c r="F3564" s="61" t="s">
        <v>125</v>
      </c>
      <c r="G3564" s="101"/>
    </row>
    <row r="3565" spans="1:7" x14ac:dyDescent="0.3">
      <c r="A3565" s="11">
        <v>2016</v>
      </c>
      <c r="B3565" s="61" t="s">
        <v>115</v>
      </c>
      <c r="C3565" s="216" t="s">
        <v>69</v>
      </c>
      <c r="D3565" s="216" t="s">
        <v>70</v>
      </c>
      <c r="E3565" s="61" t="s">
        <v>126</v>
      </c>
      <c r="F3565" s="61" t="s">
        <v>125</v>
      </c>
      <c r="G3565" s="101">
        <v>1300</v>
      </c>
    </row>
    <row r="3566" spans="1:7" x14ac:dyDescent="0.3">
      <c r="A3566" s="11">
        <v>2000</v>
      </c>
      <c r="B3566" s="61" t="s">
        <v>115</v>
      </c>
      <c r="C3566" s="61" t="s">
        <v>81</v>
      </c>
      <c r="D3566" s="61" t="s">
        <v>82</v>
      </c>
      <c r="E3566" s="61" t="s">
        <v>126</v>
      </c>
      <c r="F3566" s="61" t="s">
        <v>125</v>
      </c>
      <c r="G3566" s="102">
        <v>8960</v>
      </c>
    </row>
    <row r="3567" spans="1:7" x14ac:dyDescent="0.3">
      <c r="A3567" s="11">
        <v>2001</v>
      </c>
      <c r="B3567" s="61" t="s">
        <v>115</v>
      </c>
      <c r="C3567" s="61" t="s">
        <v>81</v>
      </c>
      <c r="D3567" s="61" t="s">
        <v>82</v>
      </c>
      <c r="E3567" s="61" t="s">
        <v>126</v>
      </c>
      <c r="F3567" s="61" t="s">
        <v>125</v>
      </c>
      <c r="G3567" s="102">
        <v>4750</v>
      </c>
    </row>
    <row r="3568" spans="1:7" x14ac:dyDescent="0.3">
      <c r="A3568" s="11">
        <v>2002</v>
      </c>
      <c r="B3568" s="61" t="s">
        <v>115</v>
      </c>
      <c r="C3568" s="61" t="s">
        <v>81</v>
      </c>
      <c r="D3568" s="61" t="s">
        <v>82</v>
      </c>
      <c r="E3568" s="61" t="s">
        <v>126</v>
      </c>
      <c r="F3568" s="61" t="s">
        <v>125</v>
      </c>
      <c r="G3568" s="102">
        <v>1100</v>
      </c>
    </row>
    <row r="3569" spans="1:7" x14ac:dyDescent="0.3">
      <c r="A3569" s="11">
        <v>2003</v>
      </c>
      <c r="B3569" s="61" t="s">
        <v>115</v>
      </c>
      <c r="C3569" s="61" t="s">
        <v>81</v>
      </c>
      <c r="D3569" s="61" t="s">
        <v>82</v>
      </c>
      <c r="E3569" s="61" t="s">
        <v>126</v>
      </c>
      <c r="F3569" s="61" t="s">
        <v>125</v>
      </c>
      <c r="G3569" s="102"/>
    </row>
    <row r="3570" spans="1:7" x14ac:dyDescent="0.3">
      <c r="A3570" s="11">
        <v>2004</v>
      </c>
      <c r="B3570" s="61" t="s">
        <v>115</v>
      </c>
      <c r="C3570" s="61" t="s">
        <v>81</v>
      </c>
      <c r="D3570" s="61" t="s">
        <v>82</v>
      </c>
      <c r="E3570" s="61" t="s">
        <v>126</v>
      </c>
      <c r="F3570" s="61" t="s">
        <v>125</v>
      </c>
      <c r="G3570" s="102">
        <v>100</v>
      </c>
    </row>
    <row r="3571" spans="1:7" x14ac:dyDescent="0.3">
      <c r="A3571" s="11">
        <v>2005</v>
      </c>
      <c r="B3571" s="61" t="s">
        <v>115</v>
      </c>
      <c r="C3571" s="61" t="s">
        <v>81</v>
      </c>
      <c r="D3571" s="61" t="s">
        <v>82</v>
      </c>
      <c r="E3571" s="61" t="s">
        <v>126</v>
      </c>
      <c r="F3571" s="61" t="s">
        <v>125</v>
      </c>
      <c r="G3571" s="102"/>
    </row>
    <row r="3572" spans="1:7" x14ac:dyDescent="0.3">
      <c r="A3572" s="11">
        <v>2006</v>
      </c>
      <c r="B3572" s="61" t="s">
        <v>115</v>
      </c>
      <c r="C3572" s="61" t="s">
        <v>81</v>
      </c>
      <c r="D3572" s="61" t="s">
        <v>82</v>
      </c>
      <c r="E3572" s="61" t="s">
        <v>126</v>
      </c>
      <c r="F3572" s="61" t="s">
        <v>125</v>
      </c>
      <c r="G3572" s="102"/>
    </row>
    <row r="3573" spans="1:7" x14ac:dyDescent="0.3">
      <c r="A3573" s="11">
        <v>2007</v>
      </c>
      <c r="B3573" s="61" t="s">
        <v>115</v>
      </c>
      <c r="C3573" s="61" t="s">
        <v>81</v>
      </c>
      <c r="D3573" s="61" t="s">
        <v>82</v>
      </c>
      <c r="E3573" s="61" t="s">
        <v>126</v>
      </c>
      <c r="F3573" s="61" t="s">
        <v>125</v>
      </c>
      <c r="G3573" s="102">
        <v>150</v>
      </c>
    </row>
    <row r="3574" spans="1:7" x14ac:dyDescent="0.3">
      <c r="A3574" s="11">
        <v>2008</v>
      </c>
      <c r="B3574" s="61" t="s">
        <v>115</v>
      </c>
      <c r="C3574" s="61" t="s">
        <v>81</v>
      </c>
      <c r="D3574" s="61" t="s">
        <v>82</v>
      </c>
      <c r="E3574" s="61" t="s">
        <v>126</v>
      </c>
      <c r="F3574" s="61" t="s">
        <v>125</v>
      </c>
      <c r="G3574" s="102">
        <v>800</v>
      </c>
    </row>
    <row r="3575" spans="1:7" x14ac:dyDescent="0.3">
      <c r="A3575" s="11">
        <v>2009</v>
      </c>
      <c r="B3575" s="61" t="s">
        <v>115</v>
      </c>
      <c r="C3575" s="61" t="s">
        <v>81</v>
      </c>
      <c r="D3575" s="61" t="s">
        <v>82</v>
      </c>
      <c r="E3575" s="61" t="s">
        <v>126</v>
      </c>
      <c r="F3575" s="61" t="s">
        <v>125</v>
      </c>
      <c r="G3575" s="102"/>
    </row>
    <row r="3576" spans="1:7" x14ac:dyDescent="0.3">
      <c r="A3576" s="11">
        <v>2010</v>
      </c>
      <c r="B3576" s="61" t="s">
        <v>115</v>
      </c>
      <c r="C3576" s="61" t="s">
        <v>81</v>
      </c>
      <c r="D3576" s="61" t="s">
        <v>82</v>
      </c>
      <c r="E3576" s="61" t="s">
        <v>126</v>
      </c>
      <c r="F3576" s="61" t="s">
        <v>125</v>
      </c>
      <c r="G3576" s="102">
        <v>3085</v>
      </c>
    </row>
    <row r="3577" spans="1:7" x14ac:dyDescent="0.3">
      <c r="A3577" s="11">
        <v>2011</v>
      </c>
      <c r="B3577" s="61" t="s">
        <v>115</v>
      </c>
      <c r="C3577" s="61" t="s">
        <v>81</v>
      </c>
      <c r="D3577" s="61" t="s">
        <v>82</v>
      </c>
      <c r="E3577" s="61" t="s">
        <v>126</v>
      </c>
      <c r="F3577" s="61" t="s">
        <v>125</v>
      </c>
      <c r="G3577" s="102"/>
    </row>
    <row r="3578" spans="1:7" x14ac:dyDescent="0.3">
      <c r="A3578" s="11">
        <v>2012</v>
      </c>
      <c r="B3578" s="61" t="s">
        <v>115</v>
      </c>
      <c r="C3578" s="61" t="s">
        <v>81</v>
      </c>
      <c r="D3578" s="61" t="s">
        <v>82</v>
      </c>
      <c r="E3578" s="61" t="s">
        <v>126</v>
      </c>
      <c r="F3578" s="61" t="s">
        <v>125</v>
      </c>
      <c r="G3578" s="102"/>
    </row>
    <row r="3579" spans="1:7" x14ac:dyDescent="0.3">
      <c r="A3579" s="11">
        <v>2013</v>
      </c>
      <c r="B3579" s="61" t="s">
        <v>115</v>
      </c>
      <c r="C3579" s="61" t="s">
        <v>81</v>
      </c>
      <c r="D3579" s="61" t="s">
        <v>82</v>
      </c>
      <c r="E3579" s="61" t="s">
        <v>126</v>
      </c>
      <c r="F3579" s="61" t="s">
        <v>125</v>
      </c>
      <c r="G3579" s="102">
        <v>695</v>
      </c>
    </row>
    <row r="3580" spans="1:7" x14ac:dyDescent="0.3">
      <c r="A3580" s="11">
        <v>2014</v>
      </c>
      <c r="B3580" s="61" t="s">
        <v>115</v>
      </c>
      <c r="C3580" s="61" t="s">
        <v>81</v>
      </c>
      <c r="D3580" s="61" t="s">
        <v>82</v>
      </c>
      <c r="E3580" s="61" t="s">
        <v>126</v>
      </c>
      <c r="F3580" s="61" t="s">
        <v>125</v>
      </c>
      <c r="G3580" s="102">
        <v>3960</v>
      </c>
    </row>
    <row r="3581" spans="1:7" x14ac:dyDescent="0.3">
      <c r="A3581" s="11">
        <v>2015</v>
      </c>
      <c r="B3581" s="61" t="s">
        <v>115</v>
      </c>
      <c r="C3581" s="61" t="s">
        <v>81</v>
      </c>
      <c r="D3581" s="61" t="s">
        <v>82</v>
      </c>
      <c r="E3581" s="61" t="s">
        <v>126</v>
      </c>
      <c r="F3581" s="61" t="s">
        <v>125</v>
      </c>
      <c r="G3581" s="102">
        <v>5575</v>
      </c>
    </row>
    <row r="3582" spans="1:7" x14ac:dyDescent="0.3">
      <c r="A3582" s="11">
        <v>2016</v>
      </c>
      <c r="B3582" s="61" t="s">
        <v>115</v>
      </c>
      <c r="C3582" s="61" t="s">
        <v>81</v>
      </c>
      <c r="D3582" s="61" t="s">
        <v>82</v>
      </c>
      <c r="E3582" s="61" t="s">
        <v>126</v>
      </c>
      <c r="F3582" s="61" t="s">
        <v>125</v>
      </c>
      <c r="G3582" s="102">
        <v>19100</v>
      </c>
    </row>
    <row r="3583" spans="1:7" x14ac:dyDescent="0.3">
      <c r="A3583" s="11">
        <v>2000</v>
      </c>
      <c r="B3583" s="61" t="s">
        <v>115</v>
      </c>
      <c r="C3583" s="61" t="s">
        <v>98</v>
      </c>
      <c r="D3583" s="61" t="s">
        <v>99</v>
      </c>
      <c r="E3583" s="61" t="s">
        <v>126</v>
      </c>
      <c r="F3583" s="61" t="s">
        <v>125</v>
      </c>
      <c r="G3583" s="103">
        <v>11630</v>
      </c>
    </row>
    <row r="3584" spans="1:7" x14ac:dyDescent="0.3">
      <c r="A3584" s="11">
        <v>2001</v>
      </c>
      <c r="B3584" s="61" t="s">
        <v>115</v>
      </c>
      <c r="C3584" s="61" t="s">
        <v>98</v>
      </c>
      <c r="D3584" s="61" t="s">
        <v>99</v>
      </c>
      <c r="E3584" s="61" t="s">
        <v>126</v>
      </c>
      <c r="F3584" s="61" t="s">
        <v>125</v>
      </c>
      <c r="G3584" s="103">
        <v>10760</v>
      </c>
    </row>
    <row r="3585" spans="1:7" x14ac:dyDescent="0.3">
      <c r="A3585" s="11">
        <v>2002</v>
      </c>
      <c r="B3585" s="61" t="s">
        <v>115</v>
      </c>
      <c r="C3585" s="61" t="s">
        <v>98</v>
      </c>
      <c r="D3585" s="61" t="s">
        <v>99</v>
      </c>
      <c r="E3585" s="61" t="s">
        <v>126</v>
      </c>
      <c r="F3585" s="61" t="s">
        <v>125</v>
      </c>
      <c r="G3585" s="103">
        <v>5100</v>
      </c>
    </row>
    <row r="3586" spans="1:7" x14ac:dyDescent="0.3">
      <c r="A3586" s="11">
        <v>2003</v>
      </c>
      <c r="B3586" s="61" t="s">
        <v>115</v>
      </c>
      <c r="C3586" s="61" t="s">
        <v>98</v>
      </c>
      <c r="D3586" s="61" t="s">
        <v>99</v>
      </c>
      <c r="E3586" s="61" t="s">
        <v>126</v>
      </c>
      <c r="F3586" s="61" t="s">
        <v>125</v>
      </c>
      <c r="G3586" s="103">
        <v>1470</v>
      </c>
    </row>
    <row r="3587" spans="1:7" x14ac:dyDescent="0.3">
      <c r="A3587" s="11">
        <v>2004</v>
      </c>
      <c r="B3587" s="61" t="s">
        <v>115</v>
      </c>
      <c r="C3587" s="61" t="s">
        <v>98</v>
      </c>
      <c r="D3587" s="61" t="s">
        <v>99</v>
      </c>
      <c r="E3587" s="61" t="s">
        <v>126</v>
      </c>
      <c r="F3587" s="61" t="s">
        <v>125</v>
      </c>
      <c r="G3587" s="103">
        <v>2320</v>
      </c>
    </row>
    <row r="3588" spans="1:7" x14ac:dyDescent="0.3">
      <c r="A3588" s="11">
        <v>2005</v>
      </c>
      <c r="B3588" s="61" t="s">
        <v>115</v>
      </c>
      <c r="C3588" s="61" t="s">
        <v>98</v>
      </c>
      <c r="D3588" s="61" t="s">
        <v>99</v>
      </c>
      <c r="E3588" s="61" t="s">
        <v>126</v>
      </c>
      <c r="F3588" s="61" t="s">
        <v>125</v>
      </c>
      <c r="G3588" s="103">
        <v>4990</v>
      </c>
    </row>
    <row r="3589" spans="1:7" x14ac:dyDescent="0.3">
      <c r="A3589" s="11">
        <v>2006</v>
      </c>
      <c r="B3589" s="61" t="s">
        <v>115</v>
      </c>
      <c r="C3589" s="61" t="s">
        <v>98</v>
      </c>
      <c r="D3589" s="61" t="s">
        <v>99</v>
      </c>
      <c r="E3589" s="61" t="s">
        <v>126</v>
      </c>
      <c r="F3589" s="61" t="s">
        <v>125</v>
      </c>
      <c r="G3589" s="103">
        <v>1600</v>
      </c>
    </row>
    <row r="3590" spans="1:7" x14ac:dyDescent="0.3">
      <c r="A3590" s="11">
        <v>2007</v>
      </c>
      <c r="B3590" s="61" t="s">
        <v>115</v>
      </c>
      <c r="C3590" s="61" t="s">
        <v>98</v>
      </c>
      <c r="D3590" s="61" t="s">
        <v>99</v>
      </c>
      <c r="E3590" s="61" t="s">
        <v>126</v>
      </c>
      <c r="F3590" s="61" t="s">
        <v>125</v>
      </c>
      <c r="G3590" s="103">
        <v>7100</v>
      </c>
    </row>
    <row r="3591" spans="1:7" x14ac:dyDescent="0.3">
      <c r="A3591" s="11">
        <v>2008</v>
      </c>
      <c r="B3591" s="61" t="s">
        <v>115</v>
      </c>
      <c r="C3591" s="61" t="s">
        <v>98</v>
      </c>
      <c r="D3591" s="61" t="s">
        <v>99</v>
      </c>
      <c r="E3591" s="61" t="s">
        <v>126</v>
      </c>
      <c r="F3591" s="61" t="s">
        <v>125</v>
      </c>
      <c r="G3591" s="103">
        <v>4500</v>
      </c>
    </row>
    <row r="3592" spans="1:7" x14ac:dyDescent="0.3">
      <c r="A3592" s="11">
        <v>2009</v>
      </c>
      <c r="B3592" s="61" t="s">
        <v>115</v>
      </c>
      <c r="C3592" s="61" t="s">
        <v>98</v>
      </c>
      <c r="D3592" s="61" t="s">
        <v>99</v>
      </c>
      <c r="E3592" s="61" t="s">
        <v>126</v>
      </c>
      <c r="F3592" s="61" t="s">
        <v>125</v>
      </c>
      <c r="G3592" s="103">
        <v>4950</v>
      </c>
    </row>
    <row r="3593" spans="1:7" x14ac:dyDescent="0.3">
      <c r="A3593" s="11">
        <v>2010</v>
      </c>
      <c r="B3593" s="61" t="s">
        <v>115</v>
      </c>
      <c r="C3593" s="61" t="s">
        <v>98</v>
      </c>
      <c r="D3593" s="61" t="s">
        <v>99</v>
      </c>
      <c r="E3593" s="61" t="s">
        <v>126</v>
      </c>
      <c r="F3593" s="61" t="s">
        <v>125</v>
      </c>
      <c r="G3593" s="103">
        <v>8500</v>
      </c>
    </row>
    <row r="3594" spans="1:7" x14ac:dyDescent="0.3">
      <c r="A3594" s="11">
        <v>2011</v>
      </c>
      <c r="B3594" s="61" t="s">
        <v>115</v>
      </c>
      <c r="C3594" s="61" t="s">
        <v>98</v>
      </c>
      <c r="D3594" s="61" t="s">
        <v>99</v>
      </c>
      <c r="E3594" s="61" t="s">
        <v>126</v>
      </c>
      <c r="F3594" s="61" t="s">
        <v>125</v>
      </c>
      <c r="G3594" s="103">
        <v>2450</v>
      </c>
    </row>
    <row r="3595" spans="1:7" x14ac:dyDescent="0.3">
      <c r="A3595" s="11">
        <v>2012</v>
      </c>
      <c r="B3595" s="61" t="s">
        <v>115</v>
      </c>
      <c r="C3595" s="61" t="s">
        <v>98</v>
      </c>
      <c r="D3595" s="61" t="s">
        <v>99</v>
      </c>
      <c r="E3595" s="61" t="s">
        <v>126</v>
      </c>
      <c r="F3595" s="61" t="s">
        <v>125</v>
      </c>
      <c r="G3595" s="103">
        <v>1200</v>
      </c>
    </row>
    <row r="3596" spans="1:7" x14ac:dyDescent="0.3">
      <c r="A3596" s="11">
        <v>2013</v>
      </c>
      <c r="B3596" s="61" t="s">
        <v>115</v>
      </c>
      <c r="C3596" s="61" t="s">
        <v>98</v>
      </c>
      <c r="D3596" s="61" t="s">
        <v>99</v>
      </c>
      <c r="E3596" s="61" t="s">
        <v>126</v>
      </c>
      <c r="F3596" s="61" t="s">
        <v>125</v>
      </c>
      <c r="G3596" s="103">
        <v>1000</v>
      </c>
    </row>
    <row r="3597" spans="1:7" x14ac:dyDescent="0.3">
      <c r="A3597" s="11">
        <v>2014</v>
      </c>
      <c r="B3597" s="61" t="s">
        <v>115</v>
      </c>
      <c r="C3597" s="61" t="s">
        <v>98</v>
      </c>
      <c r="D3597" s="61" t="s">
        <v>99</v>
      </c>
      <c r="E3597" s="61" t="s">
        <v>126</v>
      </c>
      <c r="F3597" s="61" t="s">
        <v>125</v>
      </c>
      <c r="G3597" s="103">
        <v>3500</v>
      </c>
    </row>
    <row r="3598" spans="1:7" x14ac:dyDescent="0.3">
      <c r="A3598" s="11">
        <v>2015</v>
      </c>
      <c r="B3598" s="61" t="s">
        <v>115</v>
      </c>
      <c r="C3598" s="61" t="s">
        <v>98</v>
      </c>
      <c r="D3598" s="61" t="s">
        <v>99</v>
      </c>
      <c r="E3598" s="61" t="s">
        <v>126</v>
      </c>
      <c r="F3598" s="61" t="s">
        <v>125</v>
      </c>
      <c r="G3598" s="103">
        <v>3000</v>
      </c>
    </row>
    <row r="3599" spans="1:7" x14ac:dyDescent="0.3">
      <c r="A3599" s="11">
        <v>2016</v>
      </c>
      <c r="B3599" s="61" t="s">
        <v>115</v>
      </c>
      <c r="C3599" s="61" t="s">
        <v>98</v>
      </c>
      <c r="D3599" s="61" t="s">
        <v>99</v>
      </c>
      <c r="E3599" s="61" t="s">
        <v>126</v>
      </c>
      <c r="F3599" s="61" t="s">
        <v>125</v>
      </c>
      <c r="G3599" s="103">
        <v>14950</v>
      </c>
    </row>
    <row r="3600" spans="1:7" x14ac:dyDescent="0.3">
      <c r="A3600" s="11">
        <v>2000</v>
      </c>
      <c r="B3600" s="61" t="s">
        <v>115</v>
      </c>
      <c r="C3600" s="61" t="s">
        <v>103</v>
      </c>
      <c r="D3600" s="61" t="s">
        <v>104</v>
      </c>
      <c r="E3600" s="61" t="s">
        <v>126</v>
      </c>
      <c r="F3600" s="61" t="s">
        <v>125</v>
      </c>
      <c r="G3600" s="104"/>
    </row>
    <row r="3601" spans="1:7" x14ac:dyDescent="0.3">
      <c r="A3601" s="11">
        <v>2001</v>
      </c>
      <c r="B3601" s="61" t="s">
        <v>115</v>
      </c>
      <c r="C3601" s="61" t="s">
        <v>103</v>
      </c>
      <c r="D3601" s="61" t="s">
        <v>104</v>
      </c>
      <c r="E3601" s="61" t="s">
        <v>126</v>
      </c>
      <c r="F3601" s="61" t="s">
        <v>125</v>
      </c>
      <c r="G3601" s="104"/>
    </row>
    <row r="3602" spans="1:7" x14ac:dyDescent="0.3">
      <c r="A3602" s="11">
        <v>2002</v>
      </c>
      <c r="B3602" s="61" t="s">
        <v>115</v>
      </c>
      <c r="C3602" s="61" t="s">
        <v>103</v>
      </c>
      <c r="D3602" s="61" t="s">
        <v>104</v>
      </c>
      <c r="E3602" s="61" t="s">
        <v>126</v>
      </c>
      <c r="F3602" s="61" t="s">
        <v>125</v>
      </c>
      <c r="G3602" s="104">
        <v>900</v>
      </c>
    </row>
    <row r="3603" spans="1:7" x14ac:dyDescent="0.3">
      <c r="A3603" s="11">
        <v>2003</v>
      </c>
      <c r="B3603" s="61" t="s">
        <v>115</v>
      </c>
      <c r="C3603" s="61" t="s">
        <v>103</v>
      </c>
      <c r="D3603" s="61" t="s">
        <v>104</v>
      </c>
      <c r="E3603" s="61" t="s">
        <v>126</v>
      </c>
      <c r="F3603" s="61" t="s">
        <v>125</v>
      </c>
      <c r="G3603" s="104">
        <v>200</v>
      </c>
    </row>
    <row r="3604" spans="1:7" x14ac:dyDescent="0.3">
      <c r="A3604" s="11">
        <v>2004</v>
      </c>
      <c r="B3604" s="61" t="s">
        <v>115</v>
      </c>
      <c r="C3604" s="61" t="s">
        <v>103</v>
      </c>
      <c r="D3604" s="61" t="s">
        <v>104</v>
      </c>
      <c r="E3604" s="61" t="s">
        <v>126</v>
      </c>
      <c r="F3604" s="61" t="s">
        <v>125</v>
      </c>
      <c r="G3604" s="104">
        <v>100</v>
      </c>
    </row>
    <row r="3605" spans="1:7" x14ac:dyDescent="0.3">
      <c r="A3605" s="11">
        <v>2005</v>
      </c>
      <c r="B3605" s="61" t="s">
        <v>115</v>
      </c>
      <c r="C3605" s="61" t="s">
        <v>103</v>
      </c>
      <c r="D3605" s="61" t="s">
        <v>104</v>
      </c>
      <c r="E3605" s="61" t="s">
        <v>126</v>
      </c>
      <c r="F3605" s="61" t="s">
        <v>125</v>
      </c>
      <c r="G3605" s="104">
        <v>2950</v>
      </c>
    </row>
    <row r="3606" spans="1:7" x14ac:dyDescent="0.3">
      <c r="A3606" s="11">
        <v>2006</v>
      </c>
      <c r="B3606" s="61" t="s">
        <v>115</v>
      </c>
      <c r="C3606" s="61" t="s">
        <v>103</v>
      </c>
      <c r="D3606" s="61" t="s">
        <v>104</v>
      </c>
      <c r="E3606" s="61" t="s">
        <v>126</v>
      </c>
      <c r="F3606" s="61" t="s">
        <v>125</v>
      </c>
      <c r="G3606" s="104">
        <v>1200</v>
      </c>
    </row>
    <row r="3607" spans="1:7" x14ac:dyDescent="0.3">
      <c r="A3607" s="11">
        <v>2007</v>
      </c>
      <c r="B3607" s="61" t="s">
        <v>115</v>
      </c>
      <c r="C3607" s="61" t="s">
        <v>103</v>
      </c>
      <c r="D3607" s="61" t="s">
        <v>104</v>
      </c>
      <c r="E3607" s="61" t="s">
        <v>126</v>
      </c>
      <c r="F3607" s="61" t="s">
        <v>125</v>
      </c>
      <c r="G3607" s="104">
        <v>780</v>
      </c>
    </row>
    <row r="3608" spans="1:7" x14ac:dyDescent="0.3">
      <c r="A3608" s="11">
        <v>2008</v>
      </c>
      <c r="B3608" s="61" t="s">
        <v>115</v>
      </c>
      <c r="C3608" s="61" t="s">
        <v>103</v>
      </c>
      <c r="D3608" s="61" t="s">
        <v>104</v>
      </c>
      <c r="E3608" s="61" t="s">
        <v>126</v>
      </c>
      <c r="F3608" s="61" t="s">
        <v>125</v>
      </c>
      <c r="G3608" s="104">
        <v>500</v>
      </c>
    </row>
    <row r="3609" spans="1:7" x14ac:dyDescent="0.3">
      <c r="A3609" s="11">
        <v>2009</v>
      </c>
      <c r="B3609" s="61" t="s">
        <v>115</v>
      </c>
      <c r="C3609" s="61" t="s">
        <v>103</v>
      </c>
      <c r="D3609" s="61" t="s">
        <v>104</v>
      </c>
      <c r="E3609" s="61" t="s">
        <v>126</v>
      </c>
      <c r="F3609" s="61" t="s">
        <v>125</v>
      </c>
      <c r="G3609" s="104">
        <v>4300</v>
      </c>
    </row>
    <row r="3610" spans="1:7" x14ac:dyDescent="0.3">
      <c r="A3610" s="11">
        <v>2010</v>
      </c>
      <c r="B3610" s="61" t="s">
        <v>115</v>
      </c>
      <c r="C3610" s="61" t="s">
        <v>103</v>
      </c>
      <c r="D3610" s="61" t="s">
        <v>104</v>
      </c>
      <c r="E3610" s="61" t="s">
        <v>126</v>
      </c>
      <c r="F3610" s="61" t="s">
        <v>125</v>
      </c>
      <c r="G3610" s="104">
        <v>900</v>
      </c>
    </row>
    <row r="3611" spans="1:7" x14ac:dyDescent="0.3">
      <c r="A3611" s="11">
        <v>2011</v>
      </c>
      <c r="B3611" s="61" t="s">
        <v>115</v>
      </c>
      <c r="C3611" s="61" t="s">
        <v>103</v>
      </c>
      <c r="D3611" s="61" t="s">
        <v>104</v>
      </c>
      <c r="E3611" s="61" t="s">
        <v>126</v>
      </c>
      <c r="F3611" s="61" t="s">
        <v>125</v>
      </c>
      <c r="G3611" s="104">
        <v>1550</v>
      </c>
    </row>
    <row r="3612" spans="1:7" x14ac:dyDescent="0.3">
      <c r="A3612" s="11">
        <v>2012</v>
      </c>
      <c r="B3612" s="61" t="s">
        <v>115</v>
      </c>
      <c r="C3612" s="61" t="s">
        <v>103</v>
      </c>
      <c r="D3612" s="61" t="s">
        <v>104</v>
      </c>
      <c r="E3612" s="61" t="s">
        <v>126</v>
      </c>
      <c r="F3612" s="61" t="s">
        <v>125</v>
      </c>
      <c r="G3612" s="104">
        <v>5430</v>
      </c>
    </row>
    <row r="3613" spans="1:7" x14ac:dyDescent="0.3">
      <c r="A3613" s="11">
        <v>2013</v>
      </c>
      <c r="B3613" s="61" t="s">
        <v>115</v>
      </c>
      <c r="C3613" s="61" t="s">
        <v>103</v>
      </c>
      <c r="D3613" s="61" t="s">
        <v>104</v>
      </c>
      <c r="E3613" s="61" t="s">
        <v>126</v>
      </c>
      <c r="F3613" s="61" t="s">
        <v>125</v>
      </c>
      <c r="G3613" s="104">
        <v>3900</v>
      </c>
    </row>
    <row r="3614" spans="1:7" x14ac:dyDescent="0.3">
      <c r="A3614" s="11">
        <v>2014</v>
      </c>
      <c r="B3614" s="61" t="s">
        <v>115</v>
      </c>
      <c r="C3614" s="61" t="s">
        <v>103</v>
      </c>
      <c r="D3614" s="61" t="s">
        <v>104</v>
      </c>
      <c r="E3614" s="61" t="s">
        <v>126</v>
      </c>
      <c r="F3614" s="61" t="s">
        <v>125</v>
      </c>
      <c r="G3614" s="104">
        <v>1440</v>
      </c>
    </row>
    <row r="3615" spans="1:7" x14ac:dyDescent="0.3">
      <c r="A3615" s="11">
        <v>2015</v>
      </c>
      <c r="B3615" s="61" t="s">
        <v>115</v>
      </c>
      <c r="C3615" s="61" t="s">
        <v>103</v>
      </c>
      <c r="D3615" s="61" t="s">
        <v>104</v>
      </c>
      <c r="E3615" s="61" t="s">
        <v>126</v>
      </c>
      <c r="F3615" s="61" t="s">
        <v>125</v>
      </c>
      <c r="G3615" s="104">
        <v>1900</v>
      </c>
    </row>
    <row r="3616" spans="1:7" x14ac:dyDescent="0.3">
      <c r="A3616" s="11">
        <v>2016</v>
      </c>
      <c r="B3616" s="61" t="s">
        <v>115</v>
      </c>
      <c r="C3616" s="61" t="s">
        <v>103</v>
      </c>
      <c r="D3616" s="61" t="s">
        <v>104</v>
      </c>
      <c r="E3616" s="61" t="s">
        <v>126</v>
      </c>
      <c r="F3616" s="61" t="s">
        <v>125</v>
      </c>
      <c r="G3616" s="104">
        <v>33035</v>
      </c>
    </row>
    <row r="3617" spans="1:7" x14ac:dyDescent="0.3">
      <c r="A3617" s="11">
        <v>2000</v>
      </c>
      <c r="B3617" s="61" t="s">
        <v>114</v>
      </c>
      <c r="C3617" s="61" t="s">
        <v>112</v>
      </c>
      <c r="D3617" s="61" t="s">
        <v>51</v>
      </c>
      <c r="E3617" s="61" t="s">
        <v>126</v>
      </c>
      <c r="F3617" s="61" t="s">
        <v>125</v>
      </c>
      <c r="G3617" s="105">
        <v>8305</v>
      </c>
    </row>
    <row r="3618" spans="1:7" x14ac:dyDescent="0.3">
      <c r="A3618" s="11">
        <v>2001</v>
      </c>
      <c r="B3618" s="61" t="s">
        <v>114</v>
      </c>
      <c r="C3618" s="61" t="s">
        <v>112</v>
      </c>
      <c r="D3618" s="61" t="s">
        <v>51</v>
      </c>
      <c r="E3618" s="61" t="s">
        <v>126</v>
      </c>
      <c r="F3618" s="61" t="s">
        <v>125</v>
      </c>
      <c r="G3618" s="105">
        <v>8435</v>
      </c>
    </row>
    <row r="3619" spans="1:7" x14ac:dyDescent="0.3">
      <c r="A3619" s="11">
        <v>2002</v>
      </c>
      <c r="B3619" s="61" t="s">
        <v>114</v>
      </c>
      <c r="C3619" s="61" t="s">
        <v>112</v>
      </c>
      <c r="D3619" s="61" t="s">
        <v>51</v>
      </c>
      <c r="E3619" s="61" t="s">
        <v>126</v>
      </c>
      <c r="F3619" s="61" t="s">
        <v>125</v>
      </c>
      <c r="G3619" s="105">
        <v>5015</v>
      </c>
    </row>
    <row r="3620" spans="1:7" x14ac:dyDescent="0.3">
      <c r="A3620" s="11">
        <v>2003</v>
      </c>
      <c r="B3620" s="61" t="s">
        <v>114</v>
      </c>
      <c r="C3620" s="61" t="s">
        <v>112</v>
      </c>
      <c r="D3620" s="61" t="s">
        <v>51</v>
      </c>
      <c r="E3620" s="61" t="s">
        <v>126</v>
      </c>
      <c r="F3620" s="61" t="s">
        <v>125</v>
      </c>
      <c r="G3620" s="105"/>
    </row>
    <row r="3621" spans="1:7" x14ac:dyDescent="0.3">
      <c r="A3621" s="11">
        <v>2004</v>
      </c>
      <c r="B3621" s="61" t="s">
        <v>114</v>
      </c>
      <c r="C3621" s="61" t="s">
        <v>112</v>
      </c>
      <c r="D3621" s="61" t="s">
        <v>51</v>
      </c>
      <c r="E3621" s="61" t="s">
        <v>126</v>
      </c>
      <c r="F3621" s="61" t="s">
        <v>125</v>
      </c>
      <c r="G3621" s="105">
        <v>1190</v>
      </c>
    </row>
    <row r="3622" spans="1:7" x14ac:dyDescent="0.3">
      <c r="A3622" s="11">
        <v>2005</v>
      </c>
      <c r="B3622" s="61" t="s">
        <v>114</v>
      </c>
      <c r="C3622" s="61" t="s">
        <v>112</v>
      </c>
      <c r="D3622" s="61" t="s">
        <v>51</v>
      </c>
      <c r="E3622" s="61" t="s">
        <v>126</v>
      </c>
      <c r="F3622" s="61" t="s">
        <v>125</v>
      </c>
      <c r="G3622" s="105"/>
    </row>
    <row r="3623" spans="1:7" x14ac:dyDescent="0.3">
      <c r="A3623" s="11">
        <v>2006</v>
      </c>
      <c r="B3623" s="61" t="s">
        <v>114</v>
      </c>
      <c r="C3623" s="61" t="s">
        <v>112</v>
      </c>
      <c r="D3623" s="61" t="s">
        <v>51</v>
      </c>
      <c r="E3623" s="61" t="s">
        <v>126</v>
      </c>
      <c r="F3623" s="61" t="s">
        <v>125</v>
      </c>
      <c r="G3623" s="105">
        <v>260</v>
      </c>
    </row>
    <row r="3624" spans="1:7" x14ac:dyDescent="0.3">
      <c r="A3624" s="11">
        <v>2007</v>
      </c>
      <c r="B3624" s="61" t="s">
        <v>114</v>
      </c>
      <c r="C3624" s="61" t="s">
        <v>112</v>
      </c>
      <c r="D3624" s="61" t="s">
        <v>51</v>
      </c>
      <c r="E3624" s="61" t="s">
        <v>126</v>
      </c>
      <c r="F3624" s="61" t="s">
        <v>125</v>
      </c>
      <c r="G3624" s="105">
        <v>850</v>
      </c>
    </row>
    <row r="3625" spans="1:7" x14ac:dyDescent="0.3">
      <c r="A3625" s="11">
        <v>2008</v>
      </c>
      <c r="B3625" s="61" t="s">
        <v>114</v>
      </c>
      <c r="C3625" s="61" t="s">
        <v>112</v>
      </c>
      <c r="D3625" s="61" t="s">
        <v>51</v>
      </c>
      <c r="E3625" s="61" t="s">
        <v>126</v>
      </c>
      <c r="F3625" s="61" t="s">
        <v>125</v>
      </c>
      <c r="G3625" s="105">
        <v>1210</v>
      </c>
    </row>
    <row r="3626" spans="1:7" x14ac:dyDescent="0.3">
      <c r="A3626" s="11">
        <v>2009</v>
      </c>
      <c r="B3626" s="61" t="s">
        <v>114</v>
      </c>
      <c r="C3626" s="61" t="s">
        <v>112</v>
      </c>
      <c r="D3626" s="61" t="s">
        <v>51</v>
      </c>
      <c r="E3626" s="61" t="s">
        <v>126</v>
      </c>
      <c r="F3626" s="61" t="s">
        <v>125</v>
      </c>
      <c r="G3626" s="105">
        <v>2800</v>
      </c>
    </row>
    <row r="3627" spans="1:7" x14ac:dyDescent="0.3">
      <c r="A3627" s="11">
        <v>2010</v>
      </c>
      <c r="B3627" s="61" t="s">
        <v>114</v>
      </c>
      <c r="C3627" s="61" t="s">
        <v>112</v>
      </c>
      <c r="D3627" s="61" t="s">
        <v>51</v>
      </c>
      <c r="E3627" s="61" t="s">
        <v>126</v>
      </c>
      <c r="F3627" s="61" t="s">
        <v>125</v>
      </c>
      <c r="G3627" s="105">
        <v>800</v>
      </c>
    </row>
    <row r="3628" spans="1:7" x14ac:dyDescent="0.3">
      <c r="A3628" s="11">
        <v>2011</v>
      </c>
      <c r="B3628" s="61" t="s">
        <v>114</v>
      </c>
      <c r="C3628" s="61" t="s">
        <v>112</v>
      </c>
      <c r="D3628" s="61" t="s">
        <v>51</v>
      </c>
      <c r="E3628" s="61" t="s">
        <v>126</v>
      </c>
      <c r="F3628" s="61" t="s">
        <v>125</v>
      </c>
      <c r="G3628" s="105">
        <v>3420</v>
      </c>
    </row>
    <row r="3629" spans="1:7" x14ac:dyDescent="0.3">
      <c r="A3629" s="11">
        <v>2012</v>
      </c>
      <c r="B3629" s="61" t="s">
        <v>114</v>
      </c>
      <c r="C3629" s="61" t="s">
        <v>112</v>
      </c>
      <c r="D3629" s="61" t="s">
        <v>51</v>
      </c>
      <c r="E3629" s="61" t="s">
        <v>126</v>
      </c>
      <c r="F3629" s="61" t="s">
        <v>125</v>
      </c>
      <c r="G3629" s="105"/>
    </row>
    <row r="3630" spans="1:7" x14ac:dyDescent="0.3">
      <c r="A3630" s="11">
        <v>2013</v>
      </c>
      <c r="B3630" s="61" t="s">
        <v>114</v>
      </c>
      <c r="C3630" s="61" t="s">
        <v>112</v>
      </c>
      <c r="D3630" s="61" t="s">
        <v>51</v>
      </c>
      <c r="E3630" s="61" t="s">
        <v>126</v>
      </c>
      <c r="F3630" s="61" t="s">
        <v>125</v>
      </c>
      <c r="G3630" s="105">
        <v>95</v>
      </c>
    </row>
    <row r="3631" spans="1:7" x14ac:dyDescent="0.3">
      <c r="A3631" s="11">
        <v>2014</v>
      </c>
      <c r="B3631" s="61" t="s">
        <v>114</v>
      </c>
      <c r="C3631" s="61" t="s">
        <v>112</v>
      </c>
      <c r="D3631" s="61" t="s">
        <v>51</v>
      </c>
      <c r="E3631" s="61" t="s">
        <v>126</v>
      </c>
      <c r="F3631" s="61" t="s">
        <v>125</v>
      </c>
      <c r="G3631" s="105"/>
    </row>
    <row r="3632" spans="1:7" x14ac:dyDescent="0.3">
      <c r="A3632" s="11">
        <v>2015</v>
      </c>
      <c r="B3632" s="61" t="s">
        <v>114</v>
      </c>
      <c r="C3632" s="61" t="s">
        <v>112</v>
      </c>
      <c r="D3632" s="61" t="s">
        <v>51</v>
      </c>
      <c r="E3632" s="61" t="s">
        <v>126</v>
      </c>
      <c r="F3632" s="61" t="s">
        <v>125</v>
      </c>
      <c r="G3632" s="105"/>
    </row>
    <row r="3633" spans="1:7" x14ac:dyDescent="0.3">
      <c r="A3633" s="11">
        <v>2016</v>
      </c>
      <c r="B3633" s="61" t="s">
        <v>114</v>
      </c>
      <c r="C3633" s="61" t="s">
        <v>112</v>
      </c>
      <c r="D3633" s="61" t="s">
        <v>51</v>
      </c>
      <c r="E3633" s="61" t="s">
        <v>126</v>
      </c>
      <c r="F3633" s="61" t="s">
        <v>125</v>
      </c>
      <c r="G3633" s="105">
        <v>1000</v>
      </c>
    </row>
    <row r="3634" spans="1:7" x14ac:dyDescent="0.3">
      <c r="A3634" s="11">
        <v>2000</v>
      </c>
      <c r="B3634" s="61" t="s">
        <v>114</v>
      </c>
      <c r="C3634" s="61" t="s">
        <v>105</v>
      </c>
      <c r="D3634" s="216" t="s">
        <v>242</v>
      </c>
      <c r="E3634" s="61" t="s">
        <v>126</v>
      </c>
      <c r="F3634" s="61" t="s">
        <v>125</v>
      </c>
      <c r="G3634" s="107">
        <v>510</v>
      </c>
    </row>
    <row r="3635" spans="1:7" x14ac:dyDescent="0.3">
      <c r="A3635" s="11">
        <v>2001</v>
      </c>
      <c r="B3635" s="61" t="s">
        <v>114</v>
      </c>
      <c r="C3635" s="61" t="s">
        <v>105</v>
      </c>
      <c r="D3635" s="216" t="s">
        <v>242</v>
      </c>
      <c r="E3635" s="61" t="s">
        <v>126</v>
      </c>
      <c r="F3635" s="61" t="s">
        <v>125</v>
      </c>
      <c r="G3635" s="107">
        <v>350</v>
      </c>
    </row>
    <row r="3636" spans="1:7" x14ac:dyDescent="0.3">
      <c r="A3636" s="11">
        <v>2002</v>
      </c>
      <c r="B3636" s="61" t="s">
        <v>114</v>
      </c>
      <c r="C3636" s="61" t="s">
        <v>105</v>
      </c>
      <c r="D3636" s="216" t="s">
        <v>242</v>
      </c>
      <c r="E3636" s="61" t="s">
        <v>126</v>
      </c>
      <c r="F3636" s="61" t="s">
        <v>125</v>
      </c>
    </row>
    <row r="3637" spans="1:7" x14ac:dyDescent="0.3">
      <c r="A3637" s="11">
        <v>2007</v>
      </c>
      <c r="B3637" s="61" t="s">
        <v>114</v>
      </c>
      <c r="C3637" s="61" t="s">
        <v>105</v>
      </c>
      <c r="D3637" s="216" t="s">
        <v>242</v>
      </c>
      <c r="E3637" s="61" t="s">
        <v>126</v>
      </c>
      <c r="F3637" s="61" t="s">
        <v>125</v>
      </c>
    </row>
    <row r="3638" spans="1:7" x14ac:dyDescent="0.3">
      <c r="A3638" s="11">
        <v>2000</v>
      </c>
      <c r="B3638" s="216" t="s">
        <v>250</v>
      </c>
      <c r="C3638" s="61" t="s">
        <v>76</v>
      </c>
      <c r="D3638" s="216" t="s">
        <v>253</v>
      </c>
      <c r="E3638" t="s">
        <v>27</v>
      </c>
      <c r="F3638" t="s">
        <v>28</v>
      </c>
      <c r="G3638">
        <v>10</v>
      </c>
    </row>
    <row r="3639" spans="1:7" x14ac:dyDescent="0.3">
      <c r="A3639" s="11">
        <v>2001</v>
      </c>
      <c r="B3639" s="216" t="s">
        <v>250</v>
      </c>
      <c r="C3639" s="61" t="s">
        <v>76</v>
      </c>
      <c r="D3639" s="216" t="s">
        <v>253</v>
      </c>
      <c r="E3639" s="61" t="s">
        <v>27</v>
      </c>
      <c r="F3639" s="61" t="s">
        <v>28</v>
      </c>
      <c r="G3639">
        <v>21</v>
      </c>
    </row>
    <row r="3640" spans="1:7" x14ac:dyDescent="0.3">
      <c r="A3640" s="11">
        <v>2009</v>
      </c>
      <c r="B3640" s="216" t="s">
        <v>250</v>
      </c>
      <c r="C3640" s="61" t="s">
        <v>76</v>
      </c>
      <c r="D3640" s="216" t="s">
        <v>253</v>
      </c>
      <c r="E3640" s="61" t="s">
        <v>27</v>
      </c>
      <c r="F3640" s="61" t="s">
        <v>28</v>
      </c>
      <c r="G3640">
        <v>15</v>
      </c>
    </row>
    <row r="3641" spans="1:7" x14ac:dyDescent="0.3">
      <c r="A3641" s="106">
        <v>2000</v>
      </c>
      <c r="B3641" s="106" t="s">
        <v>6</v>
      </c>
      <c r="C3641" s="106" t="s">
        <v>7</v>
      </c>
      <c r="D3641" s="216" t="s">
        <v>249</v>
      </c>
      <c r="E3641" t="s">
        <v>127</v>
      </c>
      <c r="F3641" t="s">
        <v>28</v>
      </c>
      <c r="G3641" s="108">
        <v>169</v>
      </c>
    </row>
    <row r="3642" spans="1:7" x14ac:dyDescent="0.3">
      <c r="A3642" s="106">
        <v>2001</v>
      </c>
      <c r="B3642" s="106" t="s">
        <v>6</v>
      </c>
      <c r="C3642" s="106" t="s">
        <v>7</v>
      </c>
      <c r="D3642" s="216" t="s">
        <v>249</v>
      </c>
      <c r="E3642" s="106" t="s">
        <v>127</v>
      </c>
      <c r="F3642" s="106" t="s">
        <v>28</v>
      </c>
      <c r="G3642" s="108">
        <v>155</v>
      </c>
    </row>
    <row r="3643" spans="1:7" x14ac:dyDescent="0.3">
      <c r="A3643" s="106">
        <v>2002</v>
      </c>
      <c r="B3643" s="106" t="s">
        <v>6</v>
      </c>
      <c r="C3643" s="106" t="s">
        <v>7</v>
      </c>
      <c r="D3643" s="216" t="s">
        <v>249</v>
      </c>
      <c r="E3643" s="106" t="s">
        <v>127</v>
      </c>
      <c r="F3643" s="106" t="s">
        <v>28</v>
      </c>
      <c r="G3643" s="108">
        <v>216</v>
      </c>
    </row>
    <row r="3644" spans="1:7" x14ac:dyDescent="0.3">
      <c r="A3644" s="106">
        <v>2003</v>
      </c>
      <c r="B3644" s="106" t="s">
        <v>6</v>
      </c>
      <c r="C3644" s="106" t="s">
        <v>7</v>
      </c>
      <c r="D3644" s="216" t="s">
        <v>249</v>
      </c>
      <c r="E3644" s="106" t="s">
        <v>127</v>
      </c>
      <c r="F3644" s="106" t="s">
        <v>28</v>
      </c>
      <c r="G3644" s="108">
        <v>16</v>
      </c>
    </row>
    <row r="3645" spans="1:7" x14ac:dyDescent="0.3">
      <c r="A3645" s="106">
        <v>2004</v>
      </c>
      <c r="B3645" s="106" t="s">
        <v>6</v>
      </c>
      <c r="C3645" s="106" t="s">
        <v>7</v>
      </c>
      <c r="D3645" s="216" t="s">
        <v>249</v>
      </c>
      <c r="E3645" s="106" t="s">
        <v>127</v>
      </c>
      <c r="F3645" s="106" t="s">
        <v>28</v>
      </c>
      <c r="G3645" s="108">
        <v>20</v>
      </c>
    </row>
    <row r="3646" spans="1:7" x14ac:dyDescent="0.3">
      <c r="A3646" s="106">
        <v>2005</v>
      </c>
      <c r="B3646" s="106" t="s">
        <v>6</v>
      </c>
      <c r="C3646" s="106" t="s">
        <v>7</v>
      </c>
      <c r="D3646" s="216" t="s">
        <v>249</v>
      </c>
      <c r="E3646" s="106" t="s">
        <v>127</v>
      </c>
      <c r="F3646" s="106" t="s">
        <v>28</v>
      </c>
      <c r="G3646" s="108">
        <v>52</v>
      </c>
    </row>
    <row r="3647" spans="1:7" x14ac:dyDescent="0.3">
      <c r="A3647" s="106">
        <v>2006</v>
      </c>
      <c r="B3647" s="106" t="s">
        <v>6</v>
      </c>
      <c r="C3647" s="106" t="s">
        <v>7</v>
      </c>
      <c r="D3647" s="216" t="s">
        <v>249</v>
      </c>
      <c r="E3647" s="106" t="s">
        <v>127</v>
      </c>
      <c r="F3647" s="106" t="s">
        <v>28</v>
      </c>
      <c r="G3647" s="108">
        <v>67</v>
      </c>
    </row>
    <row r="3648" spans="1:7" x14ac:dyDescent="0.3">
      <c r="A3648" s="106">
        <v>2007</v>
      </c>
      <c r="B3648" s="106" t="s">
        <v>6</v>
      </c>
      <c r="C3648" s="106" t="s">
        <v>7</v>
      </c>
      <c r="D3648" s="216" t="s">
        <v>249</v>
      </c>
      <c r="E3648" s="106" t="s">
        <v>127</v>
      </c>
      <c r="F3648" s="106" t="s">
        <v>28</v>
      </c>
      <c r="G3648" s="108">
        <v>115</v>
      </c>
    </row>
    <row r="3649" spans="1:7" x14ac:dyDescent="0.3">
      <c r="A3649" s="106">
        <v>2008</v>
      </c>
      <c r="B3649" s="106" t="s">
        <v>6</v>
      </c>
      <c r="C3649" s="106" t="s">
        <v>7</v>
      </c>
      <c r="D3649" s="216" t="s">
        <v>249</v>
      </c>
      <c r="E3649" s="106" t="s">
        <v>127</v>
      </c>
      <c r="F3649" s="106" t="s">
        <v>28</v>
      </c>
      <c r="G3649" s="108">
        <v>119</v>
      </c>
    </row>
    <row r="3650" spans="1:7" x14ac:dyDescent="0.3">
      <c r="A3650" s="106">
        <v>2009</v>
      </c>
      <c r="B3650" s="106" t="s">
        <v>6</v>
      </c>
      <c r="C3650" s="106" t="s">
        <v>7</v>
      </c>
      <c r="D3650" s="216" t="s">
        <v>249</v>
      </c>
      <c r="E3650" s="106" t="s">
        <v>127</v>
      </c>
      <c r="F3650" s="106" t="s">
        <v>28</v>
      </c>
      <c r="G3650" s="108">
        <v>53</v>
      </c>
    </row>
    <row r="3651" spans="1:7" x14ac:dyDescent="0.3">
      <c r="A3651" s="106">
        <v>2010</v>
      </c>
      <c r="B3651" s="106" t="s">
        <v>6</v>
      </c>
      <c r="C3651" s="106" t="s">
        <v>7</v>
      </c>
      <c r="D3651" s="216" t="s">
        <v>249</v>
      </c>
      <c r="E3651" s="106" t="s">
        <v>127</v>
      </c>
      <c r="F3651" s="106" t="s">
        <v>28</v>
      </c>
      <c r="G3651" s="108">
        <v>55</v>
      </c>
    </row>
    <row r="3652" spans="1:7" x14ac:dyDescent="0.3">
      <c r="A3652" s="106">
        <v>2011</v>
      </c>
      <c r="B3652" s="106" t="s">
        <v>6</v>
      </c>
      <c r="C3652" s="106" t="s">
        <v>7</v>
      </c>
      <c r="D3652" s="216" t="s">
        <v>249</v>
      </c>
      <c r="E3652" s="106" t="s">
        <v>127</v>
      </c>
      <c r="F3652" s="106" t="s">
        <v>28</v>
      </c>
      <c r="G3652" s="108">
        <v>78</v>
      </c>
    </row>
    <row r="3653" spans="1:7" x14ac:dyDescent="0.3">
      <c r="A3653" s="106">
        <v>2012</v>
      </c>
      <c r="B3653" s="106" t="s">
        <v>6</v>
      </c>
      <c r="C3653" s="106" t="s">
        <v>7</v>
      </c>
      <c r="D3653" s="216" t="s">
        <v>249</v>
      </c>
      <c r="E3653" s="106" t="s">
        <v>127</v>
      </c>
      <c r="F3653" s="106" t="s">
        <v>28</v>
      </c>
      <c r="G3653" s="108">
        <v>55</v>
      </c>
    </row>
    <row r="3654" spans="1:7" x14ac:dyDescent="0.3">
      <c r="A3654" s="106">
        <v>2013</v>
      </c>
      <c r="B3654" s="106" t="s">
        <v>6</v>
      </c>
      <c r="C3654" s="9" t="s">
        <v>7</v>
      </c>
      <c r="D3654" s="216" t="s">
        <v>249</v>
      </c>
      <c r="E3654" s="106" t="s">
        <v>127</v>
      </c>
      <c r="F3654" s="106" t="s">
        <v>28</v>
      </c>
      <c r="G3654" s="108">
        <v>35</v>
      </c>
    </row>
    <row r="3655" spans="1:7" x14ac:dyDescent="0.3">
      <c r="A3655" s="106">
        <v>2014</v>
      </c>
      <c r="B3655" s="106" t="s">
        <v>6</v>
      </c>
      <c r="C3655" s="9" t="s">
        <v>7</v>
      </c>
      <c r="D3655" s="216" t="s">
        <v>249</v>
      </c>
      <c r="E3655" s="106" t="s">
        <v>127</v>
      </c>
      <c r="F3655" s="106" t="s">
        <v>28</v>
      </c>
      <c r="G3655" s="108">
        <v>23</v>
      </c>
    </row>
    <row r="3656" spans="1:7" x14ac:dyDescent="0.3">
      <c r="A3656" s="106">
        <v>2015</v>
      </c>
      <c r="B3656" s="106" t="s">
        <v>6</v>
      </c>
      <c r="C3656" s="9" t="s">
        <v>7</v>
      </c>
      <c r="D3656" s="216" t="s">
        <v>249</v>
      </c>
      <c r="E3656" s="106" t="s">
        <v>127</v>
      </c>
      <c r="F3656" s="106" t="s">
        <v>28</v>
      </c>
      <c r="G3656" s="108">
        <v>20</v>
      </c>
    </row>
    <row r="3657" spans="1:7" x14ac:dyDescent="0.3">
      <c r="A3657" s="106">
        <v>2016</v>
      </c>
      <c r="B3657" s="106" t="s">
        <v>6</v>
      </c>
      <c r="C3657" s="9" t="s">
        <v>7</v>
      </c>
      <c r="D3657" s="216" t="s">
        <v>249</v>
      </c>
      <c r="E3657" s="106" t="s">
        <v>127</v>
      </c>
      <c r="F3657" s="106" t="s">
        <v>28</v>
      </c>
      <c r="G3657" s="108">
        <v>6</v>
      </c>
    </row>
    <row r="3658" spans="1:7" x14ac:dyDescent="0.3">
      <c r="A3658" s="106">
        <v>2000</v>
      </c>
      <c r="B3658" s="106" t="s">
        <v>10</v>
      </c>
      <c r="C3658" s="216" t="s">
        <v>11</v>
      </c>
      <c r="D3658" s="216" t="s">
        <v>246</v>
      </c>
      <c r="E3658" s="106" t="s">
        <v>127</v>
      </c>
      <c r="F3658" s="106" t="s">
        <v>28</v>
      </c>
      <c r="G3658" s="109">
        <v>14</v>
      </c>
    </row>
    <row r="3659" spans="1:7" x14ac:dyDescent="0.3">
      <c r="A3659" s="106">
        <v>2001</v>
      </c>
      <c r="B3659" s="106" t="s">
        <v>10</v>
      </c>
      <c r="C3659" s="216" t="s">
        <v>11</v>
      </c>
      <c r="D3659" s="216" t="s">
        <v>246</v>
      </c>
      <c r="E3659" s="106" t="s">
        <v>127</v>
      </c>
      <c r="F3659" s="106" t="s">
        <v>28</v>
      </c>
      <c r="G3659" s="109">
        <v>22</v>
      </c>
    </row>
    <row r="3660" spans="1:7" x14ac:dyDescent="0.3">
      <c r="A3660" s="106">
        <v>2002</v>
      </c>
      <c r="B3660" s="106" t="s">
        <v>10</v>
      </c>
      <c r="C3660" s="216" t="s">
        <v>11</v>
      </c>
      <c r="D3660" s="216" t="s">
        <v>246</v>
      </c>
      <c r="E3660" s="106" t="s">
        <v>127</v>
      </c>
      <c r="F3660" s="106" t="s">
        <v>28</v>
      </c>
      <c r="G3660" s="109">
        <v>8</v>
      </c>
    </row>
    <row r="3661" spans="1:7" x14ac:dyDescent="0.3">
      <c r="A3661" s="106">
        <v>2003</v>
      </c>
      <c r="B3661" s="106" t="s">
        <v>10</v>
      </c>
      <c r="C3661" s="216" t="s">
        <v>11</v>
      </c>
      <c r="D3661" s="216" t="s">
        <v>246</v>
      </c>
      <c r="E3661" s="106" t="s">
        <v>127</v>
      </c>
      <c r="F3661" s="106" t="s">
        <v>28</v>
      </c>
      <c r="G3661" s="109"/>
    </row>
    <row r="3662" spans="1:7" x14ac:dyDescent="0.3">
      <c r="A3662" s="106">
        <v>2004</v>
      </c>
      <c r="B3662" s="106" t="s">
        <v>10</v>
      </c>
      <c r="C3662" s="216" t="s">
        <v>11</v>
      </c>
      <c r="D3662" s="216" t="s">
        <v>246</v>
      </c>
      <c r="E3662" s="106" t="s">
        <v>127</v>
      </c>
      <c r="F3662" s="106" t="s">
        <v>28</v>
      </c>
      <c r="G3662" s="109"/>
    </row>
    <row r="3663" spans="1:7" x14ac:dyDescent="0.3">
      <c r="A3663" s="106">
        <v>2005</v>
      </c>
      <c r="B3663" s="106" t="s">
        <v>10</v>
      </c>
      <c r="C3663" s="216" t="s">
        <v>11</v>
      </c>
      <c r="D3663" s="216" t="s">
        <v>246</v>
      </c>
      <c r="E3663" s="106" t="s">
        <v>127</v>
      </c>
      <c r="F3663" s="106" t="s">
        <v>28</v>
      </c>
      <c r="G3663" s="109"/>
    </row>
    <row r="3664" spans="1:7" x14ac:dyDescent="0.3">
      <c r="A3664" s="106">
        <v>2006</v>
      </c>
      <c r="B3664" s="106" t="s">
        <v>10</v>
      </c>
      <c r="C3664" s="216" t="s">
        <v>11</v>
      </c>
      <c r="D3664" s="216" t="s">
        <v>246</v>
      </c>
      <c r="E3664" s="106" t="s">
        <v>127</v>
      </c>
      <c r="F3664" s="106" t="s">
        <v>28</v>
      </c>
      <c r="G3664" s="109"/>
    </row>
    <row r="3665" spans="1:7" x14ac:dyDescent="0.3">
      <c r="A3665" s="106">
        <v>2007</v>
      </c>
      <c r="B3665" s="106" t="s">
        <v>10</v>
      </c>
      <c r="C3665" s="216" t="s">
        <v>11</v>
      </c>
      <c r="D3665" s="216" t="s">
        <v>246</v>
      </c>
      <c r="E3665" s="106" t="s">
        <v>127</v>
      </c>
      <c r="F3665" s="106" t="s">
        <v>28</v>
      </c>
      <c r="G3665" s="109">
        <v>13</v>
      </c>
    </row>
    <row r="3666" spans="1:7" x14ac:dyDescent="0.3">
      <c r="A3666" s="106">
        <v>2008</v>
      </c>
      <c r="B3666" s="106" t="s">
        <v>10</v>
      </c>
      <c r="C3666" s="216" t="s">
        <v>11</v>
      </c>
      <c r="D3666" s="216" t="s">
        <v>246</v>
      </c>
      <c r="E3666" s="106" t="s">
        <v>127</v>
      </c>
      <c r="F3666" s="106" t="s">
        <v>28</v>
      </c>
      <c r="G3666" s="109"/>
    </row>
    <row r="3667" spans="1:7" x14ac:dyDescent="0.3">
      <c r="A3667" s="106">
        <v>2009</v>
      </c>
      <c r="B3667" s="106" t="s">
        <v>10</v>
      </c>
      <c r="C3667" s="216" t="s">
        <v>11</v>
      </c>
      <c r="D3667" s="216" t="s">
        <v>246</v>
      </c>
      <c r="E3667" s="106" t="s">
        <v>127</v>
      </c>
      <c r="F3667" s="106" t="s">
        <v>28</v>
      </c>
      <c r="G3667" s="109"/>
    </row>
    <row r="3668" spans="1:7" x14ac:dyDescent="0.3">
      <c r="A3668" s="106">
        <v>2010</v>
      </c>
      <c r="B3668" s="106" t="s">
        <v>10</v>
      </c>
      <c r="C3668" s="216" t="s">
        <v>11</v>
      </c>
      <c r="D3668" s="216" t="s">
        <v>246</v>
      </c>
      <c r="E3668" s="106" t="s">
        <v>127</v>
      </c>
      <c r="F3668" s="106" t="s">
        <v>28</v>
      </c>
      <c r="G3668" s="109">
        <v>10</v>
      </c>
    </row>
    <row r="3669" spans="1:7" x14ac:dyDescent="0.3">
      <c r="A3669" s="106">
        <v>2011</v>
      </c>
      <c r="B3669" s="106" t="s">
        <v>10</v>
      </c>
      <c r="C3669" s="216" t="s">
        <v>11</v>
      </c>
      <c r="D3669" s="216" t="s">
        <v>246</v>
      </c>
      <c r="E3669" s="106" t="s">
        <v>127</v>
      </c>
      <c r="F3669" s="106" t="s">
        <v>28</v>
      </c>
      <c r="G3669" s="109"/>
    </row>
    <row r="3670" spans="1:7" x14ac:dyDescent="0.3">
      <c r="A3670" s="106">
        <v>2012</v>
      </c>
      <c r="B3670" s="106" t="s">
        <v>10</v>
      </c>
      <c r="C3670" s="216" t="s">
        <v>11</v>
      </c>
      <c r="D3670" s="216" t="s">
        <v>246</v>
      </c>
      <c r="E3670" s="106" t="s">
        <v>127</v>
      </c>
      <c r="F3670" s="106" t="s">
        <v>28</v>
      </c>
      <c r="G3670" s="109"/>
    </row>
    <row r="3671" spans="1:7" x14ac:dyDescent="0.3">
      <c r="A3671" s="106">
        <v>2013</v>
      </c>
      <c r="B3671" s="106" t="s">
        <v>10</v>
      </c>
      <c r="C3671" s="216" t="s">
        <v>11</v>
      </c>
      <c r="D3671" s="216" t="s">
        <v>246</v>
      </c>
      <c r="E3671" s="106" t="s">
        <v>127</v>
      </c>
      <c r="F3671" s="106" t="s">
        <v>28</v>
      </c>
      <c r="G3671" s="109">
        <v>7</v>
      </c>
    </row>
    <row r="3672" spans="1:7" x14ac:dyDescent="0.3">
      <c r="A3672" s="106">
        <v>2014</v>
      </c>
      <c r="B3672" s="106" t="s">
        <v>10</v>
      </c>
      <c r="C3672" s="216" t="s">
        <v>11</v>
      </c>
      <c r="D3672" s="216" t="s">
        <v>246</v>
      </c>
      <c r="E3672" s="106" t="s">
        <v>127</v>
      </c>
      <c r="F3672" s="106" t="s">
        <v>28</v>
      </c>
      <c r="G3672" s="109"/>
    </row>
    <row r="3673" spans="1:7" x14ac:dyDescent="0.3">
      <c r="A3673" s="106">
        <v>2015</v>
      </c>
      <c r="B3673" s="106" t="s">
        <v>10</v>
      </c>
      <c r="C3673" s="216" t="s">
        <v>11</v>
      </c>
      <c r="D3673" s="216" t="s">
        <v>246</v>
      </c>
      <c r="E3673" s="106" t="s">
        <v>127</v>
      </c>
      <c r="F3673" s="106" t="s">
        <v>28</v>
      </c>
      <c r="G3673" s="109"/>
    </row>
    <row r="3674" spans="1:7" x14ac:dyDescent="0.3">
      <c r="A3674" s="106">
        <v>2016</v>
      </c>
      <c r="B3674" s="106" t="s">
        <v>10</v>
      </c>
      <c r="C3674" s="216" t="s">
        <v>11</v>
      </c>
      <c r="D3674" s="216" t="s">
        <v>246</v>
      </c>
      <c r="E3674" s="106" t="s">
        <v>127</v>
      </c>
      <c r="F3674" s="106" t="s">
        <v>28</v>
      </c>
      <c r="G3674" s="109"/>
    </row>
    <row r="3675" spans="1:7" x14ac:dyDescent="0.3">
      <c r="A3675" s="106">
        <v>2000</v>
      </c>
      <c r="B3675" s="106" t="s">
        <v>115</v>
      </c>
      <c r="C3675" s="106" t="s">
        <v>12</v>
      </c>
      <c r="D3675" s="106" t="s">
        <v>47</v>
      </c>
      <c r="E3675" s="106" t="s">
        <v>127</v>
      </c>
      <c r="F3675" s="106" t="s">
        <v>28</v>
      </c>
      <c r="G3675" s="110">
        <v>306</v>
      </c>
    </row>
    <row r="3676" spans="1:7" x14ac:dyDescent="0.3">
      <c r="A3676" s="106">
        <v>2001</v>
      </c>
      <c r="B3676" s="106" t="s">
        <v>115</v>
      </c>
      <c r="C3676" s="106" t="s">
        <v>12</v>
      </c>
      <c r="D3676" s="106" t="s">
        <v>47</v>
      </c>
      <c r="E3676" s="106" t="s">
        <v>127</v>
      </c>
      <c r="F3676" s="106" t="s">
        <v>28</v>
      </c>
      <c r="G3676" s="110">
        <v>547</v>
      </c>
    </row>
    <row r="3677" spans="1:7" x14ac:dyDescent="0.3">
      <c r="A3677" s="106">
        <v>2002</v>
      </c>
      <c r="B3677" s="106" t="s">
        <v>115</v>
      </c>
      <c r="C3677" s="106" t="s">
        <v>12</v>
      </c>
      <c r="D3677" s="106" t="s">
        <v>47</v>
      </c>
      <c r="E3677" s="106" t="s">
        <v>127</v>
      </c>
      <c r="F3677" s="106" t="s">
        <v>28</v>
      </c>
      <c r="G3677" s="110">
        <v>9</v>
      </c>
    </row>
    <row r="3678" spans="1:7" x14ac:dyDescent="0.3">
      <c r="A3678" s="106">
        <v>2003</v>
      </c>
      <c r="B3678" s="106" t="s">
        <v>115</v>
      </c>
      <c r="C3678" s="106" t="s">
        <v>12</v>
      </c>
      <c r="D3678" s="106" t="s">
        <v>47</v>
      </c>
      <c r="E3678" s="106" t="s">
        <v>127</v>
      </c>
      <c r="F3678" s="106" t="s">
        <v>28</v>
      </c>
      <c r="G3678" s="110">
        <v>25</v>
      </c>
    </row>
    <row r="3679" spans="1:7" x14ac:dyDescent="0.3">
      <c r="A3679" s="106">
        <v>2004</v>
      </c>
      <c r="B3679" s="106" t="s">
        <v>115</v>
      </c>
      <c r="C3679" s="106" t="s">
        <v>12</v>
      </c>
      <c r="D3679" s="106" t="s">
        <v>47</v>
      </c>
      <c r="E3679" s="106" t="s">
        <v>127</v>
      </c>
      <c r="F3679" s="106" t="s">
        <v>28</v>
      </c>
      <c r="G3679" s="110">
        <v>397</v>
      </c>
    </row>
    <row r="3680" spans="1:7" x14ac:dyDescent="0.3">
      <c r="A3680" s="106">
        <v>2005</v>
      </c>
      <c r="B3680" s="106" t="s">
        <v>115</v>
      </c>
      <c r="C3680" s="106" t="s">
        <v>12</v>
      </c>
      <c r="D3680" s="106" t="s">
        <v>47</v>
      </c>
      <c r="E3680" s="106" t="s">
        <v>127</v>
      </c>
      <c r="F3680" s="106" t="s">
        <v>28</v>
      </c>
      <c r="G3680" s="110">
        <v>376</v>
      </c>
    </row>
    <row r="3681" spans="1:7" x14ac:dyDescent="0.3">
      <c r="A3681" s="106">
        <v>2006</v>
      </c>
      <c r="B3681" s="106" t="s">
        <v>115</v>
      </c>
      <c r="C3681" s="106" t="s">
        <v>12</v>
      </c>
      <c r="D3681" s="106" t="s">
        <v>47</v>
      </c>
      <c r="E3681" s="106" t="s">
        <v>127</v>
      </c>
      <c r="F3681" s="106" t="s">
        <v>28</v>
      </c>
      <c r="G3681" s="110"/>
    </row>
    <row r="3682" spans="1:7" x14ac:dyDescent="0.3">
      <c r="A3682" s="106">
        <v>2007</v>
      </c>
      <c r="B3682" s="106" t="s">
        <v>115</v>
      </c>
      <c r="C3682" s="106" t="s">
        <v>12</v>
      </c>
      <c r="D3682" s="106" t="s">
        <v>47</v>
      </c>
      <c r="E3682" s="106" t="s">
        <v>127</v>
      </c>
      <c r="F3682" s="106" t="s">
        <v>28</v>
      </c>
      <c r="G3682" s="110"/>
    </row>
    <row r="3683" spans="1:7" x14ac:dyDescent="0.3">
      <c r="A3683" s="106">
        <v>2008</v>
      </c>
      <c r="B3683" s="106" t="s">
        <v>115</v>
      </c>
      <c r="C3683" s="106" t="s">
        <v>12</v>
      </c>
      <c r="D3683" s="106" t="s">
        <v>47</v>
      </c>
      <c r="E3683" s="106" t="s">
        <v>127</v>
      </c>
      <c r="F3683" s="106" t="s">
        <v>28</v>
      </c>
      <c r="G3683" s="110">
        <v>188</v>
      </c>
    </row>
    <row r="3684" spans="1:7" x14ac:dyDescent="0.3">
      <c r="A3684" s="106">
        <v>2009</v>
      </c>
      <c r="B3684" s="106" t="s">
        <v>115</v>
      </c>
      <c r="C3684" s="106" t="s">
        <v>12</v>
      </c>
      <c r="D3684" s="106" t="s">
        <v>47</v>
      </c>
      <c r="E3684" s="106" t="s">
        <v>127</v>
      </c>
      <c r="F3684" s="106" t="s">
        <v>28</v>
      </c>
      <c r="G3684" s="110"/>
    </row>
    <row r="3685" spans="1:7" x14ac:dyDescent="0.3">
      <c r="A3685" s="106">
        <v>2010</v>
      </c>
      <c r="B3685" s="106" t="s">
        <v>115</v>
      </c>
      <c r="C3685" s="106" t="s">
        <v>12</v>
      </c>
      <c r="D3685" s="106" t="s">
        <v>47</v>
      </c>
      <c r="E3685" s="106" t="s">
        <v>127</v>
      </c>
      <c r="F3685" s="106" t="s">
        <v>28</v>
      </c>
      <c r="G3685" s="110">
        <v>168</v>
      </c>
    </row>
    <row r="3686" spans="1:7" x14ac:dyDescent="0.3">
      <c r="A3686" s="106">
        <v>2011</v>
      </c>
      <c r="B3686" s="106" t="s">
        <v>115</v>
      </c>
      <c r="C3686" s="106" t="s">
        <v>12</v>
      </c>
      <c r="D3686" s="106" t="s">
        <v>47</v>
      </c>
      <c r="E3686" s="106" t="s">
        <v>127</v>
      </c>
      <c r="F3686" s="106" t="s">
        <v>28</v>
      </c>
      <c r="G3686" s="110">
        <v>18</v>
      </c>
    </row>
    <row r="3687" spans="1:7" x14ac:dyDescent="0.3">
      <c r="A3687" s="106">
        <v>2012</v>
      </c>
      <c r="B3687" s="106" t="s">
        <v>115</v>
      </c>
      <c r="C3687" s="106" t="s">
        <v>12</v>
      </c>
      <c r="D3687" s="106" t="s">
        <v>47</v>
      </c>
      <c r="E3687" s="106" t="s">
        <v>127</v>
      </c>
      <c r="F3687" s="106" t="s">
        <v>28</v>
      </c>
      <c r="G3687" s="110"/>
    </row>
    <row r="3688" spans="1:7" x14ac:dyDescent="0.3">
      <c r="A3688" s="106">
        <v>2013</v>
      </c>
      <c r="B3688" s="106" t="s">
        <v>115</v>
      </c>
      <c r="C3688" s="9" t="s">
        <v>12</v>
      </c>
      <c r="D3688" s="106" t="s">
        <v>47</v>
      </c>
      <c r="E3688" s="106" t="s">
        <v>127</v>
      </c>
      <c r="F3688" s="106" t="s">
        <v>28</v>
      </c>
      <c r="G3688" s="110"/>
    </row>
    <row r="3689" spans="1:7" x14ac:dyDescent="0.3">
      <c r="A3689" s="106">
        <v>2014</v>
      </c>
      <c r="B3689" s="106" t="s">
        <v>115</v>
      </c>
      <c r="C3689" s="9" t="s">
        <v>12</v>
      </c>
      <c r="D3689" s="106" t="s">
        <v>47</v>
      </c>
      <c r="E3689" s="106" t="s">
        <v>127</v>
      </c>
      <c r="F3689" s="106" t="s">
        <v>28</v>
      </c>
      <c r="G3689" s="110"/>
    </row>
    <row r="3690" spans="1:7" x14ac:dyDescent="0.3">
      <c r="A3690" s="106">
        <v>2015</v>
      </c>
      <c r="B3690" s="106" t="s">
        <v>115</v>
      </c>
      <c r="C3690" s="9" t="s">
        <v>12</v>
      </c>
      <c r="D3690" s="106" t="s">
        <v>47</v>
      </c>
      <c r="E3690" s="106" t="s">
        <v>127</v>
      </c>
      <c r="F3690" s="106" t="s">
        <v>28</v>
      </c>
      <c r="G3690" s="110"/>
    </row>
    <row r="3691" spans="1:7" x14ac:dyDescent="0.3">
      <c r="A3691" s="106">
        <v>2016</v>
      </c>
      <c r="B3691" s="106" t="s">
        <v>115</v>
      </c>
      <c r="C3691" s="9" t="s">
        <v>12</v>
      </c>
      <c r="D3691" s="106" t="s">
        <v>47</v>
      </c>
      <c r="E3691" s="106" t="s">
        <v>127</v>
      </c>
      <c r="F3691" s="106" t="s">
        <v>28</v>
      </c>
      <c r="G3691" s="110"/>
    </row>
    <row r="3692" spans="1:7" x14ac:dyDescent="0.3">
      <c r="A3692" s="106">
        <v>2000</v>
      </c>
      <c r="B3692" s="106" t="s">
        <v>115</v>
      </c>
      <c r="C3692" s="106" t="s">
        <v>13</v>
      </c>
      <c r="D3692" s="106" t="s">
        <v>48</v>
      </c>
      <c r="E3692" s="106" t="s">
        <v>127</v>
      </c>
      <c r="F3692" s="106" t="s">
        <v>28</v>
      </c>
      <c r="G3692" s="111">
        <v>71</v>
      </c>
    </row>
    <row r="3693" spans="1:7" x14ac:dyDescent="0.3">
      <c r="A3693" s="106">
        <v>2001</v>
      </c>
      <c r="B3693" s="106" t="s">
        <v>115</v>
      </c>
      <c r="C3693" s="106" t="s">
        <v>13</v>
      </c>
      <c r="D3693" s="106" t="s">
        <v>48</v>
      </c>
      <c r="E3693" s="106" t="s">
        <v>127</v>
      </c>
      <c r="F3693" s="106" t="s">
        <v>28</v>
      </c>
      <c r="G3693" s="111">
        <v>336</v>
      </c>
    </row>
    <row r="3694" spans="1:7" x14ac:dyDescent="0.3">
      <c r="A3694" s="106">
        <v>2002</v>
      </c>
      <c r="B3694" s="106" t="s">
        <v>115</v>
      </c>
      <c r="C3694" s="106" t="s">
        <v>13</v>
      </c>
      <c r="D3694" s="106" t="s">
        <v>48</v>
      </c>
      <c r="E3694" s="106" t="s">
        <v>127</v>
      </c>
      <c r="F3694" s="106" t="s">
        <v>28</v>
      </c>
      <c r="G3694" s="111">
        <v>40</v>
      </c>
    </row>
    <row r="3695" spans="1:7" x14ac:dyDescent="0.3">
      <c r="A3695" s="106">
        <v>2003</v>
      </c>
      <c r="B3695" s="106" t="s">
        <v>115</v>
      </c>
      <c r="C3695" s="106" t="s">
        <v>13</v>
      </c>
      <c r="D3695" s="106" t="s">
        <v>48</v>
      </c>
      <c r="E3695" s="106" t="s">
        <v>127</v>
      </c>
      <c r="F3695" s="106" t="s">
        <v>28</v>
      </c>
      <c r="G3695" s="111">
        <v>78</v>
      </c>
    </row>
    <row r="3696" spans="1:7" x14ac:dyDescent="0.3">
      <c r="A3696" s="106">
        <v>2004</v>
      </c>
      <c r="B3696" s="106" t="s">
        <v>115</v>
      </c>
      <c r="C3696" s="106" t="s">
        <v>13</v>
      </c>
      <c r="D3696" s="106" t="s">
        <v>48</v>
      </c>
      <c r="E3696" s="106" t="s">
        <v>127</v>
      </c>
      <c r="F3696" s="106" t="s">
        <v>28</v>
      </c>
      <c r="G3696" s="111"/>
    </row>
    <row r="3697" spans="1:7" x14ac:dyDescent="0.3">
      <c r="A3697" s="106">
        <v>2005</v>
      </c>
      <c r="B3697" s="106" t="s">
        <v>115</v>
      </c>
      <c r="C3697" s="106" t="s">
        <v>13</v>
      </c>
      <c r="D3697" s="106" t="s">
        <v>48</v>
      </c>
      <c r="E3697" s="106" t="s">
        <v>127</v>
      </c>
      <c r="F3697" s="106" t="s">
        <v>28</v>
      </c>
      <c r="G3697" s="111"/>
    </row>
    <row r="3698" spans="1:7" x14ac:dyDescent="0.3">
      <c r="A3698" s="106">
        <v>2006</v>
      </c>
      <c r="B3698" s="106" t="s">
        <v>115</v>
      </c>
      <c r="C3698" s="106" t="s">
        <v>13</v>
      </c>
      <c r="D3698" s="106" t="s">
        <v>48</v>
      </c>
      <c r="E3698" s="106" t="s">
        <v>127</v>
      </c>
      <c r="F3698" s="106" t="s">
        <v>28</v>
      </c>
      <c r="G3698" s="111">
        <v>341</v>
      </c>
    </row>
    <row r="3699" spans="1:7" x14ac:dyDescent="0.3">
      <c r="A3699" s="106">
        <v>2007</v>
      </c>
      <c r="B3699" s="106" t="s">
        <v>115</v>
      </c>
      <c r="C3699" s="106" t="s">
        <v>13</v>
      </c>
      <c r="D3699" s="106" t="s">
        <v>48</v>
      </c>
      <c r="E3699" s="106" t="s">
        <v>127</v>
      </c>
      <c r="F3699" s="106" t="s">
        <v>28</v>
      </c>
      <c r="G3699" s="111">
        <v>95</v>
      </c>
    </row>
    <row r="3700" spans="1:7" x14ac:dyDescent="0.3">
      <c r="A3700" s="106">
        <v>2008</v>
      </c>
      <c r="B3700" s="106" t="s">
        <v>115</v>
      </c>
      <c r="C3700" s="106" t="s">
        <v>13</v>
      </c>
      <c r="D3700" s="106" t="s">
        <v>48</v>
      </c>
      <c r="E3700" s="106" t="s">
        <v>127</v>
      </c>
      <c r="F3700" s="106" t="s">
        <v>28</v>
      </c>
      <c r="G3700" s="111">
        <v>12</v>
      </c>
    </row>
    <row r="3701" spans="1:7" x14ac:dyDescent="0.3">
      <c r="A3701" s="106">
        <v>2009</v>
      </c>
      <c r="B3701" s="106" t="s">
        <v>115</v>
      </c>
      <c r="C3701" s="106" t="s">
        <v>13</v>
      </c>
      <c r="D3701" s="106" t="s">
        <v>48</v>
      </c>
      <c r="E3701" s="106" t="s">
        <v>127</v>
      </c>
      <c r="F3701" s="106" t="s">
        <v>28</v>
      </c>
      <c r="G3701" s="111">
        <v>16</v>
      </c>
    </row>
    <row r="3702" spans="1:7" x14ac:dyDescent="0.3">
      <c r="A3702" s="106">
        <v>2010</v>
      </c>
      <c r="B3702" s="106" t="s">
        <v>115</v>
      </c>
      <c r="C3702" s="106" t="s">
        <v>13</v>
      </c>
      <c r="D3702" s="106" t="s">
        <v>48</v>
      </c>
      <c r="E3702" s="106" t="s">
        <v>127</v>
      </c>
      <c r="F3702" s="106" t="s">
        <v>28</v>
      </c>
      <c r="G3702" s="111">
        <v>10</v>
      </c>
    </row>
    <row r="3703" spans="1:7" x14ac:dyDescent="0.3">
      <c r="A3703" s="106">
        <v>2011</v>
      </c>
      <c r="B3703" s="106" t="s">
        <v>115</v>
      </c>
      <c r="C3703" s="106" t="s">
        <v>13</v>
      </c>
      <c r="D3703" s="106" t="s">
        <v>48</v>
      </c>
      <c r="E3703" s="106" t="s">
        <v>127</v>
      </c>
      <c r="F3703" s="106" t="s">
        <v>28</v>
      </c>
      <c r="G3703" s="111"/>
    </row>
    <row r="3704" spans="1:7" x14ac:dyDescent="0.3">
      <c r="A3704" s="106">
        <v>2012</v>
      </c>
      <c r="B3704" s="106" t="s">
        <v>115</v>
      </c>
      <c r="C3704" s="106" t="s">
        <v>13</v>
      </c>
      <c r="D3704" s="106" t="s">
        <v>48</v>
      </c>
      <c r="E3704" s="106" t="s">
        <v>127</v>
      </c>
      <c r="F3704" s="106" t="s">
        <v>28</v>
      </c>
      <c r="G3704" s="111">
        <v>25</v>
      </c>
    </row>
    <row r="3705" spans="1:7" x14ac:dyDescent="0.3">
      <c r="A3705" s="106">
        <v>2013</v>
      </c>
      <c r="B3705" s="106" t="s">
        <v>115</v>
      </c>
      <c r="C3705" s="9" t="s">
        <v>13</v>
      </c>
      <c r="D3705" s="106" t="s">
        <v>48</v>
      </c>
      <c r="E3705" s="106" t="s">
        <v>127</v>
      </c>
      <c r="F3705" s="106" t="s">
        <v>28</v>
      </c>
      <c r="G3705" s="111">
        <v>15</v>
      </c>
    </row>
    <row r="3706" spans="1:7" x14ac:dyDescent="0.3">
      <c r="A3706" s="106">
        <v>2014</v>
      </c>
      <c r="B3706" s="106" t="s">
        <v>115</v>
      </c>
      <c r="C3706" s="9" t="s">
        <v>13</v>
      </c>
      <c r="D3706" s="106" t="s">
        <v>48</v>
      </c>
      <c r="E3706" s="106" t="s">
        <v>127</v>
      </c>
      <c r="F3706" s="106" t="s">
        <v>28</v>
      </c>
      <c r="G3706" s="111">
        <v>12</v>
      </c>
    </row>
    <row r="3707" spans="1:7" x14ac:dyDescent="0.3">
      <c r="A3707" s="106">
        <v>2015</v>
      </c>
      <c r="B3707" s="106" t="s">
        <v>115</v>
      </c>
      <c r="C3707" s="9" t="s">
        <v>13</v>
      </c>
      <c r="D3707" s="106" t="s">
        <v>48</v>
      </c>
      <c r="E3707" s="106" t="s">
        <v>127</v>
      </c>
      <c r="F3707" s="106" t="s">
        <v>28</v>
      </c>
      <c r="G3707" s="111">
        <v>28</v>
      </c>
    </row>
    <row r="3708" spans="1:7" x14ac:dyDescent="0.3">
      <c r="A3708" s="106">
        <v>2016</v>
      </c>
      <c r="B3708" s="106" t="s">
        <v>115</v>
      </c>
      <c r="C3708" s="9" t="s">
        <v>13</v>
      </c>
      <c r="D3708" s="106" t="s">
        <v>48</v>
      </c>
      <c r="E3708" s="106" t="s">
        <v>127</v>
      </c>
      <c r="F3708" s="106" t="s">
        <v>28</v>
      </c>
      <c r="G3708" s="111">
        <v>15</v>
      </c>
    </row>
    <row r="3709" spans="1:7" x14ac:dyDescent="0.3">
      <c r="A3709" s="106">
        <v>2000</v>
      </c>
      <c r="B3709" s="106" t="s">
        <v>6</v>
      </c>
      <c r="C3709" s="106" t="s">
        <v>14</v>
      </c>
      <c r="D3709" s="106" t="s">
        <v>50</v>
      </c>
      <c r="E3709" s="106" t="s">
        <v>127</v>
      </c>
      <c r="F3709" s="106" t="s">
        <v>28</v>
      </c>
    </row>
    <row r="3710" spans="1:7" x14ac:dyDescent="0.3">
      <c r="A3710" s="106">
        <v>2001</v>
      </c>
      <c r="B3710" s="106" t="s">
        <v>6</v>
      </c>
      <c r="C3710" s="106" t="s">
        <v>14</v>
      </c>
      <c r="D3710" s="106" t="s">
        <v>50</v>
      </c>
      <c r="E3710" s="106" t="s">
        <v>127</v>
      </c>
      <c r="F3710" s="106" t="s">
        <v>28</v>
      </c>
    </row>
    <row r="3711" spans="1:7" x14ac:dyDescent="0.3">
      <c r="A3711" s="106">
        <v>2002</v>
      </c>
      <c r="B3711" s="106" t="s">
        <v>6</v>
      </c>
      <c r="C3711" s="106" t="s">
        <v>14</v>
      </c>
      <c r="D3711" s="106" t="s">
        <v>50</v>
      </c>
      <c r="E3711" s="106" t="s">
        <v>127</v>
      </c>
      <c r="F3711" s="106" t="s">
        <v>28</v>
      </c>
    </row>
    <row r="3712" spans="1:7" x14ac:dyDescent="0.3">
      <c r="A3712" s="106">
        <v>2003</v>
      </c>
      <c r="B3712" s="106" t="s">
        <v>6</v>
      </c>
      <c r="C3712" s="106" t="s">
        <v>14</v>
      </c>
      <c r="D3712" s="106" t="s">
        <v>50</v>
      </c>
      <c r="E3712" s="106" t="s">
        <v>127</v>
      </c>
      <c r="F3712" s="106" t="s">
        <v>28</v>
      </c>
      <c r="G3712">
        <v>68</v>
      </c>
    </row>
    <row r="3713" spans="1:7" x14ac:dyDescent="0.3">
      <c r="A3713" s="106">
        <v>2004</v>
      </c>
      <c r="B3713" s="106" t="s">
        <v>6</v>
      </c>
      <c r="C3713" s="106" t="s">
        <v>14</v>
      </c>
      <c r="D3713" s="106" t="s">
        <v>50</v>
      </c>
      <c r="E3713" s="106" t="s">
        <v>127</v>
      </c>
      <c r="F3713" s="106" t="s">
        <v>28</v>
      </c>
    </row>
    <row r="3714" spans="1:7" x14ac:dyDescent="0.3">
      <c r="A3714" s="106">
        <v>2005</v>
      </c>
      <c r="B3714" s="106" t="s">
        <v>6</v>
      </c>
      <c r="C3714" s="106" t="s">
        <v>14</v>
      </c>
      <c r="D3714" s="106" t="s">
        <v>50</v>
      </c>
      <c r="E3714" s="106" t="s">
        <v>127</v>
      </c>
      <c r="F3714" s="106" t="s">
        <v>28</v>
      </c>
    </row>
    <row r="3715" spans="1:7" x14ac:dyDescent="0.3">
      <c r="A3715" s="106">
        <v>2006</v>
      </c>
      <c r="B3715" s="106" t="s">
        <v>6</v>
      </c>
      <c r="C3715" s="106" t="s">
        <v>14</v>
      </c>
      <c r="D3715" s="106" t="s">
        <v>50</v>
      </c>
      <c r="E3715" s="106" t="s">
        <v>127</v>
      </c>
      <c r="F3715" s="106" t="s">
        <v>28</v>
      </c>
    </row>
    <row r="3716" spans="1:7" x14ac:dyDescent="0.3">
      <c r="A3716" s="106">
        <v>2007</v>
      </c>
      <c r="B3716" s="106" t="s">
        <v>6</v>
      </c>
      <c r="C3716" s="106" t="s">
        <v>14</v>
      </c>
      <c r="D3716" s="106" t="s">
        <v>50</v>
      </c>
      <c r="E3716" s="106" t="s">
        <v>127</v>
      </c>
      <c r="F3716" s="106" t="s">
        <v>28</v>
      </c>
    </row>
    <row r="3717" spans="1:7" x14ac:dyDescent="0.3">
      <c r="A3717" s="106">
        <v>2008</v>
      </c>
      <c r="B3717" s="106" t="s">
        <v>6</v>
      </c>
      <c r="C3717" s="106" t="s">
        <v>14</v>
      </c>
      <c r="D3717" s="106" t="s">
        <v>50</v>
      </c>
      <c r="E3717" s="106" t="s">
        <v>127</v>
      </c>
      <c r="F3717" s="106" t="s">
        <v>28</v>
      </c>
    </row>
    <row r="3718" spans="1:7" x14ac:dyDescent="0.3">
      <c r="A3718" s="106">
        <v>2009</v>
      </c>
      <c r="B3718" s="106" t="s">
        <v>6</v>
      </c>
      <c r="C3718" s="106" t="s">
        <v>14</v>
      </c>
      <c r="D3718" s="106" t="s">
        <v>50</v>
      </c>
      <c r="E3718" s="106" t="s">
        <v>127</v>
      </c>
      <c r="F3718" s="106" t="s">
        <v>28</v>
      </c>
    </row>
    <row r="3719" spans="1:7" x14ac:dyDescent="0.3">
      <c r="A3719" s="106">
        <v>2010</v>
      </c>
      <c r="B3719" s="106" t="s">
        <v>6</v>
      </c>
      <c r="C3719" s="106" t="s">
        <v>14</v>
      </c>
      <c r="D3719" s="106" t="s">
        <v>50</v>
      </c>
      <c r="E3719" s="106" t="s">
        <v>127</v>
      </c>
      <c r="F3719" s="106" t="s">
        <v>28</v>
      </c>
    </row>
    <row r="3720" spans="1:7" x14ac:dyDescent="0.3">
      <c r="A3720" s="106">
        <v>2011</v>
      </c>
      <c r="B3720" s="106" t="s">
        <v>6</v>
      </c>
      <c r="C3720" s="106" t="s">
        <v>14</v>
      </c>
      <c r="D3720" s="106" t="s">
        <v>50</v>
      </c>
      <c r="E3720" s="106" t="s">
        <v>127</v>
      </c>
      <c r="F3720" s="106" t="s">
        <v>28</v>
      </c>
    </row>
    <row r="3721" spans="1:7" x14ac:dyDescent="0.3">
      <c r="A3721" s="106">
        <v>2012</v>
      </c>
      <c r="B3721" s="106" t="s">
        <v>6</v>
      </c>
      <c r="C3721" s="106" t="s">
        <v>14</v>
      </c>
      <c r="D3721" s="106" t="s">
        <v>50</v>
      </c>
      <c r="E3721" s="106" t="s">
        <v>127</v>
      </c>
      <c r="F3721" s="106" t="s">
        <v>28</v>
      </c>
    </row>
    <row r="3722" spans="1:7" x14ac:dyDescent="0.3">
      <c r="A3722" s="106">
        <v>2013</v>
      </c>
      <c r="B3722" s="106" t="s">
        <v>6</v>
      </c>
      <c r="C3722" s="9" t="s">
        <v>14</v>
      </c>
      <c r="D3722" s="106" t="s">
        <v>50</v>
      </c>
      <c r="E3722" s="106" t="s">
        <v>127</v>
      </c>
      <c r="F3722" s="106" t="s">
        <v>28</v>
      </c>
    </row>
    <row r="3723" spans="1:7" x14ac:dyDescent="0.3">
      <c r="A3723" s="106">
        <v>2014</v>
      </c>
      <c r="B3723" s="106" t="s">
        <v>6</v>
      </c>
      <c r="C3723" s="9" t="s">
        <v>14</v>
      </c>
      <c r="D3723" s="106" t="s">
        <v>50</v>
      </c>
      <c r="E3723" s="106" t="s">
        <v>127</v>
      </c>
      <c r="F3723" s="106" t="s">
        <v>28</v>
      </c>
    </row>
    <row r="3724" spans="1:7" x14ac:dyDescent="0.3">
      <c r="A3724" s="106">
        <v>2015</v>
      </c>
      <c r="B3724" s="106" t="s">
        <v>6</v>
      </c>
      <c r="C3724" s="9" t="s">
        <v>14</v>
      </c>
      <c r="D3724" s="106" t="s">
        <v>50</v>
      </c>
      <c r="E3724" s="106" t="s">
        <v>127</v>
      </c>
      <c r="F3724" s="106" t="s">
        <v>28</v>
      </c>
    </row>
    <row r="3725" spans="1:7" x14ac:dyDescent="0.3">
      <c r="A3725" s="106">
        <v>2016</v>
      </c>
      <c r="B3725" s="106" t="s">
        <v>6</v>
      </c>
      <c r="C3725" s="9" t="s">
        <v>14</v>
      </c>
      <c r="D3725" s="106" t="s">
        <v>50</v>
      </c>
      <c r="E3725" s="106" t="s">
        <v>127</v>
      </c>
      <c r="F3725" s="106" t="s">
        <v>28</v>
      </c>
    </row>
    <row r="3726" spans="1:7" x14ac:dyDescent="0.3">
      <c r="A3726" s="106">
        <v>2000</v>
      </c>
      <c r="B3726" s="106" t="s">
        <v>6</v>
      </c>
      <c r="C3726" s="106" t="s">
        <v>15</v>
      </c>
      <c r="D3726" s="106" t="s">
        <v>52</v>
      </c>
      <c r="E3726" s="106" t="s">
        <v>127</v>
      </c>
      <c r="F3726" s="106" t="s">
        <v>28</v>
      </c>
      <c r="G3726" s="112"/>
    </row>
    <row r="3727" spans="1:7" x14ac:dyDescent="0.3">
      <c r="A3727" s="106">
        <v>2001</v>
      </c>
      <c r="B3727" s="106" t="s">
        <v>6</v>
      </c>
      <c r="C3727" s="106" t="s">
        <v>15</v>
      </c>
      <c r="D3727" s="106" t="s">
        <v>52</v>
      </c>
      <c r="E3727" s="106" t="s">
        <v>127</v>
      </c>
      <c r="F3727" s="106" t="s">
        <v>28</v>
      </c>
      <c r="G3727" s="112">
        <v>231</v>
      </c>
    </row>
    <row r="3728" spans="1:7" x14ac:dyDescent="0.3">
      <c r="A3728" s="106">
        <v>2002</v>
      </c>
      <c r="B3728" s="106" t="s">
        <v>6</v>
      </c>
      <c r="C3728" s="106" t="s">
        <v>15</v>
      </c>
      <c r="D3728" s="106" t="s">
        <v>52</v>
      </c>
      <c r="E3728" s="106" t="s">
        <v>127</v>
      </c>
      <c r="F3728" s="106" t="s">
        <v>28</v>
      </c>
      <c r="G3728" s="112">
        <v>23</v>
      </c>
    </row>
    <row r="3729" spans="1:7" x14ac:dyDescent="0.3">
      <c r="A3729" s="106">
        <v>2003</v>
      </c>
      <c r="B3729" s="106" t="s">
        <v>6</v>
      </c>
      <c r="C3729" s="106" t="s">
        <v>15</v>
      </c>
      <c r="D3729" s="106" t="s">
        <v>52</v>
      </c>
      <c r="E3729" s="106" t="s">
        <v>127</v>
      </c>
      <c r="F3729" s="106" t="s">
        <v>28</v>
      </c>
      <c r="G3729" s="112">
        <v>415</v>
      </c>
    </row>
    <row r="3730" spans="1:7" x14ac:dyDescent="0.3">
      <c r="A3730" s="106">
        <v>2004</v>
      </c>
      <c r="B3730" s="106" t="s">
        <v>6</v>
      </c>
      <c r="C3730" s="106" t="s">
        <v>15</v>
      </c>
      <c r="D3730" s="106" t="s">
        <v>52</v>
      </c>
      <c r="E3730" s="106" t="s">
        <v>127</v>
      </c>
      <c r="F3730" s="106" t="s">
        <v>28</v>
      </c>
      <c r="G3730" s="112">
        <v>100</v>
      </c>
    </row>
    <row r="3731" spans="1:7" x14ac:dyDescent="0.3">
      <c r="A3731" s="106">
        <v>2005</v>
      </c>
      <c r="B3731" s="106" t="s">
        <v>6</v>
      </c>
      <c r="C3731" s="106" t="s">
        <v>15</v>
      </c>
      <c r="D3731" s="106" t="s">
        <v>52</v>
      </c>
      <c r="E3731" s="106" t="s">
        <v>127</v>
      </c>
      <c r="F3731" s="106" t="s">
        <v>28</v>
      </c>
      <c r="G3731" s="112">
        <v>38</v>
      </c>
    </row>
    <row r="3732" spans="1:7" x14ac:dyDescent="0.3">
      <c r="A3732" s="106">
        <v>2006</v>
      </c>
      <c r="B3732" s="106" t="s">
        <v>6</v>
      </c>
      <c r="C3732" s="106" t="s">
        <v>15</v>
      </c>
      <c r="D3732" s="106" t="s">
        <v>52</v>
      </c>
      <c r="E3732" s="106" t="s">
        <v>127</v>
      </c>
      <c r="F3732" s="106" t="s">
        <v>28</v>
      </c>
      <c r="G3732" s="112"/>
    </row>
    <row r="3733" spans="1:7" x14ac:dyDescent="0.3">
      <c r="A3733" s="106">
        <v>2007</v>
      </c>
      <c r="B3733" s="106" t="s">
        <v>6</v>
      </c>
      <c r="C3733" s="106" t="s">
        <v>15</v>
      </c>
      <c r="D3733" s="106" t="s">
        <v>52</v>
      </c>
      <c r="E3733" s="106" t="s">
        <v>127</v>
      </c>
      <c r="F3733" s="106" t="s">
        <v>28</v>
      </c>
      <c r="G3733" s="112">
        <v>51</v>
      </c>
    </row>
    <row r="3734" spans="1:7" x14ac:dyDescent="0.3">
      <c r="A3734" s="106">
        <v>2008</v>
      </c>
      <c r="B3734" s="106" t="s">
        <v>6</v>
      </c>
      <c r="C3734" s="106" t="s">
        <v>15</v>
      </c>
      <c r="D3734" s="106" t="s">
        <v>52</v>
      </c>
      <c r="E3734" s="106" t="s">
        <v>127</v>
      </c>
      <c r="F3734" s="106" t="s">
        <v>28</v>
      </c>
      <c r="G3734" s="112">
        <v>116</v>
      </c>
    </row>
    <row r="3735" spans="1:7" x14ac:dyDescent="0.3">
      <c r="A3735" s="106">
        <v>2009</v>
      </c>
      <c r="B3735" s="106" t="s">
        <v>6</v>
      </c>
      <c r="C3735" s="106" t="s">
        <v>15</v>
      </c>
      <c r="D3735" s="106" t="s">
        <v>52</v>
      </c>
      <c r="E3735" s="106" t="s">
        <v>127</v>
      </c>
      <c r="F3735" s="106" t="s">
        <v>28</v>
      </c>
      <c r="G3735" s="112">
        <v>410</v>
      </c>
    </row>
    <row r="3736" spans="1:7" x14ac:dyDescent="0.3">
      <c r="A3736" s="106">
        <v>2010</v>
      </c>
      <c r="B3736" s="106" t="s">
        <v>6</v>
      </c>
      <c r="C3736" s="106" t="s">
        <v>15</v>
      </c>
      <c r="D3736" s="106" t="s">
        <v>52</v>
      </c>
      <c r="E3736" s="106" t="s">
        <v>127</v>
      </c>
      <c r="F3736" s="106" t="s">
        <v>28</v>
      </c>
      <c r="G3736" s="112">
        <v>190</v>
      </c>
    </row>
    <row r="3737" spans="1:7" x14ac:dyDescent="0.3">
      <c r="A3737" s="106">
        <v>2011</v>
      </c>
      <c r="B3737" s="106" t="s">
        <v>6</v>
      </c>
      <c r="C3737" s="106" t="s">
        <v>15</v>
      </c>
      <c r="D3737" s="106" t="s">
        <v>52</v>
      </c>
      <c r="E3737" s="106" t="s">
        <v>127</v>
      </c>
      <c r="F3737" s="106" t="s">
        <v>28</v>
      </c>
      <c r="G3737" s="112"/>
    </row>
    <row r="3738" spans="1:7" x14ac:dyDescent="0.3">
      <c r="A3738" s="106">
        <v>2012</v>
      </c>
      <c r="B3738" s="106" t="s">
        <v>6</v>
      </c>
      <c r="C3738" s="106" t="s">
        <v>15</v>
      </c>
      <c r="D3738" s="106" t="s">
        <v>52</v>
      </c>
      <c r="E3738" s="106" t="s">
        <v>127</v>
      </c>
      <c r="F3738" s="106" t="s">
        <v>28</v>
      </c>
      <c r="G3738" s="112"/>
    </row>
    <row r="3739" spans="1:7" x14ac:dyDescent="0.3">
      <c r="A3739" s="106">
        <v>2013</v>
      </c>
      <c r="B3739" s="106" t="s">
        <v>6</v>
      </c>
      <c r="C3739" s="9" t="s">
        <v>15</v>
      </c>
      <c r="D3739" s="106" t="s">
        <v>52</v>
      </c>
      <c r="E3739" s="106" t="s">
        <v>127</v>
      </c>
      <c r="F3739" s="106" t="s">
        <v>28</v>
      </c>
      <c r="G3739" s="112">
        <v>16</v>
      </c>
    </row>
    <row r="3740" spans="1:7" x14ac:dyDescent="0.3">
      <c r="A3740" s="106">
        <v>2014</v>
      </c>
      <c r="B3740" s="106" t="s">
        <v>6</v>
      </c>
      <c r="C3740" s="9" t="s">
        <v>15</v>
      </c>
      <c r="D3740" s="106" t="s">
        <v>52</v>
      </c>
      <c r="E3740" s="106" t="s">
        <v>127</v>
      </c>
      <c r="F3740" s="106" t="s">
        <v>28</v>
      </c>
      <c r="G3740" s="112">
        <v>41</v>
      </c>
    </row>
    <row r="3741" spans="1:7" x14ac:dyDescent="0.3">
      <c r="A3741" s="106">
        <v>2015</v>
      </c>
      <c r="B3741" s="106" t="s">
        <v>6</v>
      </c>
      <c r="C3741" s="9" t="s">
        <v>15</v>
      </c>
      <c r="D3741" s="106" t="s">
        <v>52</v>
      </c>
      <c r="E3741" s="106" t="s">
        <v>127</v>
      </c>
      <c r="F3741" s="106" t="s">
        <v>28</v>
      </c>
      <c r="G3741" s="112"/>
    </row>
    <row r="3742" spans="1:7" x14ac:dyDescent="0.3">
      <c r="A3742" s="106">
        <v>2016</v>
      </c>
      <c r="B3742" s="106" t="s">
        <v>6</v>
      </c>
      <c r="C3742" s="9" t="s">
        <v>15</v>
      </c>
      <c r="D3742" s="106" t="s">
        <v>52</v>
      </c>
      <c r="E3742" s="106" t="s">
        <v>127</v>
      </c>
      <c r="F3742" s="106" t="s">
        <v>28</v>
      </c>
      <c r="G3742" s="112">
        <v>35</v>
      </c>
    </row>
    <row r="3743" spans="1:7" x14ac:dyDescent="0.3">
      <c r="A3743" s="106">
        <v>2000</v>
      </c>
      <c r="B3743" s="106" t="s">
        <v>6</v>
      </c>
      <c r="C3743" s="106" t="s">
        <v>16</v>
      </c>
      <c r="D3743" s="106" t="s">
        <v>53</v>
      </c>
      <c r="E3743" s="106" t="s">
        <v>127</v>
      </c>
      <c r="F3743" s="106" t="s">
        <v>28</v>
      </c>
    </row>
    <row r="3744" spans="1:7" x14ac:dyDescent="0.3">
      <c r="A3744" s="106">
        <v>2001</v>
      </c>
      <c r="B3744" s="106" t="s">
        <v>6</v>
      </c>
      <c r="C3744" s="106" t="s">
        <v>16</v>
      </c>
      <c r="D3744" s="106" t="s">
        <v>53</v>
      </c>
      <c r="E3744" s="106" t="s">
        <v>127</v>
      </c>
      <c r="F3744" s="106" t="s">
        <v>28</v>
      </c>
      <c r="G3744" s="113"/>
    </row>
    <row r="3745" spans="1:7" x14ac:dyDescent="0.3">
      <c r="A3745" s="106">
        <v>2002</v>
      </c>
      <c r="B3745" s="106" t="s">
        <v>6</v>
      </c>
      <c r="C3745" s="106" t="s">
        <v>16</v>
      </c>
      <c r="D3745" s="106" t="s">
        <v>53</v>
      </c>
      <c r="E3745" s="106" t="s">
        <v>127</v>
      </c>
      <c r="F3745" s="106" t="s">
        <v>28</v>
      </c>
      <c r="G3745" s="113">
        <v>5</v>
      </c>
    </row>
    <row r="3746" spans="1:7" x14ac:dyDescent="0.3">
      <c r="A3746" s="106">
        <v>2003</v>
      </c>
      <c r="B3746" s="106" t="s">
        <v>6</v>
      </c>
      <c r="C3746" s="106" t="s">
        <v>16</v>
      </c>
      <c r="D3746" s="106" t="s">
        <v>53</v>
      </c>
      <c r="E3746" s="106" t="s">
        <v>127</v>
      </c>
      <c r="F3746" s="106" t="s">
        <v>28</v>
      </c>
      <c r="G3746" s="113">
        <v>67</v>
      </c>
    </row>
    <row r="3747" spans="1:7" x14ac:dyDescent="0.3">
      <c r="A3747" s="106">
        <v>2004</v>
      </c>
      <c r="B3747" s="106" t="s">
        <v>6</v>
      </c>
      <c r="C3747" s="106" t="s">
        <v>16</v>
      </c>
      <c r="D3747" s="106" t="s">
        <v>53</v>
      </c>
      <c r="E3747" s="106" t="s">
        <v>127</v>
      </c>
      <c r="F3747" s="106" t="s">
        <v>28</v>
      </c>
      <c r="G3747" s="113">
        <v>35</v>
      </c>
    </row>
    <row r="3748" spans="1:7" x14ac:dyDescent="0.3">
      <c r="A3748" s="106">
        <v>2005</v>
      </c>
      <c r="B3748" s="106" t="s">
        <v>6</v>
      </c>
      <c r="C3748" s="106" t="s">
        <v>16</v>
      </c>
      <c r="D3748" s="106" t="s">
        <v>53</v>
      </c>
      <c r="E3748" s="106" t="s">
        <v>127</v>
      </c>
      <c r="F3748" s="106" t="s">
        <v>28</v>
      </c>
    </row>
    <row r="3749" spans="1:7" x14ac:dyDescent="0.3">
      <c r="A3749" s="106">
        <v>2006</v>
      </c>
      <c r="B3749" s="106" t="s">
        <v>6</v>
      </c>
      <c r="C3749" s="106" t="s">
        <v>16</v>
      </c>
      <c r="D3749" s="106" t="s">
        <v>53</v>
      </c>
      <c r="E3749" s="106" t="s">
        <v>127</v>
      </c>
      <c r="F3749" s="106" t="s">
        <v>28</v>
      </c>
    </row>
    <row r="3750" spans="1:7" x14ac:dyDescent="0.3">
      <c r="A3750" s="106">
        <v>2007</v>
      </c>
      <c r="B3750" s="106" t="s">
        <v>6</v>
      </c>
      <c r="C3750" s="106" t="s">
        <v>16</v>
      </c>
      <c r="D3750" s="106" t="s">
        <v>53</v>
      </c>
      <c r="E3750" s="106" t="s">
        <v>127</v>
      </c>
      <c r="F3750" s="106" t="s">
        <v>28</v>
      </c>
    </row>
    <row r="3751" spans="1:7" x14ac:dyDescent="0.3">
      <c r="A3751" s="106">
        <v>2008</v>
      </c>
      <c r="B3751" s="106" t="s">
        <v>6</v>
      </c>
      <c r="C3751" s="106" t="s">
        <v>16</v>
      </c>
      <c r="D3751" s="106" t="s">
        <v>53</v>
      </c>
      <c r="E3751" s="106" t="s">
        <v>127</v>
      </c>
      <c r="F3751" s="106" t="s">
        <v>28</v>
      </c>
    </row>
    <row r="3752" spans="1:7" x14ac:dyDescent="0.3">
      <c r="A3752" s="106">
        <v>2009</v>
      </c>
      <c r="B3752" s="106" t="s">
        <v>6</v>
      </c>
      <c r="C3752" s="106" t="s">
        <v>16</v>
      </c>
      <c r="D3752" s="106" t="s">
        <v>53</v>
      </c>
      <c r="E3752" s="106" t="s">
        <v>127</v>
      </c>
      <c r="F3752" s="106" t="s">
        <v>28</v>
      </c>
    </row>
    <row r="3753" spans="1:7" x14ac:dyDescent="0.3">
      <c r="A3753" s="106">
        <v>2010</v>
      </c>
      <c r="B3753" s="106" t="s">
        <v>6</v>
      </c>
      <c r="C3753" s="106" t="s">
        <v>16</v>
      </c>
      <c r="D3753" s="106" t="s">
        <v>53</v>
      </c>
      <c r="E3753" s="106" t="s">
        <v>127</v>
      </c>
      <c r="F3753" s="106" t="s">
        <v>28</v>
      </c>
    </row>
    <row r="3754" spans="1:7" x14ac:dyDescent="0.3">
      <c r="A3754" s="106">
        <v>2011</v>
      </c>
      <c r="B3754" s="106" t="s">
        <v>6</v>
      </c>
      <c r="C3754" s="106" t="s">
        <v>16</v>
      </c>
      <c r="D3754" s="106" t="s">
        <v>53</v>
      </c>
      <c r="E3754" s="106" t="s">
        <v>127</v>
      </c>
      <c r="F3754" s="106" t="s">
        <v>28</v>
      </c>
    </row>
    <row r="3755" spans="1:7" x14ac:dyDescent="0.3">
      <c r="A3755" s="106">
        <v>2012</v>
      </c>
      <c r="B3755" s="106" t="s">
        <v>6</v>
      </c>
      <c r="C3755" s="106" t="s">
        <v>16</v>
      </c>
      <c r="D3755" s="106" t="s">
        <v>53</v>
      </c>
      <c r="E3755" s="106" t="s">
        <v>127</v>
      </c>
      <c r="F3755" s="106" t="s">
        <v>28</v>
      </c>
    </row>
    <row r="3756" spans="1:7" x14ac:dyDescent="0.3">
      <c r="A3756" s="106">
        <v>2013</v>
      </c>
      <c r="B3756" s="106" t="s">
        <v>6</v>
      </c>
      <c r="C3756" s="9" t="s">
        <v>16</v>
      </c>
      <c r="D3756" s="106" t="s">
        <v>53</v>
      </c>
      <c r="E3756" s="106" t="s">
        <v>127</v>
      </c>
      <c r="F3756" s="106" t="s">
        <v>28</v>
      </c>
    </row>
    <row r="3757" spans="1:7" x14ac:dyDescent="0.3">
      <c r="A3757" s="106">
        <v>2014</v>
      </c>
      <c r="B3757" s="106" t="s">
        <v>6</v>
      </c>
      <c r="C3757" s="9" t="s">
        <v>16</v>
      </c>
      <c r="D3757" s="106" t="s">
        <v>53</v>
      </c>
      <c r="E3757" s="106" t="s">
        <v>127</v>
      </c>
      <c r="F3757" s="106" t="s">
        <v>28</v>
      </c>
    </row>
    <row r="3758" spans="1:7" x14ac:dyDescent="0.3">
      <c r="A3758" s="106">
        <v>2015</v>
      </c>
      <c r="B3758" s="106" t="s">
        <v>6</v>
      </c>
      <c r="C3758" s="9" t="s">
        <v>16</v>
      </c>
      <c r="D3758" s="106" t="s">
        <v>53</v>
      </c>
      <c r="E3758" s="106" t="s">
        <v>127</v>
      </c>
      <c r="F3758" s="106" t="s">
        <v>28</v>
      </c>
    </row>
    <row r="3759" spans="1:7" x14ac:dyDescent="0.3">
      <c r="A3759" s="106">
        <v>2016</v>
      </c>
      <c r="B3759" s="106" t="s">
        <v>6</v>
      </c>
      <c r="C3759" s="9" t="s">
        <v>16</v>
      </c>
      <c r="D3759" s="106" t="s">
        <v>53</v>
      </c>
      <c r="E3759" s="106" t="s">
        <v>127</v>
      </c>
      <c r="F3759" s="106" t="s">
        <v>28</v>
      </c>
    </row>
    <row r="3760" spans="1:7" x14ac:dyDescent="0.3">
      <c r="A3760" s="106">
        <v>2000</v>
      </c>
      <c r="B3760" s="106" t="s">
        <v>10</v>
      </c>
      <c r="C3760" s="216" t="s">
        <v>11</v>
      </c>
      <c r="D3760" s="216" t="s">
        <v>246</v>
      </c>
      <c r="E3760" s="106" t="s">
        <v>127</v>
      </c>
      <c r="F3760" s="106" t="s">
        <v>28</v>
      </c>
      <c r="G3760" s="114"/>
    </row>
    <row r="3761" spans="1:7" x14ac:dyDescent="0.3">
      <c r="A3761" s="106">
        <v>2001</v>
      </c>
      <c r="B3761" s="106" t="s">
        <v>10</v>
      </c>
      <c r="C3761" s="216" t="s">
        <v>11</v>
      </c>
      <c r="D3761" s="216" t="s">
        <v>246</v>
      </c>
      <c r="E3761" s="106" t="s">
        <v>127</v>
      </c>
      <c r="F3761" s="106" t="s">
        <v>28</v>
      </c>
      <c r="G3761" s="114">
        <v>33</v>
      </c>
    </row>
    <row r="3762" spans="1:7" x14ac:dyDescent="0.3">
      <c r="A3762" s="106">
        <v>2002</v>
      </c>
      <c r="B3762" s="106" t="s">
        <v>10</v>
      </c>
      <c r="C3762" s="216" t="s">
        <v>11</v>
      </c>
      <c r="D3762" s="216" t="s">
        <v>246</v>
      </c>
      <c r="E3762" s="106" t="s">
        <v>127</v>
      </c>
      <c r="F3762" s="106" t="s">
        <v>28</v>
      </c>
      <c r="G3762" s="114">
        <v>50</v>
      </c>
    </row>
    <row r="3763" spans="1:7" x14ac:dyDescent="0.3">
      <c r="A3763" s="106">
        <v>2003</v>
      </c>
      <c r="B3763" s="106" t="s">
        <v>10</v>
      </c>
      <c r="C3763" s="216" t="s">
        <v>11</v>
      </c>
      <c r="D3763" s="216" t="s">
        <v>246</v>
      </c>
      <c r="E3763" s="106" t="s">
        <v>127</v>
      </c>
      <c r="F3763" s="106" t="s">
        <v>28</v>
      </c>
      <c r="G3763" s="114">
        <v>4</v>
      </c>
    </row>
    <row r="3764" spans="1:7" x14ac:dyDescent="0.3">
      <c r="A3764" s="106">
        <v>2004</v>
      </c>
      <c r="B3764" s="106" t="s">
        <v>10</v>
      </c>
      <c r="C3764" s="216" t="s">
        <v>11</v>
      </c>
      <c r="D3764" s="216" t="s">
        <v>246</v>
      </c>
      <c r="E3764" s="106" t="s">
        <v>127</v>
      </c>
      <c r="F3764" s="106" t="s">
        <v>28</v>
      </c>
      <c r="G3764" s="114"/>
    </row>
    <row r="3765" spans="1:7" x14ac:dyDescent="0.3">
      <c r="A3765" s="106">
        <v>2005</v>
      </c>
      <c r="B3765" s="106" t="s">
        <v>10</v>
      </c>
      <c r="C3765" s="216" t="s">
        <v>11</v>
      </c>
      <c r="D3765" s="216" t="s">
        <v>246</v>
      </c>
      <c r="E3765" s="106" t="s">
        <v>127</v>
      </c>
      <c r="F3765" s="106" t="s">
        <v>28</v>
      </c>
      <c r="G3765" s="114"/>
    </row>
    <row r="3766" spans="1:7" x14ac:dyDescent="0.3">
      <c r="A3766" s="106">
        <v>2006</v>
      </c>
      <c r="B3766" s="106" t="s">
        <v>10</v>
      </c>
      <c r="C3766" s="216" t="s">
        <v>11</v>
      </c>
      <c r="D3766" s="216" t="s">
        <v>246</v>
      </c>
      <c r="E3766" s="106" t="s">
        <v>127</v>
      </c>
      <c r="F3766" s="106" t="s">
        <v>28</v>
      </c>
      <c r="G3766" s="114"/>
    </row>
    <row r="3767" spans="1:7" x14ac:dyDescent="0.3">
      <c r="A3767" s="106">
        <v>2007</v>
      </c>
      <c r="B3767" s="106" t="s">
        <v>10</v>
      </c>
      <c r="C3767" s="216" t="s">
        <v>11</v>
      </c>
      <c r="D3767" s="216" t="s">
        <v>246</v>
      </c>
      <c r="E3767" s="106" t="s">
        <v>127</v>
      </c>
      <c r="F3767" s="106" t="s">
        <v>28</v>
      </c>
      <c r="G3767" s="114"/>
    </row>
    <row r="3768" spans="1:7" x14ac:dyDescent="0.3">
      <c r="A3768" s="106">
        <v>2008</v>
      </c>
      <c r="B3768" s="106" t="s">
        <v>10</v>
      </c>
      <c r="C3768" s="216" t="s">
        <v>11</v>
      </c>
      <c r="D3768" s="216" t="s">
        <v>246</v>
      </c>
      <c r="E3768" s="106" t="s">
        <v>127</v>
      </c>
      <c r="F3768" s="106" t="s">
        <v>28</v>
      </c>
      <c r="G3768" s="114"/>
    </row>
    <row r="3769" spans="1:7" x14ac:dyDescent="0.3">
      <c r="A3769" s="106">
        <v>2009</v>
      </c>
      <c r="B3769" s="106" t="s">
        <v>10</v>
      </c>
      <c r="C3769" s="216" t="s">
        <v>11</v>
      </c>
      <c r="D3769" s="216" t="s">
        <v>246</v>
      </c>
      <c r="E3769" s="106" t="s">
        <v>127</v>
      </c>
      <c r="F3769" s="106" t="s">
        <v>28</v>
      </c>
      <c r="G3769" s="114">
        <v>29</v>
      </c>
    </row>
    <row r="3770" spans="1:7" x14ac:dyDescent="0.3">
      <c r="A3770" s="106">
        <v>2010</v>
      </c>
      <c r="B3770" s="106" t="s">
        <v>10</v>
      </c>
      <c r="C3770" s="216" t="s">
        <v>11</v>
      </c>
      <c r="D3770" s="216" t="s">
        <v>246</v>
      </c>
      <c r="E3770" s="106" t="s">
        <v>127</v>
      </c>
      <c r="F3770" s="106" t="s">
        <v>28</v>
      </c>
      <c r="G3770" s="114"/>
    </row>
    <row r="3771" spans="1:7" x14ac:dyDescent="0.3">
      <c r="A3771" s="106">
        <v>2011</v>
      </c>
      <c r="B3771" s="106" t="s">
        <v>10</v>
      </c>
      <c r="C3771" s="216" t="s">
        <v>11</v>
      </c>
      <c r="D3771" s="216" t="s">
        <v>246</v>
      </c>
      <c r="E3771" s="106" t="s">
        <v>127</v>
      </c>
      <c r="F3771" s="106" t="s">
        <v>28</v>
      </c>
      <c r="G3771" s="114"/>
    </row>
    <row r="3772" spans="1:7" x14ac:dyDescent="0.3">
      <c r="A3772" s="106">
        <v>2012</v>
      </c>
      <c r="B3772" s="106" t="s">
        <v>10</v>
      </c>
      <c r="C3772" s="216" t="s">
        <v>11</v>
      </c>
      <c r="D3772" s="216" t="s">
        <v>246</v>
      </c>
      <c r="E3772" s="106" t="s">
        <v>127</v>
      </c>
      <c r="F3772" s="106" t="s">
        <v>28</v>
      </c>
      <c r="G3772" s="114"/>
    </row>
    <row r="3773" spans="1:7" x14ac:dyDescent="0.3">
      <c r="A3773" s="106">
        <v>2013</v>
      </c>
      <c r="B3773" s="106" t="s">
        <v>10</v>
      </c>
      <c r="C3773" s="216" t="s">
        <v>11</v>
      </c>
      <c r="D3773" s="216" t="s">
        <v>246</v>
      </c>
      <c r="E3773" s="106" t="s">
        <v>127</v>
      </c>
      <c r="F3773" s="106" t="s">
        <v>28</v>
      </c>
      <c r="G3773" s="114"/>
    </row>
    <row r="3774" spans="1:7" x14ac:dyDescent="0.3">
      <c r="A3774" s="106">
        <v>2014</v>
      </c>
      <c r="B3774" s="106" t="s">
        <v>10</v>
      </c>
      <c r="C3774" s="216" t="s">
        <v>11</v>
      </c>
      <c r="D3774" s="216" t="s">
        <v>246</v>
      </c>
      <c r="E3774" s="106" t="s">
        <v>127</v>
      </c>
      <c r="F3774" s="106" t="s">
        <v>28</v>
      </c>
      <c r="G3774" s="114"/>
    </row>
    <row r="3775" spans="1:7" x14ac:dyDescent="0.3">
      <c r="A3775" s="106">
        <v>2015</v>
      </c>
      <c r="B3775" s="106" t="s">
        <v>10</v>
      </c>
      <c r="C3775" s="216" t="s">
        <v>11</v>
      </c>
      <c r="D3775" s="216" t="s">
        <v>246</v>
      </c>
      <c r="E3775" s="106" t="s">
        <v>127</v>
      </c>
      <c r="F3775" s="106" t="s">
        <v>28</v>
      </c>
      <c r="G3775" s="114"/>
    </row>
    <row r="3776" spans="1:7" x14ac:dyDescent="0.3">
      <c r="A3776" s="106">
        <v>2016</v>
      </c>
      <c r="B3776" s="106" t="s">
        <v>10</v>
      </c>
      <c r="C3776" s="216" t="s">
        <v>11</v>
      </c>
      <c r="D3776" s="216" t="s">
        <v>246</v>
      </c>
      <c r="E3776" s="106" t="s">
        <v>127</v>
      </c>
      <c r="F3776" s="106" t="s">
        <v>28</v>
      </c>
      <c r="G3776" s="114"/>
    </row>
    <row r="3777" spans="1:7" x14ac:dyDescent="0.3">
      <c r="A3777" s="106">
        <v>2000</v>
      </c>
      <c r="B3777" s="216" t="s">
        <v>6</v>
      </c>
      <c r="C3777" s="106" t="s">
        <v>18</v>
      </c>
      <c r="D3777" s="106" t="s">
        <v>56</v>
      </c>
      <c r="E3777" s="106" t="s">
        <v>127</v>
      </c>
      <c r="F3777" s="106" t="s">
        <v>28</v>
      </c>
      <c r="G3777" s="115">
        <v>49</v>
      </c>
    </row>
    <row r="3778" spans="1:7" x14ac:dyDescent="0.3">
      <c r="A3778" s="106">
        <v>2001</v>
      </c>
      <c r="B3778" s="216" t="s">
        <v>6</v>
      </c>
      <c r="C3778" s="106" t="s">
        <v>18</v>
      </c>
      <c r="D3778" s="106" t="s">
        <v>56</v>
      </c>
      <c r="E3778" s="106" t="s">
        <v>127</v>
      </c>
      <c r="F3778" s="106" t="s">
        <v>28</v>
      </c>
      <c r="G3778" s="115">
        <v>124</v>
      </c>
    </row>
    <row r="3779" spans="1:7" x14ac:dyDescent="0.3">
      <c r="A3779" s="106">
        <v>2002</v>
      </c>
      <c r="B3779" s="216" t="s">
        <v>6</v>
      </c>
      <c r="C3779" s="106" t="s">
        <v>18</v>
      </c>
      <c r="D3779" s="106" t="s">
        <v>56</v>
      </c>
      <c r="E3779" s="106" t="s">
        <v>127</v>
      </c>
      <c r="F3779" s="106" t="s">
        <v>28</v>
      </c>
      <c r="G3779" s="115">
        <v>80</v>
      </c>
    </row>
    <row r="3780" spans="1:7" x14ac:dyDescent="0.3">
      <c r="A3780" s="106">
        <v>2003</v>
      </c>
      <c r="B3780" s="216" t="s">
        <v>6</v>
      </c>
      <c r="C3780" s="106" t="s">
        <v>18</v>
      </c>
      <c r="D3780" s="106" t="s">
        <v>56</v>
      </c>
      <c r="E3780" s="106" t="s">
        <v>127</v>
      </c>
      <c r="F3780" s="106" t="s">
        <v>28</v>
      </c>
      <c r="G3780" s="115">
        <v>98</v>
      </c>
    </row>
    <row r="3781" spans="1:7" x14ac:dyDescent="0.3">
      <c r="A3781" s="106">
        <v>2004</v>
      </c>
      <c r="B3781" s="216" t="s">
        <v>6</v>
      </c>
      <c r="C3781" s="106" t="s">
        <v>18</v>
      </c>
      <c r="D3781" s="106" t="s">
        <v>56</v>
      </c>
      <c r="E3781" s="106" t="s">
        <v>127</v>
      </c>
      <c r="F3781" s="106" t="s">
        <v>28</v>
      </c>
      <c r="G3781" s="115">
        <v>81</v>
      </c>
    </row>
    <row r="3782" spans="1:7" x14ac:dyDescent="0.3">
      <c r="A3782" s="106">
        <v>2005</v>
      </c>
      <c r="B3782" s="216" t="s">
        <v>6</v>
      </c>
      <c r="C3782" s="106" t="s">
        <v>18</v>
      </c>
      <c r="D3782" s="106" t="s">
        <v>56</v>
      </c>
      <c r="E3782" s="106" t="s">
        <v>127</v>
      </c>
      <c r="F3782" s="106" t="s">
        <v>28</v>
      </c>
      <c r="G3782" s="115">
        <v>8</v>
      </c>
    </row>
    <row r="3783" spans="1:7" x14ac:dyDescent="0.3">
      <c r="A3783" s="106">
        <v>2006</v>
      </c>
      <c r="B3783" s="216" t="s">
        <v>6</v>
      </c>
      <c r="C3783" s="106" t="s">
        <v>18</v>
      </c>
      <c r="D3783" s="106" t="s">
        <v>56</v>
      </c>
      <c r="E3783" s="106" t="s">
        <v>127</v>
      </c>
      <c r="F3783" s="106" t="s">
        <v>28</v>
      </c>
      <c r="G3783" s="115">
        <v>37</v>
      </c>
    </row>
    <row r="3784" spans="1:7" x14ac:dyDescent="0.3">
      <c r="A3784" s="106">
        <v>2007</v>
      </c>
      <c r="B3784" s="216" t="s">
        <v>6</v>
      </c>
      <c r="C3784" s="106" t="s">
        <v>18</v>
      </c>
      <c r="D3784" s="106" t="s">
        <v>56</v>
      </c>
      <c r="E3784" s="106" t="s">
        <v>127</v>
      </c>
      <c r="F3784" s="106" t="s">
        <v>28</v>
      </c>
      <c r="G3784" s="115">
        <v>51</v>
      </c>
    </row>
    <row r="3785" spans="1:7" x14ac:dyDescent="0.3">
      <c r="A3785" s="106">
        <v>2008</v>
      </c>
      <c r="B3785" s="216" t="s">
        <v>6</v>
      </c>
      <c r="C3785" s="106" t="s">
        <v>18</v>
      </c>
      <c r="D3785" s="106" t="s">
        <v>56</v>
      </c>
      <c r="E3785" s="106" t="s">
        <v>127</v>
      </c>
      <c r="F3785" s="106" t="s">
        <v>28</v>
      </c>
      <c r="G3785" s="115">
        <v>80</v>
      </c>
    </row>
    <row r="3786" spans="1:7" x14ac:dyDescent="0.3">
      <c r="A3786" s="106">
        <v>2009</v>
      </c>
      <c r="B3786" s="216" t="s">
        <v>6</v>
      </c>
      <c r="C3786" s="106" t="s">
        <v>18</v>
      </c>
      <c r="D3786" s="106" t="s">
        <v>56</v>
      </c>
      <c r="E3786" s="106" t="s">
        <v>127</v>
      </c>
      <c r="F3786" s="106" t="s">
        <v>28</v>
      </c>
      <c r="G3786" s="115">
        <v>40</v>
      </c>
    </row>
    <row r="3787" spans="1:7" x14ac:dyDescent="0.3">
      <c r="A3787" s="106">
        <v>2010</v>
      </c>
      <c r="B3787" s="216" t="s">
        <v>6</v>
      </c>
      <c r="C3787" s="106" t="s">
        <v>18</v>
      </c>
      <c r="D3787" s="106" t="s">
        <v>56</v>
      </c>
      <c r="E3787" s="106" t="s">
        <v>127</v>
      </c>
      <c r="F3787" s="106" t="s">
        <v>28</v>
      </c>
      <c r="G3787" s="115">
        <v>5</v>
      </c>
    </row>
    <row r="3788" spans="1:7" x14ac:dyDescent="0.3">
      <c r="A3788" s="106">
        <v>2011</v>
      </c>
      <c r="B3788" s="216" t="s">
        <v>6</v>
      </c>
      <c r="C3788" s="106" t="s">
        <v>18</v>
      </c>
      <c r="D3788" s="106" t="s">
        <v>56</v>
      </c>
      <c r="E3788" s="106" t="s">
        <v>127</v>
      </c>
      <c r="F3788" s="106" t="s">
        <v>28</v>
      </c>
      <c r="G3788" s="115">
        <v>15</v>
      </c>
    </row>
    <row r="3789" spans="1:7" x14ac:dyDescent="0.3">
      <c r="A3789" s="106">
        <v>2012</v>
      </c>
      <c r="B3789" s="216" t="s">
        <v>6</v>
      </c>
      <c r="C3789" s="106" t="s">
        <v>18</v>
      </c>
      <c r="D3789" s="106" t="s">
        <v>56</v>
      </c>
      <c r="E3789" s="106" t="s">
        <v>127</v>
      </c>
      <c r="F3789" s="106" t="s">
        <v>28</v>
      </c>
      <c r="G3789" s="115">
        <v>165</v>
      </c>
    </row>
    <row r="3790" spans="1:7" x14ac:dyDescent="0.3">
      <c r="A3790" s="106">
        <v>2013</v>
      </c>
      <c r="B3790" s="216" t="s">
        <v>6</v>
      </c>
      <c r="C3790" s="9" t="s">
        <v>18</v>
      </c>
      <c r="D3790" s="106" t="s">
        <v>56</v>
      </c>
      <c r="E3790" s="106" t="s">
        <v>127</v>
      </c>
      <c r="F3790" s="106" t="s">
        <v>28</v>
      </c>
      <c r="G3790" s="115">
        <v>112</v>
      </c>
    </row>
    <row r="3791" spans="1:7" x14ac:dyDescent="0.3">
      <c r="A3791" s="106">
        <v>2014</v>
      </c>
      <c r="B3791" s="216" t="s">
        <v>6</v>
      </c>
      <c r="C3791" s="9" t="s">
        <v>18</v>
      </c>
      <c r="D3791" s="106" t="s">
        <v>56</v>
      </c>
      <c r="E3791" s="106" t="s">
        <v>127</v>
      </c>
      <c r="F3791" s="106" t="s">
        <v>28</v>
      </c>
      <c r="G3791" s="115"/>
    </row>
    <row r="3792" spans="1:7" x14ac:dyDescent="0.3">
      <c r="A3792" s="106">
        <v>2015</v>
      </c>
      <c r="B3792" s="216" t="s">
        <v>6</v>
      </c>
      <c r="C3792" s="9" t="s">
        <v>18</v>
      </c>
      <c r="D3792" s="106" t="s">
        <v>56</v>
      </c>
      <c r="E3792" s="106" t="s">
        <v>127</v>
      </c>
      <c r="F3792" s="106" t="s">
        <v>28</v>
      </c>
      <c r="G3792" s="115"/>
    </row>
    <row r="3793" spans="1:7" x14ac:dyDescent="0.3">
      <c r="A3793" s="106">
        <v>2016</v>
      </c>
      <c r="B3793" s="216" t="s">
        <v>6</v>
      </c>
      <c r="C3793" s="9" t="s">
        <v>18</v>
      </c>
      <c r="D3793" s="106" t="s">
        <v>56</v>
      </c>
      <c r="E3793" s="106" t="s">
        <v>127</v>
      </c>
      <c r="F3793" s="106" t="s">
        <v>28</v>
      </c>
      <c r="G3793" s="115">
        <v>205</v>
      </c>
    </row>
    <row r="3794" spans="1:7" x14ac:dyDescent="0.3">
      <c r="A3794" s="106">
        <v>2000</v>
      </c>
      <c r="B3794" s="106" t="s">
        <v>10</v>
      </c>
      <c r="C3794" s="106" t="s">
        <v>19</v>
      </c>
      <c r="D3794" s="106" t="s">
        <v>57</v>
      </c>
      <c r="E3794" s="106" t="s">
        <v>127</v>
      </c>
      <c r="F3794" s="106" t="s">
        <v>28</v>
      </c>
      <c r="G3794" s="116">
        <v>48</v>
      </c>
    </row>
    <row r="3795" spans="1:7" x14ac:dyDescent="0.3">
      <c r="A3795" s="106">
        <v>2001</v>
      </c>
      <c r="B3795" s="106" t="s">
        <v>10</v>
      </c>
      <c r="C3795" s="106" t="s">
        <v>19</v>
      </c>
      <c r="D3795" s="106" t="s">
        <v>57</v>
      </c>
      <c r="E3795" s="106" t="s">
        <v>127</v>
      </c>
      <c r="F3795" s="106" t="s">
        <v>28</v>
      </c>
      <c r="G3795" s="116">
        <v>281</v>
      </c>
    </row>
    <row r="3796" spans="1:7" x14ac:dyDescent="0.3">
      <c r="A3796" s="106">
        <v>2002</v>
      </c>
      <c r="B3796" s="106" t="s">
        <v>10</v>
      </c>
      <c r="C3796" s="106" t="s">
        <v>19</v>
      </c>
      <c r="D3796" s="106" t="s">
        <v>57</v>
      </c>
      <c r="E3796" s="106" t="s">
        <v>127</v>
      </c>
      <c r="F3796" s="106" t="s">
        <v>28</v>
      </c>
      <c r="G3796" s="116">
        <v>298</v>
      </c>
    </row>
    <row r="3797" spans="1:7" x14ac:dyDescent="0.3">
      <c r="A3797" s="106">
        <v>2003</v>
      </c>
      <c r="B3797" s="106" t="s">
        <v>10</v>
      </c>
      <c r="C3797" s="106" t="s">
        <v>19</v>
      </c>
      <c r="D3797" s="106" t="s">
        <v>57</v>
      </c>
      <c r="E3797" s="106" t="s">
        <v>127</v>
      </c>
      <c r="F3797" s="106" t="s">
        <v>28</v>
      </c>
      <c r="G3797" s="116"/>
    </row>
    <row r="3798" spans="1:7" x14ac:dyDescent="0.3">
      <c r="A3798" s="106">
        <v>2004</v>
      </c>
      <c r="B3798" s="106" t="s">
        <v>10</v>
      </c>
      <c r="C3798" s="106" t="s">
        <v>19</v>
      </c>
      <c r="D3798" s="106" t="s">
        <v>57</v>
      </c>
      <c r="E3798" s="106" t="s">
        <v>127</v>
      </c>
      <c r="F3798" s="106" t="s">
        <v>28</v>
      </c>
      <c r="G3798" s="116">
        <v>127</v>
      </c>
    </row>
    <row r="3799" spans="1:7" x14ac:dyDescent="0.3">
      <c r="A3799" s="106">
        <v>2005</v>
      </c>
      <c r="B3799" s="106" t="s">
        <v>10</v>
      </c>
      <c r="C3799" s="106" t="s">
        <v>19</v>
      </c>
      <c r="D3799" s="106" t="s">
        <v>57</v>
      </c>
      <c r="E3799" s="106" t="s">
        <v>127</v>
      </c>
      <c r="F3799" s="106" t="s">
        <v>28</v>
      </c>
      <c r="G3799" s="116">
        <v>3</v>
      </c>
    </row>
    <row r="3800" spans="1:7" x14ac:dyDescent="0.3">
      <c r="A3800" s="106">
        <v>2006</v>
      </c>
      <c r="B3800" s="106" t="s">
        <v>10</v>
      </c>
      <c r="C3800" s="106" t="s">
        <v>19</v>
      </c>
      <c r="D3800" s="106" t="s">
        <v>57</v>
      </c>
      <c r="E3800" s="106" t="s">
        <v>127</v>
      </c>
      <c r="F3800" s="106" t="s">
        <v>28</v>
      </c>
      <c r="G3800" s="116"/>
    </row>
    <row r="3801" spans="1:7" x14ac:dyDescent="0.3">
      <c r="A3801" s="106">
        <v>2007</v>
      </c>
      <c r="B3801" s="106" t="s">
        <v>10</v>
      </c>
      <c r="C3801" s="106" t="s">
        <v>19</v>
      </c>
      <c r="D3801" s="106" t="s">
        <v>57</v>
      </c>
      <c r="E3801" s="106" t="s">
        <v>127</v>
      </c>
      <c r="F3801" s="106" t="s">
        <v>28</v>
      </c>
      <c r="G3801" s="116">
        <v>55</v>
      </c>
    </row>
    <row r="3802" spans="1:7" x14ac:dyDescent="0.3">
      <c r="A3802" s="106">
        <v>2008</v>
      </c>
      <c r="B3802" s="106" t="s">
        <v>10</v>
      </c>
      <c r="C3802" s="106" t="s">
        <v>19</v>
      </c>
      <c r="D3802" s="106" t="s">
        <v>57</v>
      </c>
      <c r="E3802" s="106" t="s">
        <v>127</v>
      </c>
      <c r="F3802" s="106" t="s">
        <v>28</v>
      </c>
      <c r="G3802" s="116"/>
    </row>
    <row r="3803" spans="1:7" x14ac:dyDescent="0.3">
      <c r="A3803" s="106">
        <v>2009</v>
      </c>
      <c r="B3803" s="106" t="s">
        <v>10</v>
      </c>
      <c r="C3803" s="106" t="s">
        <v>19</v>
      </c>
      <c r="D3803" s="106" t="s">
        <v>57</v>
      </c>
      <c r="E3803" s="106" t="s">
        <v>127</v>
      </c>
      <c r="F3803" s="106" t="s">
        <v>28</v>
      </c>
      <c r="G3803" s="116">
        <v>45</v>
      </c>
    </row>
    <row r="3804" spans="1:7" x14ac:dyDescent="0.3">
      <c r="A3804" s="106">
        <v>2010</v>
      </c>
      <c r="B3804" s="106" t="s">
        <v>10</v>
      </c>
      <c r="C3804" s="106" t="s">
        <v>19</v>
      </c>
      <c r="D3804" s="106" t="s">
        <v>57</v>
      </c>
      <c r="E3804" s="106" t="s">
        <v>127</v>
      </c>
      <c r="F3804" s="106" t="s">
        <v>28</v>
      </c>
      <c r="G3804" s="116">
        <v>10</v>
      </c>
    </row>
    <row r="3805" spans="1:7" x14ac:dyDescent="0.3">
      <c r="A3805" s="106">
        <v>2011</v>
      </c>
      <c r="B3805" s="106" t="s">
        <v>10</v>
      </c>
      <c r="C3805" s="106" t="s">
        <v>19</v>
      </c>
      <c r="D3805" s="106" t="s">
        <v>57</v>
      </c>
      <c r="E3805" s="106" t="s">
        <v>127</v>
      </c>
      <c r="F3805" s="106" t="s">
        <v>28</v>
      </c>
      <c r="G3805" s="116"/>
    </row>
    <row r="3806" spans="1:7" x14ac:dyDescent="0.3">
      <c r="A3806" s="106">
        <v>2012</v>
      </c>
      <c r="B3806" s="106" t="s">
        <v>10</v>
      </c>
      <c r="C3806" s="106" t="s">
        <v>19</v>
      </c>
      <c r="D3806" s="106" t="s">
        <v>57</v>
      </c>
      <c r="E3806" s="106" t="s">
        <v>127</v>
      </c>
      <c r="F3806" s="106" t="s">
        <v>28</v>
      </c>
      <c r="G3806" s="116"/>
    </row>
    <row r="3807" spans="1:7" x14ac:dyDescent="0.3">
      <c r="A3807" s="106">
        <v>2013</v>
      </c>
      <c r="B3807" s="106" t="s">
        <v>10</v>
      </c>
      <c r="C3807" s="9" t="s">
        <v>19</v>
      </c>
      <c r="D3807" s="106" t="s">
        <v>57</v>
      </c>
      <c r="E3807" s="106" t="s">
        <v>127</v>
      </c>
      <c r="F3807" s="106" t="s">
        <v>28</v>
      </c>
      <c r="G3807" s="116"/>
    </row>
    <row r="3808" spans="1:7" x14ac:dyDescent="0.3">
      <c r="A3808" s="106">
        <v>2014</v>
      </c>
      <c r="B3808" s="106" t="s">
        <v>10</v>
      </c>
      <c r="C3808" s="9" t="s">
        <v>19</v>
      </c>
      <c r="D3808" s="106" t="s">
        <v>57</v>
      </c>
      <c r="E3808" s="106" t="s">
        <v>127</v>
      </c>
      <c r="F3808" s="106" t="s">
        <v>28</v>
      </c>
      <c r="G3808" s="116">
        <v>66</v>
      </c>
    </row>
    <row r="3809" spans="1:7" x14ac:dyDescent="0.3">
      <c r="A3809" s="106">
        <v>2015</v>
      </c>
      <c r="B3809" s="106" t="s">
        <v>10</v>
      </c>
      <c r="C3809" s="9" t="s">
        <v>19</v>
      </c>
      <c r="D3809" s="106" t="s">
        <v>57</v>
      </c>
      <c r="E3809" s="106" t="s">
        <v>127</v>
      </c>
      <c r="F3809" s="106" t="s">
        <v>28</v>
      </c>
      <c r="G3809" s="116"/>
    </row>
    <row r="3810" spans="1:7" x14ac:dyDescent="0.3">
      <c r="A3810" s="106">
        <v>2016</v>
      </c>
      <c r="B3810" s="106" t="s">
        <v>10</v>
      </c>
      <c r="C3810" s="9" t="s">
        <v>19</v>
      </c>
      <c r="D3810" s="106" t="s">
        <v>57</v>
      </c>
      <c r="E3810" s="106" t="s">
        <v>127</v>
      </c>
      <c r="F3810" s="106" t="s">
        <v>28</v>
      </c>
      <c r="G3810" s="116"/>
    </row>
    <row r="3811" spans="1:7" x14ac:dyDescent="0.3">
      <c r="A3811" s="106">
        <v>2000</v>
      </c>
      <c r="B3811" s="106" t="s">
        <v>10</v>
      </c>
      <c r="C3811" s="106" t="s">
        <v>20</v>
      </c>
      <c r="D3811" s="106" t="s">
        <v>58</v>
      </c>
      <c r="E3811" s="106" t="s">
        <v>127</v>
      </c>
      <c r="F3811" s="106" t="s">
        <v>28</v>
      </c>
      <c r="G3811" s="117">
        <v>229</v>
      </c>
    </row>
    <row r="3812" spans="1:7" x14ac:dyDescent="0.3">
      <c r="A3812" s="106">
        <v>2001</v>
      </c>
      <c r="B3812" s="106" t="s">
        <v>10</v>
      </c>
      <c r="C3812" s="106" t="s">
        <v>20</v>
      </c>
      <c r="D3812" s="106" t="s">
        <v>58</v>
      </c>
      <c r="E3812" s="106" t="s">
        <v>127</v>
      </c>
      <c r="F3812" s="106" t="s">
        <v>28</v>
      </c>
      <c r="G3812" s="117">
        <v>91</v>
      </c>
    </row>
    <row r="3813" spans="1:7" x14ac:dyDescent="0.3">
      <c r="A3813" s="106">
        <v>2002</v>
      </c>
      <c r="B3813" s="106" t="s">
        <v>10</v>
      </c>
      <c r="C3813" s="106" t="s">
        <v>20</v>
      </c>
      <c r="D3813" s="106" t="s">
        <v>58</v>
      </c>
      <c r="E3813" s="106" t="s">
        <v>127</v>
      </c>
      <c r="F3813" s="106" t="s">
        <v>28</v>
      </c>
      <c r="G3813" s="117">
        <v>212</v>
      </c>
    </row>
    <row r="3814" spans="1:7" x14ac:dyDescent="0.3">
      <c r="A3814" s="106">
        <v>2003</v>
      </c>
      <c r="B3814" s="106" t="s">
        <v>10</v>
      </c>
      <c r="C3814" s="106" t="s">
        <v>20</v>
      </c>
      <c r="D3814" s="106" t="s">
        <v>58</v>
      </c>
      <c r="E3814" s="106" t="s">
        <v>127</v>
      </c>
      <c r="F3814" s="106" t="s">
        <v>28</v>
      </c>
      <c r="G3814" s="117">
        <v>38</v>
      </c>
    </row>
    <row r="3815" spans="1:7" x14ac:dyDescent="0.3">
      <c r="A3815" s="106">
        <v>2004</v>
      </c>
      <c r="B3815" s="106" t="s">
        <v>10</v>
      </c>
      <c r="C3815" s="106" t="s">
        <v>20</v>
      </c>
      <c r="D3815" s="106" t="s">
        <v>58</v>
      </c>
      <c r="E3815" s="106" t="s">
        <v>127</v>
      </c>
      <c r="F3815" s="106" t="s">
        <v>28</v>
      </c>
      <c r="G3815" s="117">
        <v>8</v>
      </c>
    </row>
    <row r="3816" spans="1:7" x14ac:dyDescent="0.3">
      <c r="A3816" s="106">
        <v>2005</v>
      </c>
      <c r="B3816" s="106" t="s">
        <v>10</v>
      </c>
      <c r="C3816" s="106" t="s">
        <v>20</v>
      </c>
      <c r="D3816" s="106" t="s">
        <v>58</v>
      </c>
      <c r="E3816" s="106" t="s">
        <v>127</v>
      </c>
      <c r="F3816" s="106" t="s">
        <v>28</v>
      </c>
      <c r="G3816" s="117">
        <v>18</v>
      </c>
    </row>
    <row r="3817" spans="1:7" x14ac:dyDescent="0.3">
      <c r="A3817" s="106">
        <v>2006</v>
      </c>
      <c r="B3817" s="106" t="s">
        <v>10</v>
      </c>
      <c r="C3817" s="106" t="s">
        <v>20</v>
      </c>
      <c r="D3817" s="106" t="s">
        <v>58</v>
      </c>
      <c r="E3817" s="106" t="s">
        <v>127</v>
      </c>
      <c r="F3817" s="106" t="s">
        <v>28</v>
      </c>
      <c r="G3817" s="117">
        <v>4</v>
      </c>
    </row>
    <row r="3818" spans="1:7" x14ac:dyDescent="0.3">
      <c r="A3818" s="106">
        <v>2007</v>
      </c>
      <c r="B3818" s="106" t="s">
        <v>10</v>
      </c>
      <c r="C3818" s="106" t="s">
        <v>20</v>
      </c>
      <c r="D3818" s="106" t="s">
        <v>58</v>
      </c>
      <c r="E3818" s="106" t="s">
        <v>127</v>
      </c>
      <c r="F3818" s="106" t="s">
        <v>28</v>
      </c>
      <c r="G3818" s="117">
        <v>40</v>
      </c>
    </row>
    <row r="3819" spans="1:7" x14ac:dyDescent="0.3">
      <c r="A3819" s="106">
        <v>2008</v>
      </c>
      <c r="B3819" s="106" t="s">
        <v>10</v>
      </c>
      <c r="C3819" s="106" t="s">
        <v>20</v>
      </c>
      <c r="D3819" s="106" t="s">
        <v>58</v>
      </c>
      <c r="E3819" s="106" t="s">
        <v>127</v>
      </c>
      <c r="F3819" s="106" t="s">
        <v>28</v>
      </c>
      <c r="G3819" s="117"/>
    </row>
    <row r="3820" spans="1:7" x14ac:dyDescent="0.3">
      <c r="A3820" s="106">
        <v>2009</v>
      </c>
      <c r="B3820" s="106" t="s">
        <v>10</v>
      </c>
      <c r="C3820" s="106" t="s">
        <v>20</v>
      </c>
      <c r="D3820" s="106" t="s">
        <v>58</v>
      </c>
      <c r="E3820" s="106" t="s">
        <v>127</v>
      </c>
      <c r="F3820" s="106" t="s">
        <v>28</v>
      </c>
      <c r="G3820" s="117"/>
    </row>
    <row r="3821" spans="1:7" x14ac:dyDescent="0.3">
      <c r="A3821" s="106">
        <v>2010</v>
      </c>
      <c r="B3821" s="106" t="s">
        <v>10</v>
      </c>
      <c r="C3821" s="106" t="s">
        <v>20</v>
      </c>
      <c r="D3821" s="106" t="s">
        <v>58</v>
      </c>
      <c r="E3821" s="106" t="s">
        <v>127</v>
      </c>
      <c r="F3821" s="106" t="s">
        <v>28</v>
      </c>
      <c r="G3821" s="117">
        <v>15</v>
      </c>
    </row>
    <row r="3822" spans="1:7" x14ac:dyDescent="0.3">
      <c r="A3822" s="106">
        <v>2011</v>
      </c>
      <c r="B3822" s="106" t="s">
        <v>10</v>
      </c>
      <c r="C3822" s="106" t="s">
        <v>20</v>
      </c>
      <c r="D3822" s="106" t="s">
        <v>58</v>
      </c>
      <c r="E3822" s="106" t="s">
        <v>127</v>
      </c>
      <c r="F3822" s="106" t="s">
        <v>28</v>
      </c>
      <c r="G3822" s="117"/>
    </row>
    <row r="3823" spans="1:7" x14ac:dyDescent="0.3">
      <c r="A3823" s="106">
        <v>2012</v>
      </c>
      <c r="B3823" s="106" t="s">
        <v>10</v>
      </c>
      <c r="C3823" s="106" t="s">
        <v>20</v>
      </c>
      <c r="D3823" s="106" t="s">
        <v>58</v>
      </c>
      <c r="E3823" s="106" t="s">
        <v>127</v>
      </c>
      <c r="F3823" s="106" t="s">
        <v>28</v>
      </c>
      <c r="G3823" s="117"/>
    </row>
    <row r="3824" spans="1:7" x14ac:dyDescent="0.3">
      <c r="A3824" s="106">
        <v>2013</v>
      </c>
      <c r="B3824" s="106" t="s">
        <v>10</v>
      </c>
      <c r="C3824" s="9" t="s">
        <v>20</v>
      </c>
      <c r="D3824" s="106" t="s">
        <v>58</v>
      </c>
      <c r="E3824" s="106" t="s">
        <v>127</v>
      </c>
      <c r="F3824" s="106" t="s">
        <v>28</v>
      </c>
      <c r="G3824" s="117"/>
    </row>
    <row r="3825" spans="1:7" x14ac:dyDescent="0.3">
      <c r="A3825" s="106">
        <v>2014</v>
      </c>
      <c r="B3825" s="106" t="s">
        <v>10</v>
      </c>
      <c r="C3825" s="9" t="s">
        <v>20</v>
      </c>
      <c r="D3825" s="106" t="s">
        <v>58</v>
      </c>
      <c r="E3825" s="106" t="s">
        <v>127</v>
      </c>
      <c r="F3825" s="106" t="s">
        <v>28</v>
      </c>
      <c r="G3825" s="117"/>
    </row>
    <row r="3826" spans="1:7" x14ac:dyDescent="0.3">
      <c r="A3826" s="106">
        <v>2015</v>
      </c>
      <c r="B3826" s="106" t="s">
        <v>10</v>
      </c>
      <c r="C3826" s="9" t="s">
        <v>20</v>
      </c>
      <c r="D3826" s="106" t="s">
        <v>58</v>
      </c>
      <c r="E3826" s="106" t="s">
        <v>127</v>
      </c>
      <c r="F3826" s="106" t="s">
        <v>28</v>
      </c>
      <c r="G3826" s="117">
        <v>25</v>
      </c>
    </row>
    <row r="3827" spans="1:7" x14ac:dyDescent="0.3">
      <c r="A3827" s="106">
        <v>2016</v>
      </c>
      <c r="B3827" s="106" t="s">
        <v>10</v>
      </c>
      <c r="C3827" s="9" t="s">
        <v>20</v>
      </c>
      <c r="D3827" s="106" t="s">
        <v>58</v>
      </c>
      <c r="E3827" s="106" t="s">
        <v>127</v>
      </c>
      <c r="F3827" s="106" t="s">
        <v>28</v>
      </c>
      <c r="G3827" s="117">
        <v>43</v>
      </c>
    </row>
    <row r="3828" spans="1:7" x14ac:dyDescent="0.3">
      <c r="A3828" s="106">
        <v>2000</v>
      </c>
      <c r="B3828" s="106" t="s">
        <v>10</v>
      </c>
      <c r="C3828" s="106" t="s">
        <v>21</v>
      </c>
      <c r="D3828" s="106" t="s">
        <v>59</v>
      </c>
      <c r="E3828" s="106" t="s">
        <v>127</v>
      </c>
      <c r="F3828" s="106" t="s">
        <v>28</v>
      </c>
      <c r="G3828" s="118">
        <v>615</v>
      </c>
    </row>
    <row r="3829" spans="1:7" x14ac:dyDescent="0.3">
      <c r="A3829" s="106">
        <v>2001</v>
      </c>
      <c r="B3829" s="106" t="s">
        <v>10</v>
      </c>
      <c r="C3829" s="106" t="s">
        <v>21</v>
      </c>
      <c r="D3829" s="106" t="s">
        <v>59</v>
      </c>
      <c r="E3829" s="106" t="s">
        <v>127</v>
      </c>
      <c r="F3829" s="106" t="s">
        <v>28</v>
      </c>
      <c r="G3829" s="118">
        <v>528</v>
      </c>
    </row>
    <row r="3830" spans="1:7" x14ac:dyDescent="0.3">
      <c r="A3830" s="106">
        <v>2002</v>
      </c>
      <c r="B3830" s="106" t="s">
        <v>10</v>
      </c>
      <c r="C3830" s="106" t="s">
        <v>21</v>
      </c>
      <c r="D3830" s="106" t="s">
        <v>59</v>
      </c>
      <c r="E3830" s="106" t="s">
        <v>127</v>
      </c>
      <c r="F3830" s="106" t="s">
        <v>28</v>
      </c>
      <c r="G3830" s="118">
        <v>344</v>
      </c>
    </row>
    <row r="3831" spans="1:7" x14ac:dyDescent="0.3">
      <c r="A3831" s="106">
        <v>2003</v>
      </c>
      <c r="B3831" s="106" t="s">
        <v>10</v>
      </c>
      <c r="C3831" s="106" t="s">
        <v>21</v>
      </c>
      <c r="D3831" s="106" t="s">
        <v>59</v>
      </c>
      <c r="E3831" s="106" t="s">
        <v>127</v>
      </c>
      <c r="F3831" s="106" t="s">
        <v>28</v>
      </c>
      <c r="G3831" s="118">
        <v>23</v>
      </c>
    </row>
    <row r="3832" spans="1:7" x14ac:dyDescent="0.3">
      <c r="A3832" s="106">
        <v>2004</v>
      </c>
      <c r="B3832" s="106" t="s">
        <v>10</v>
      </c>
      <c r="C3832" s="106" t="s">
        <v>21</v>
      </c>
      <c r="D3832" s="106" t="s">
        <v>59</v>
      </c>
      <c r="E3832" s="106" t="s">
        <v>127</v>
      </c>
      <c r="F3832" s="106" t="s">
        <v>28</v>
      </c>
      <c r="G3832" s="118">
        <v>75</v>
      </c>
    </row>
    <row r="3833" spans="1:7" x14ac:dyDescent="0.3">
      <c r="A3833" s="106">
        <v>2005</v>
      </c>
      <c r="B3833" s="106" t="s">
        <v>10</v>
      </c>
      <c r="C3833" s="106" t="s">
        <v>21</v>
      </c>
      <c r="D3833" s="106" t="s">
        <v>59</v>
      </c>
      <c r="E3833" s="106" t="s">
        <v>127</v>
      </c>
      <c r="F3833" s="106" t="s">
        <v>28</v>
      </c>
      <c r="G3833" s="118">
        <v>354</v>
      </c>
    </row>
    <row r="3834" spans="1:7" x14ac:dyDescent="0.3">
      <c r="A3834" s="106">
        <v>2006</v>
      </c>
      <c r="B3834" s="106" t="s">
        <v>10</v>
      </c>
      <c r="C3834" s="106" t="s">
        <v>21</v>
      </c>
      <c r="D3834" s="106" t="s">
        <v>59</v>
      </c>
      <c r="E3834" s="106" t="s">
        <v>127</v>
      </c>
      <c r="F3834" s="106" t="s">
        <v>28</v>
      </c>
      <c r="G3834" s="118">
        <v>39</v>
      </c>
    </row>
    <row r="3835" spans="1:7" x14ac:dyDescent="0.3">
      <c r="A3835" s="106">
        <v>2007</v>
      </c>
      <c r="B3835" s="106" t="s">
        <v>10</v>
      </c>
      <c r="C3835" s="106" t="s">
        <v>21</v>
      </c>
      <c r="D3835" s="106" t="s">
        <v>59</v>
      </c>
      <c r="E3835" s="106" t="s">
        <v>127</v>
      </c>
      <c r="F3835" s="106" t="s">
        <v>28</v>
      </c>
      <c r="G3835" s="118">
        <v>673</v>
      </c>
    </row>
    <row r="3836" spans="1:7" x14ac:dyDescent="0.3">
      <c r="A3836" s="106">
        <v>2008</v>
      </c>
      <c r="B3836" s="106" t="s">
        <v>10</v>
      </c>
      <c r="C3836" s="106" t="s">
        <v>21</v>
      </c>
      <c r="D3836" s="106" t="s">
        <v>59</v>
      </c>
      <c r="E3836" s="106" t="s">
        <v>127</v>
      </c>
      <c r="F3836" s="106" t="s">
        <v>28</v>
      </c>
      <c r="G3836" s="118">
        <v>148</v>
      </c>
    </row>
    <row r="3837" spans="1:7" x14ac:dyDescent="0.3">
      <c r="A3837" s="106">
        <v>2009</v>
      </c>
      <c r="B3837" s="106" t="s">
        <v>10</v>
      </c>
      <c r="C3837" s="106" t="s">
        <v>21</v>
      </c>
      <c r="D3837" s="106" t="s">
        <v>59</v>
      </c>
      <c r="E3837" s="106" t="s">
        <v>127</v>
      </c>
      <c r="F3837" s="106" t="s">
        <v>28</v>
      </c>
      <c r="G3837" s="118">
        <v>894</v>
      </c>
    </row>
    <row r="3838" spans="1:7" x14ac:dyDescent="0.3">
      <c r="A3838" s="106">
        <v>2010</v>
      </c>
      <c r="B3838" s="106" t="s">
        <v>10</v>
      </c>
      <c r="C3838" s="106" t="s">
        <v>21</v>
      </c>
      <c r="D3838" s="106" t="s">
        <v>59</v>
      </c>
      <c r="E3838" s="106" t="s">
        <v>127</v>
      </c>
      <c r="F3838" s="106" t="s">
        <v>28</v>
      </c>
      <c r="G3838" s="118">
        <v>102</v>
      </c>
    </row>
    <row r="3839" spans="1:7" x14ac:dyDescent="0.3">
      <c r="A3839" s="106">
        <v>2011</v>
      </c>
      <c r="B3839" s="106" t="s">
        <v>10</v>
      </c>
      <c r="C3839" s="106" t="s">
        <v>21</v>
      </c>
      <c r="D3839" s="106" t="s">
        <v>59</v>
      </c>
      <c r="E3839" s="106" t="s">
        <v>127</v>
      </c>
      <c r="F3839" s="106" t="s">
        <v>28</v>
      </c>
      <c r="G3839" s="118">
        <v>289</v>
      </c>
    </row>
    <row r="3840" spans="1:7" x14ac:dyDescent="0.3">
      <c r="A3840" s="106">
        <v>2012</v>
      </c>
      <c r="B3840" s="106" t="s">
        <v>10</v>
      </c>
      <c r="C3840" s="106" t="s">
        <v>21</v>
      </c>
      <c r="D3840" s="106" t="s">
        <v>59</v>
      </c>
      <c r="E3840" s="106" t="s">
        <v>127</v>
      </c>
      <c r="F3840" s="106" t="s">
        <v>28</v>
      </c>
      <c r="G3840" s="118">
        <v>52</v>
      </c>
    </row>
    <row r="3841" spans="1:7" x14ac:dyDescent="0.3">
      <c r="A3841" s="106">
        <v>2013</v>
      </c>
      <c r="B3841" s="106" t="s">
        <v>10</v>
      </c>
      <c r="C3841" s="9" t="s">
        <v>21</v>
      </c>
      <c r="D3841" s="106" t="s">
        <v>59</v>
      </c>
      <c r="E3841" s="106" t="s">
        <v>127</v>
      </c>
      <c r="F3841" s="106" t="s">
        <v>28</v>
      </c>
      <c r="G3841" s="118">
        <v>91</v>
      </c>
    </row>
    <row r="3842" spans="1:7" x14ac:dyDescent="0.3">
      <c r="A3842" s="106">
        <v>2014</v>
      </c>
      <c r="B3842" s="106" t="s">
        <v>10</v>
      </c>
      <c r="C3842" s="9" t="s">
        <v>21</v>
      </c>
      <c r="D3842" s="106" t="s">
        <v>59</v>
      </c>
      <c r="E3842" s="106" t="s">
        <v>127</v>
      </c>
      <c r="F3842" s="106" t="s">
        <v>28</v>
      </c>
      <c r="G3842" s="118">
        <v>394</v>
      </c>
    </row>
    <row r="3843" spans="1:7" x14ac:dyDescent="0.3">
      <c r="A3843" s="106">
        <v>2015</v>
      </c>
      <c r="B3843" s="106" t="s">
        <v>10</v>
      </c>
      <c r="C3843" s="9" t="s">
        <v>21</v>
      </c>
      <c r="D3843" s="106" t="s">
        <v>59</v>
      </c>
      <c r="E3843" s="106" t="s">
        <v>127</v>
      </c>
      <c r="F3843" s="106" t="s">
        <v>28</v>
      </c>
      <c r="G3843" s="118">
        <v>649</v>
      </c>
    </row>
    <row r="3844" spans="1:7" x14ac:dyDescent="0.3">
      <c r="A3844" s="106">
        <v>2016</v>
      </c>
      <c r="B3844" s="106" t="s">
        <v>10</v>
      </c>
      <c r="C3844" s="9" t="s">
        <v>21</v>
      </c>
      <c r="D3844" s="106" t="s">
        <v>59</v>
      </c>
      <c r="E3844" s="106" t="s">
        <v>127</v>
      </c>
      <c r="F3844" s="106" t="s">
        <v>28</v>
      </c>
      <c r="G3844" s="118">
        <v>284</v>
      </c>
    </row>
    <row r="3845" spans="1:7" x14ac:dyDescent="0.3">
      <c r="A3845" s="106">
        <v>2000</v>
      </c>
      <c r="B3845" s="106" t="s">
        <v>10</v>
      </c>
      <c r="C3845" s="106" t="s">
        <v>22</v>
      </c>
      <c r="D3845" s="106" t="s">
        <v>60</v>
      </c>
      <c r="E3845" s="106" t="s">
        <v>127</v>
      </c>
      <c r="F3845" s="106" t="s">
        <v>28</v>
      </c>
      <c r="G3845" s="119">
        <v>169</v>
      </c>
    </row>
    <row r="3846" spans="1:7" x14ac:dyDescent="0.3">
      <c r="A3846" s="106">
        <v>2001</v>
      </c>
      <c r="B3846" s="106" t="s">
        <v>10</v>
      </c>
      <c r="C3846" s="106" t="s">
        <v>22</v>
      </c>
      <c r="D3846" s="106" t="s">
        <v>60</v>
      </c>
      <c r="E3846" s="106" t="s">
        <v>127</v>
      </c>
      <c r="F3846" s="106" t="s">
        <v>28</v>
      </c>
      <c r="G3846" s="119">
        <v>417</v>
      </c>
    </row>
    <row r="3847" spans="1:7" x14ac:dyDescent="0.3">
      <c r="A3847" s="106">
        <v>2002</v>
      </c>
      <c r="B3847" s="106" t="s">
        <v>10</v>
      </c>
      <c r="C3847" s="106" t="s">
        <v>22</v>
      </c>
      <c r="D3847" s="106" t="s">
        <v>60</v>
      </c>
      <c r="E3847" s="106" t="s">
        <v>127</v>
      </c>
      <c r="F3847" s="106" t="s">
        <v>28</v>
      </c>
      <c r="G3847" s="119">
        <v>467</v>
      </c>
    </row>
    <row r="3848" spans="1:7" x14ac:dyDescent="0.3">
      <c r="A3848" s="106">
        <v>2003</v>
      </c>
      <c r="B3848" s="106" t="s">
        <v>10</v>
      </c>
      <c r="C3848" s="106" t="s">
        <v>22</v>
      </c>
      <c r="D3848" s="106" t="s">
        <v>60</v>
      </c>
      <c r="E3848" s="106" t="s">
        <v>127</v>
      </c>
      <c r="F3848" s="106" t="s">
        <v>28</v>
      </c>
      <c r="G3848" s="119">
        <v>71</v>
      </c>
    </row>
    <row r="3849" spans="1:7" x14ac:dyDescent="0.3">
      <c r="A3849" s="106">
        <v>2004</v>
      </c>
      <c r="B3849" s="106" t="s">
        <v>10</v>
      </c>
      <c r="C3849" s="106" t="s">
        <v>22</v>
      </c>
      <c r="D3849" s="106" t="s">
        <v>60</v>
      </c>
      <c r="E3849" s="106" t="s">
        <v>127</v>
      </c>
      <c r="F3849" s="106" t="s">
        <v>28</v>
      </c>
      <c r="G3849" s="119">
        <v>176</v>
      </c>
    </row>
    <row r="3850" spans="1:7" x14ac:dyDescent="0.3">
      <c r="A3850" s="106">
        <v>2005</v>
      </c>
      <c r="B3850" s="106" t="s">
        <v>10</v>
      </c>
      <c r="C3850" s="106" t="s">
        <v>22</v>
      </c>
      <c r="D3850" s="106" t="s">
        <v>60</v>
      </c>
      <c r="E3850" s="106" t="s">
        <v>127</v>
      </c>
      <c r="F3850" s="106" t="s">
        <v>28</v>
      </c>
      <c r="G3850" s="119">
        <v>290</v>
      </c>
    </row>
    <row r="3851" spans="1:7" x14ac:dyDescent="0.3">
      <c r="A3851" s="106">
        <v>2006</v>
      </c>
      <c r="B3851" s="106" t="s">
        <v>10</v>
      </c>
      <c r="C3851" s="106" t="s">
        <v>22</v>
      </c>
      <c r="D3851" s="106" t="s">
        <v>60</v>
      </c>
      <c r="E3851" s="106" t="s">
        <v>127</v>
      </c>
      <c r="F3851" s="106" t="s">
        <v>28</v>
      </c>
      <c r="G3851" s="119">
        <v>65</v>
      </c>
    </row>
    <row r="3852" spans="1:7" x14ac:dyDescent="0.3">
      <c r="A3852" s="106">
        <v>2007</v>
      </c>
      <c r="B3852" s="106" t="s">
        <v>10</v>
      </c>
      <c r="C3852" s="106" t="s">
        <v>22</v>
      </c>
      <c r="D3852" s="106" t="s">
        <v>60</v>
      </c>
      <c r="E3852" s="106" t="s">
        <v>127</v>
      </c>
      <c r="F3852" s="106" t="s">
        <v>28</v>
      </c>
      <c r="G3852" s="119">
        <v>303</v>
      </c>
    </row>
    <row r="3853" spans="1:7" x14ac:dyDescent="0.3">
      <c r="A3853" s="106">
        <v>2008</v>
      </c>
      <c r="B3853" s="106" t="s">
        <v>10</v>
      </c>
      <c r="C3853" s="106" t="s">
        <v>22</v>
      </c>
      <c r="D3853" s="106" t="s">
        <v>60</v>
      </c>
      <c r="E3853" s="106" t="s">
        <v>127</v>
      </c>
      <c r="F3853" s="106" t="s">
        <v>28</v>
      </c>
      <c r="G3853" s="119">
        <v>337</v>
      </c>
    </row>
    <row r="3854" spans="1:7" x14ac:dyDescent="0.3">
      <c r="A3854" s="106">
        <v>2009</v>
      </c>
      <c r="B3854" s="106" t="s">
        <v>10</v>
      </c>
      <c r="C3854" s="106" t="s">
        <v>22</v>
      </c>
      <c r="D3854" s="106" t="s">
        <v>60</v>
      </c>
      <c r="E3854" s="106" t="s">
        <v>127</v>
      </c>
      <c r="F3854" s="106" t="s">
        <v>28</v>
      </c>
      <c r="G3854" s="119">
        <v>169</v>
      </c>
    </row>
    <row r="3855" spans="1:7" x14ac:dyDescent="0.3">
      <c r="A3855" s="106">
        <v>2010</v>
      </c>
      <c r="B3855" s="106" t="s">
        <v>10</v>
      </c>
      <c r="C3855" s="106" t="s">
        <v>22</v>
      </c>
      <c r="D3855" s="106" t="s">
        <v>60</v>
      </c>
      <c r="E3855" s="106" t="s">
        <v>127</v>
      </c>
      <c r="F3855" s="106" t="s">
        <v>28</v>
      </c>
      <c r="G3855" s="119">
        <v>104</v>
      </c>
    </row>
    <row r="3856" spans="1:7" x14ac:dyDescent="0.3">
      <c r="A3856" s="106">
        <v>2011</v>
      </c>
      <c r="B3856" s="106" t="s">
        <v>10</v>
      </c>
      <c r="C3856" s="106" t="s">
        <v>22</v>
      </c>
      <c r="D3856" s="106" t="s">
        <v>60</v>
      </c>
      <c r="E3856" s="106" t="s">
        <v>127</v>
      </c>
      <c r="F3856" s="106" t="s">
        <v>28</v>
      </c>
      <c r="G3856" s="119">
        <v>89</v>
      </c>
    </row>
    <row r="3857" spans="1:7" x14ac:dyDescent="0.3">
      <c r="A3857" s="106">
        <v>2012</v>
      </c>
      <c r="B3857" s="106" t="s">
        <v>10</v>
      </c>
      <c r="C3857" s="106" t="s">
        <v>22</v>
      </c>
      <c r="D3857" s="106" t="s">
        <v>60</v>
      </c>
      <c r="E3857" s="106" t="s">
        <v>127</v>
      </c>
      <c r="F3857" s="106" t="s">
        <v>28</v>
      </c>
      <c r="G3857" s="119">
        <v>33</v>
      </c>
    </row>
    <row r="3858" spans="1:7" x14ac:dyDescent="0.3">
      <c r="A3858" s="106">
        <v>2013</v>
      </c>
      <c r="B3858" s="106" t="s">
        <v>10</v>
      </c>
      <c r="C3858" s="9" t="s">
        <v>22</v>
      </c>
      <c r="D3858" s="106" t="s">
        <v>60</v>
      </c>
      <c r="E3858" s="106" t="s">
        <v>127</v>
      </c>
      <c r="F3858" s="106" t="s">
        <v>28</v>
      </c>
      <c r="G3858" s="119">
        <v>178</v>
      </c>
    </row>
    <row r="3859" spans="1:7" x14ac:dyDescent="0.3">
      <c r="A3859" s="106">
        <v>2014</v>
      </c>
      <c r="B3859" s="106" t="s">
        <v>10</v>
      </c>
      <c r="C3859" s="9" t="s">
        <v>22</v>
      </c>
      <c r="D3859" s="106" t="s">
        <v>60</v>
      </c>
      <c r="E3859" s="106" t="s">
        <v>127</v>
      </c>
      <c r="F3859" s="106" t="s">
        <v>28</v>
      </c>
      <c r="G3859" s="119">
        <v>98</v>
      </c>
    </row>
    <row r="3860" spans="1:7" x14ac:dyDescent="0.3">
      <c r="A3860" s="106">
        <v>2015</v>
      </c>
      <c r="B3860" s="106" t="s">
        <v>10</v>
      </c>
      <c r="C3860" s="9" t="s">
        <v>22</v>
      </c>
      <c r="D3860" s="106" t="s">
        <v>60</v>
      </c>
      <c r="E3860" s="106" t="s">
        <v>127</v>
      </c>
      <c r="F3860" s="106" t="s">
        <v>28</v>
      </c>
      <c r="G3860" s="119">
        <v>78</v>
      </c>
    </row>
    <row r="3861" spans="1:7" x14ac:dyDescent="0.3">
      <c r="A3861" s="106">
        <v>2016</v>
      </c>
      <c r="B3861" s="106" t="s">
        <v>10</v>
      </c>
      <c r="C3861" s="9" t="s">
        <v>22</v>
      </c>
      <c r="D3861" s="106" t="s">
        <v>60</v>
      </c>
      <c r="E3861" s="106" t="s">
        <v>127</v>
      </c>
      <c r="F3861" s="106" t="s">
        <v>28</v>
      </c>
      <c r="G3861" s="119">
        <v>228</v>
      </c>
    </row>
    <row r="3862" spans="1:7" x14ac:dyDescent="0.3">
      <c r="A3862" s="106">
        <v>2000</v>
      </c>
      <c r="B3862" s="106" t="s">
        <v>10</v>
      </c>
      <c r="C3862" s="106" t="s">
        <v>23</v>
      </c>
      <c r="D3862" s="106" t="s">
        <v>61</v>
      </c>
      <c r="E3862" s="106" t="s">
        <v>127</v>
      </c>
      <c r="F3862" s="106" t="s">
        <v>28</v>
      </c>
      <c r="G3862" s="120"/>
    </row>
    <row r="3863" spans="1:7" x14ac:dyDescent="0.3">
      <c r="A3863" s="106">
        <v>2001</v>
      </c>
      <c r="B3863" s="106" t="s">
        <v>10</v>
      </c>
      <c r="C3863" s="106" t="s">
        <v>23</v>
      </c>
      <c r="D3863" s="106" t="s">
        <v>61</v>
      </c>
      <c r="E3863" s="106" t="s">
        <v>127</v>
      </c>
      <c r="F3863" s="106" t="s">
        <v>28</v>
      </c>
      <c r="G3863" s="120"/>
    </row>
    <row r="3864" spans="1:7" x14ac:dyDescent="0.3">
      <c r="A3864" s="106">
        <v>2002</v>
      </c>
      <c r="B3864" s="106" t="s">
        <v>10</v>
      </c>
      <c r="C3864" s="106" t="s">
        <v>23</v>
      </c>
      <c r="D3864" s="106" t="s">
        <v>61</v>
      </c>
      <c r="E3864" s="106" t="s">
        <v>127</v>
      </c>
      <c r="F3864" s="106" t="s">
        <v>28</v>
      </c>
      <c r="G3864" s="120"/>
    </row>
    <row r="3865" spans="1:7" x14ac:dyDescent="0.3">
      <c r="A3865" s="106">
        <v>2003</v>
      </c>
      <c r="B3865" s="106" t="s">
        <v>10</v>
      </c>
      <c r="C3865" s="106" t="s">
        <v>23</v>
      </c>
      <c r="D3865" s="106" t="s">
        <v>61</v>
      </c>
      <c r="E3865" s="106" t="s">
        <v>127</v>
      </c>
      <c r="F3865" s="106" t="s">
        <v>28</v>
      </c>
      <c r="G3865" s="120"/>
    </row>
    <row r="3866" spans="1:7" x14ac:dyDescent="0.3">
      <c r="A3866" s="106">
        <v>2004</v>
      </c>
      <c r="B3866" s="106" t="s">
        <v>10</v>
      </c>
      <c r="C3866" s="106" t="s">
        <v>23</v>
      </c>
      <c r="D3866" s="106" t="s">
        <v>61</v>
      </c>
      <c r="E3866" s="106" t="s">
        <v>127</v>
      </c>
      <c r="F3866" s="106" t="s">
        <v>28</v>
      </c>
      <c r="G3866" s="120"/>
    </row>
    <row r="3867" spans="1:7" x14ac:dyDescent="0.3">
      <c r="A3867" s="106">
        <v>2005</v>
      </c>
      <c r="B3867" s="106" t="s">
        <v>10</v>
      </c>
      <c r="C3867" s="106" t="s">
        <v>23</v>
      </c>
      <c r="D3867" s="106" t="s">
        <v>61</v>
      </c>
      <c r="E3867" s="106" t="s">
        <v>127</v>
      </c>
      <c r="F3867" s="106" t="s">
        <v>28</v>
      </c>
      <c r="G3867" s="120"/>
    </row>
    <row r="3868" spans="1:7" x14ac:dyDescent="0.3">
      <c r="A3868" s="106">
        <v>2006</v>
      </c>
      <c r="B3868" s="106" t="s">
        <v>10</v>
      </c>
      <c r="C3868" s="106" t="s">
        <v>23</v>
      </c>
      <c r="D3868" s="106" t="s">
        <v>61</v>
      </c>
      <c r="E3868" s="106" t="s">
        <v>127</v>
      </c>
      <c r="F3868" s="106" t="s">
        <v>28</v>
      </c>
      <c r="G3868" s="120"/>
    </row>
    <row r="3869" spans="1:7" x14ac:dyDescent="0.3">
      <c r="A3869" s="106">
        <v>2007</v>
      </c>
      <c r="B3869" s="106" t="s">
        <v>10</v>
      </c>
      <c r="C3869" s="106" t="s">
        <v>23</v>
      </c>
      <c r="D3869" s="106" t="s">
        <v>61</v>
      </c>
      <c r="E3869" s="106" t="s">
        <v>127</v>
      </c>
      <c r="F3869" s="106" t="s">
        <v>28</v>
      </c>
      <c r="G3869" s="120"/>
    </row>
    <row r="3870" spans="1:7" x14ac:dyDescent="0.3">
      <c r="A3870" s="106">
        <v>2008</v>
      </c>
      <c r="B3870" s="106" t="s">
        <v>10</v>
      </c>
      <c r="C3870" s="106" t="s">
        <v>23</v>
      </c>
      <c r="D3870" s="106" t="s">
        <v>61</v>
      </c>
      <c r="E3870" s="106" t="s">
        <v>127</v>
      </c>
      <c r="F3870" s="106" t="s">
        <v>28</v>
      </c>
      <c r="G3870" s="120"/>
    </row>
    <row r="3871" spans="1:7" x14ac:dyDescent="0.3">
      <c r="A3871" s="106">
        <v>2009</v>
      </c>
      <c r="B3871" s="106" t="s">
        <v>10</v>
      </c>
      <c r="C3871" s="106" t="s">
        <v>23</v>
      </c>
      <c r="D3871" s="106" t="s">
        <v>61</v>
      </c>
      <c r="E3871" s="106" t="s">
        <v>127</v>
      </c>
      <c r="F3871" s="106" t="s">
        <v>28</v>
      </c>
      <c r="G3871" s="120">
        <v>50</v>
      </c>
    </row>
    <row r="3872" spans="1:7" x14ac:dyDescent="0.3">
      <c r="A3872" s="106">
        <v>2010</v>
      </c>
      <c r="B3872" s="106" t="s">
        <v>10</v>
      </c>
      <c r="C3872" s="106" t="s">
        <v>23</v>
      </c>
      <c r="D3872" s="106" t="s">
        <v>61</v>
      </c>
      <c r="E3872" s="106" t="s">
        <v>127</v>
      </c>
      <c r="F3872" s="106" t="s">
        <v>28</v>
      </c>
      <c r="G3872" s="120"/>
    </row>
    <row r="3873" spans="1:7" x14ac:dyDescent="0.3">
      <c r="A3873" s="106">
        <v>2011</v>
      </c>
      <c r="B3873" s="106" t="s">
        <v>10</v>
      </c>
      <c r="C3873" s="106" t="s">
        <v>23</v>
      </c>
      <c r="D3873" s="106" t="s">
        <v>61</v>
      </c>
      <c r="E3873" s="106" t="s">
        <v>127</v>
      </c>
      <c r="F3873" s="106" t="s">
        <v>28</v>
      </c>
      <c r="G3873" s="120">
        <v>3</v>
      </c>
    </row>
    <row r="3874" spans="1:7" x14ac:dyDescent="0.3">
      <c r="A3874" s="106">
        <v>2012</v>
      </c>
      <c r="B3874" s="106" t="s">
        <v>10</v>
      </c>
      <c r="C3874" s="106" t="s">
        <v>23</v>
      </c>
      <c r="D3874" s="106" t="s">
        <v>61</v>
      </c>
      <c r="E3874" s="106" t="s">
        <v>127</v>
      </c>
      <c r="F3874" s="106" t="s">
        <v>28</v>
      </c>
      <c r="G3874" s="120"/>
    </row>
    <row r="3875" spans="1:7" x14ac:dyDescent="0.3">
      <c r="A3875" s="106">
        <v>2013</v>
      </c>
      <c r="B3875" s="106" t="s">
        <v>10</v>
      </c>
      <c r="C3875" s="9" t="s">
        <v>23</v>
      </c>
      <c r="D3875" s="106" t="s">
        <v>61</v>
      </c>
      <c r="E3875" s="106" t="s">
        <v>127</v>
      </c>
      <c r="F3875" s="106" t="s">
        <v>28</v>
      </c>
      <c r="G3875" s="120">
        <v>5</v>
      </c>
    </row>
    <row r="3876" spans="1:7" x14ac:dyDescent="0.3">
      <c r="A3876" s="106">
        <v>2014</v>
      </c>
      <c r="B3876" s="106" t="s">
        <v>10</v>
      </c>
      <c r="C3876" s="9" t="s">
        <v>23</v>
      </c>
      <c r="D3876" s="106" t="s">
        <v>61</v>
      </c>
      <c r="E3876" s="106" t="s">
        <v>127</v>
      </c>
      <c r="F3876" s="106" t="s">
        <v>28</v>
      </c>
      <c r="G3876" s="120"/>
    </row>
    <row r="3877" spans="1:7" x14ac:dyDescent="0.3">
      <c r="A3877" s="106">
        <v>2015</v>
      </c>
      <c r="B3877" s="106" t="s">
        <v>10</v>
      </c>
      <c r="C3877" s="9" t="s">
        <v>23</v>
      </c>
      <c r="D3877" s="106" t="s">
        <v>61</v>
      </c>
      <c r="E3877" s="106" t="s">
        <v>127</v>
      </c>
      <c r="F3877" s="106" t="s">
        <v>28</v>
      </c>
      <c r="G3877" s="120"/>
    </row>
    <row r="3878" spans="1:7" x14ac:dyDescent="0.3">
      <c r="A3878" s="106">
        <v>2016</v>
      </c>
      <c r="B3878" s="106" t="s">
        <v>10</v>
      </c>
      <c r="C3878" s="9" t="s">
        <v>23</v>
      </c>
      <c r="D3878" s="106" t="s">
        <v>61</v>
      </c>
      <c r="E3878" s="106" t="s">
        <v>127</v>
      </c>
      <c r="F3878" s="106" t="s">
        <v>28</v>
      </c>
      <c r="G3878" s="120"/>
    </row>
    <row r="3879" spans="1:7" x14ac:dyDescent="0.3">
      <c r="A3879" s="106">
        <v>2000</v>
      </c>
      <c r="B3879" s="106" t="s">
        <v>10</v>
      </c>
      <c r="C3879" s="106" t="s">
        <v>24</v>
      </c>
      <c r="D3879" s="106" t="s">
        <v>62</v>
      </c>
      <c r="E3879" s="106" t="s">
        <v>127</v>
      </c>
      <c r="F3879" s="106" t="s">
        <v>28</v>
      </c>
      <c r="G3879" s="121">
        <v>66</v>
      </c>
    </row>
    <row r="3880" spans="1:7" x14ac:dyDescent="0.3">
      <c r="A3880" s="106">
        <v>2001</v>
      </c>
      <c r="B3880" s="106" t="s">
        <v>10</v>
      </c>
      <c r="C3880" s="106" t="s">
        <v>24</v>
      </c>
      <c r="D3880" s="106" t="s">
        <v>62</v>
      </c>
      <c r="E3880" s="106" t="s">
        <v>127</v>
      </c>
      <c r="F3880" s="106" t="s">
        <v>28</v>
      </c>
      <c r="G3880" s="121">
        <v>70</v>
      </c>
    </row>
    <row r="3881" spans="1:7" x14ac:dyDescent="0.3">
      <c r="A3881" s="106">
        <v>2002</v>
      </c>
      <c r="B3881" s="106" t="s">
        <v>10</v>
      </c>
      <c r="C3881" s="106" t="s">
        <v>24</v>
      </c>
      <c r="D3881" s="106" t="s">
        <v>62</v>
      </c>
      <c r="E3881" s="106" t="s">
        <v>127</v>
      </c>
      <c r="F3881" s="106" t="s">
        <v>28</v>
      </c>
      <c r="G3881" s="121">
        <v>60</v>
      </c>
    </row>
    <row r="3882" spans="1:7" x14ac:dyDescent="0.3">
      <c r="A3882" s="106">
        <v>2003</v>
      </c>
      <c r="B3882" s="106" t="s">
        <v>10</v>
      </c>
      <c r="C3882" s="106" t="s">
        <v>24</v>
      </c>
      <c r="D3882" s="106" t="s">
        <v>62</v>
      </c>
      <c r="E3882" s="106" t="s">
        <v>127</v>
      </c>
      <c r="F3882" s="106" t="s">
        <v>28</v>
      </c>
      <c r="G3882" s="121"/>
    </row>
    <row r="3883" spans="1:7" x14ac:dyDescent="0.3">
      <c r="A3883" s="106">
        <v>2004</v>
      </c>
      <c r="B3883" s="106" t="s">
        <v>10</v>
      </c>
      <c r="C3883" s="106" t="s">
        <v>24</v>
      </c>
      <c r="D3883" s="106" t="s">
        <v>62</v>
      </c>
      <c r="E3883" s="106" t="s">
        <v>127</v>
      </c>
      <c r="F3883" s="106" t="s">
        <v>28</v>
      </c>
      <c r="G3883" s="121"/>
    </row>
    <row r="3884" spans="1:7" x14ac:dyDescent="0.3">
      <c r="A3884" s="106">
        <v>2005</v>
      </c>
      <c r="B3884" s="106" t="s">
        <v>10</v>
      </c>
      <c r="C3884" s="106" t="s">
        <v>24</v>
      </c>
      <c r="D3884" s="106" t="s">
        <v>62</v>
      </c>
      <c r="E3884" s="106" t="s">
        <v>127</v>
      </c>
      <c r="F3884" s="106" t="s">
        <v>28</v>
      </c>
      <c r="G3884" s="121"/>
    </row>
    <row r="3885" spans="1:7" x14ac:dyDescent="0.3">
      <c r="A3885" s="106">
        <v>2006</v>
      </c>
      <c r="B3885" s="106" t="s">
        <v>10</v>
      </c>
      <c r="C3885" s="106" t="s">
        <v>24</v>
      </c>
      <c r="D3885" s="106" t="s">
        <v>62</v>
      </c>
      <c r="E3885" s="106" t="s">
        <v>127</v>
      </c>
      <c r="F3885" s="106" t="s">
        <v>28</v>
      </c>
      <c r="G3885" s="121"/>
    </row>
    <row r="3886" spans="1:7" x14ac:dyDescent="0.3">
      <c r="A3886" s="106">
        <v>2007</v>
      </c>
      <c r="B3886" s="106" t="s">
        <v>10</v>
      </c>
      <c r="C3886" s="106" t="s">
        <v>24</v>
      </c>
      <c r="D3886" s="106" t="s">
        <v>62</v>
      </c>
      <c r="E3886" s="106" t="s">
        <v>127</v>
      </c>
      <c r="F3886" s="106" t="s">
        <v>28</v>
      </c>
      <c r="G3886" s="121"/>
    </row>
    <row r="3887" spans="1:7" x14ac:dyDescent="0.3">
      <c r="A3887" s="106">
        <v>2008</v>
      </c>
      <c r="B3887" s="106" t="s">
        <v>10</v>
      </c>
      <c r="C3887" s="106" t="s">
        <v>24</v>
      </c>
      <c r="D3887" s="106" t="s">
        <v>62</v>
      </c>
      <c r="E3887" s="106" t="s">
        <v>127</v>
      </c>
      <c r="F3887" s="106" t="s">
        <v>28</v>
      </c>
      <c r="G3887" s="121"/>
    </row>
    <row r="3888" spans="1:7" x14ac:dyDescent="0.3">
      <c r="A3888" s="106">
        <v>2009</v>
      </c>
      <c r="B3888" s="106" t="s">
        <v>10</v>
      </c>
      <c r="C3888" s="106" t="s">
        <v>24</v>
      </c>
      <c r="D3888" s="106" t="s">
        <v>62</v>
      </c>
      <c r="E3888" s="106" t="s">
        <v>127</v>
      </c>
      <c r="F3888" s="106" t="s">
        <v>28</v>
      </c>
      <c r="G3888" s="121">
        <v>108</v>
      </c>
    </row>
    <row r="3889" spans="1:7" x14ac:dyDescent="0.3">
      <c r="A3889" s="106">
        <v>2010</v>
      </c>
      <c r="B3889" s="106" t="s">
        <v>10</v>
      </c>
      <c r="C3889" s="106" t="s">
        <v>24</v>
      </c>
      <c r="D3889" s="106" t="s">
        <v>62</v>
      </c>
      <c r="E3889" s="106" t="s">
        <v>127</v>
      </c>
      <c r="F3889" s="106" t="s">
        <v>28</v>
      </c>
      <c r="G3889" s="121">
        <v>115</v>
      </c>
    </row>
    <row r="3890" spans="1:7" x14ac:dyDescent="0.3">
      <c r="A3890" s="106">
        <v>2011</v>
      </c>
      <c r="B3890" s="106" t="s">
        <v>10</v>
      </c>
      <c r="C3890" s="106" t="s">
        <v>24</v>
      </c>
      <c r="D3890" s="106" t="s">
        <v>62</v>
      </c>
      <c r="E3890" s="106" t="s">
        <v>127</v>
      </c>
      <c r="F3890" s="106" t="s">
        <v>28</v>
      </c>
      <c r="G3890" s="121">
        <v>80</v>
      </c>
    </row>
    <row r="3891" spans="1:7" x14ac:dyDescent="0.3">
      <c r="A3891" s="106">
        <v>2012</v>
      </c>
      <c r="B3891" s="106" t="s">
        <v>10</v>
      </c>
      <c r="C3891" s="106" t="s">
        <v>24</v>
      </c>
      <c r="D3891" s="106" t="s">
        <v>62</v>
      </c>
      <c r="E3891" s="106" t="s">
        <v>127</v>
      </c>
      <c r="F3891" s="106" t="s">
        <v>28</v>
      </c>
      <c r="G3891" s="121"/>
    </row>
    <row r="3892" spans="1:7" x14ac:dyDescent="0.3">
      <c r="A3892" s="106">
        <v>2013</v>
      </c>
      <c r="B3892" s="106" t="s">
        <v>10</v>
      </c>
      <c r="C3892" s="9" t="s">
        <v>24</v>
      </c>
      <c r="D3892" s="106" t="s">
        <v>62</v>
      </c>
      <c r="E3892" s="106" t="s">
        <v>127</v>
      </c>
      <c r="F3892" s="106" t="s">
        <v>28</v>
      </c>
      <c r="G3892" s="121"/>
    </row>
    <row r="3893" spans="1:7" x14ac:dyDescent="0.3">
      <c r="A3893" s="106">
        <v>2014</v>
      </c>
      <c r="B3893" s="106" t="s">
        <v>10</v>
      </c>
      <c r="C3893" s="9" t="s">
        <v>24</v>
      </c>
      <c r="D3893" s="106" t="s">
        <v>62</v>
      </c>
      <c r="E3893" s="106" t="s">
        <v>127</v>
      </c>
      <c r="F3893" s="106" t="s">
        <v>28</v>
      </c>
      <c r="G3893" s="121">
        <v>3</v>
      </c>
    </row>
    <row r="3894" spans="1:7" x14ac:dyDescent="0.3">
      <c r="A3894" s="106">
        <v>2015</v>
      </c>
      <c r="B3894" s="106" t="s">
        <v>10</v>
      </c>
      <c r="C3894" s="9" t="s">
        <v>24</v>
      </c>
      <c r="D3894" s="106" t="s">
        <v>62</v>
      </c>
      <c r="E3894" s="106" t="s">
        <v>127</v>
      </c>
      <c r="F3894" s="106" t="s">
        <v>28</v>
      </c>
      <c r="G3894" s="121"/>
    </row>
    <row r="3895" spans="1:7" x14ac:dyDescent="0.3">
      <c r="A3895" s="106">
        <v>2016</v>
      </c>
      <c r="B3895" s="106" t="s">
        <v>10</v>
      </c>
      <c r="C3895" s="9" t="s">
        <v>24</v>
      </c>
      <c r="D3895" s="106" t="s">
        <v>62</v>
      </c>
      <c r="E3895" s="106" t="s">
        <v>127</v>
      </c>
      <c r="F3895" s="106" t="s">
        <v>28</v>
      </c>
      <c r="G3895" s="121"/>
    </row>
    <row r="3896" spans="1:7" x14ac:dyDescent="0.3">
      <c r="A3896" s="106">
        <v>2000</v>
      </c>
      <c r="B3896" s="106" t="s">
        <v>10</v>
      </c>
      <c r="C3896" s="216" t="s">
        <v>11</v>
      </c>
      <c r="D3896" s="216" t="s">
        <v>246</v>
      </c>
      <c r="E3896" s="106" t="s">
        <v>127</v>
      </c>
      <c r="F3896" s="106" t="s">
        <v>28</v>
      </c>
    </row>
    <row r="3897" spans="1:7" x14ac:dyDescent="0.3">
      <c r="A3897" s="106">
        <v>2001</v>
      </c>
      <c r="B3897" s="106" t="s">
        <v>10</v>
      </c>
      <c r="C3897" s="216" t="s">
        <v>11</v>
      </c>
      <c r="D3897" s="216" t="s">
        <v>246</v>
      </c>
      <c r="E3897" s="106" t="s">
        <v>127</v>
      </c>
      <c r="F3897" s="106" t="s">
        <v>28</v>
      </c>
    </row>
    <row r="3898" spans="1:7" x14ac:dyDescent="0.3">
      <c r="A3898" s="106">
        <v>2002</v>
      </c>
      <c r="B3898" s="106" t="s">
        <v>10</v>
      </c>
      <c r="C3898" s="216" t="s">
        <v>11</v>
      </c>
      <c r="D3898" s="216" t="s">
        <v>246</v>
      </c>
      <c r="E3898" s="106" t="s">
        <v>127</v>
      </c>
      <c r="F3898" s="106" t="s">
        <v>28</v>
      </c>
    </row>
    <row r="3899" spans="1:7" x14ac:dyDescent="0.3">
      <c r="A3899" s="106">
        <v>2003</v>
      </c>
      <c r="B3899" s="106" t="s">
        <v>10</v>
      </c>
      <c r="C3899" s="216" t="s">
        <v>11</v>
      </c>
      <c r="D3899" s="216" t="s">
        <v>246</v>
      </c>
      <c r="E3899" s="106" t="s">
        <v>127</v>
      </c>
      <c r="F3899" s="106" t="s">
        <v>28</v>
      </c>
    </row>
    <row r="3900" spans="1:7" x14ac:dyDescent="0.3">
      <c r="A3900" s="106">
        <v>2004</v>
      </c>
      <c r="B3900" s="106" t="s">
        <v>10</v>
      </c>
      <c r="C3900" s="216" t="s">
        <v>11</v>
      </c>
      <c r="D3900" s="216" t="s">
        <v>246</v>
      </c>
      <c r="E3900" s="106" t="s">
        <v>127</v>
      </c>
      <c r="F3900" s="106" t="s">
        <v>28</v>
      </c>
    </row>
    <row r="3901" spans="1:7" x14ac:dyDescent="0.3">
      <c r="A3901" s="106">
        <v>2005</v>
      </c>
      <c r="B3901" s="106" t="s">
        <v>10</v>
      </c>
      <c r="C3901" s="216" t="s">
        <v>11</v>
      </c>
      <c r="D3901" s="216" t="s">
        <v>246</v>
      </c>
      <c r="E3901" s="106" t="s">
        <v>127</v>
      </c>
      <c r="F3901" s="106" t="s">
        <v>28</v>
      </c>
    </row>
    <row r="3902" spans="1:7" x14ac:dyDescent="0.3">
      <c r="A3902" s="106">
        <v>2006</v>
      </c>
      <c r="B3902" s="106" t="s">
        <v>10</v>
      </c>
      <c r="C3902" s="216" t="s">
        <v>11</v>
      </c>
      <c r="D3902" s="216" t="s">
        <v>246</v>
      </c>
      <c r="E3902" s="106" t="s">
        <v>127</v>
      </c>
      <c r="F3902" s="106" t="s">
        <v>28</v>
      </c>
    </row>
    <row r="3903" spans="1:7" x14ac:dyDescent="0.3">
      <c r="A3903" s="106">
        <v>2007</v>
      </c>
      <c r="B3903" s="106" t="s">
        <v>10</v>
      </c>
      <c r="C3903" s="216" t="s">
        <v>11</v>
      </c>
      <c r="D3903" s="216" t="s">
        <v>246</v>
      </c>
      <c r="E3903" s="106" t="s">
        <v>127</v>
      </c>
      <c r="F3903" s="106" t="s">
        <v>28</v>
      </c>
    </row>
    <row r="3904" spans="1:7" x14ac:dyDescent="0.3">
      <c r="A3904" s="106">
        <v>2008</v>
      </c>
      <c r="B3904" s="106" t="s">
        <v>10</v>
      </c>
      <c r="C3904" s="216" t="s">
        <v>11</v>
      </c>
      <c r="D3904" s="216" t="s">
        <v>246</v>
      </c>
      <c r="E3904" s="106" t="s">
        <v>127</v>
      </c>
      <c r="F3904" s="106" t="s">
        <v>28</v>
      </c>
    </row>
    <row r="3905" spans="1:7" x14ac:dyDescent="0.3">
      <c r="A3905" s="106">
        <v>2009</v>
      </c>
      <c r="B3905" s="106" t="s">
        <v>10</v>
      </c>
      <c r="C3905" s="216" t="s">
        <v>11</v>
      </c>
      <c r="D3905" s="216" t="s">
        <v>246</v>
      </c>
      <c r="E3905" s="106" t="s">
        <v>127</v>
      </c>
      <c r="F3905" s="106" t="s">
        <v>28</v>
      </c>
    </row>
    <row r="3906" spans="1:7" x14ac:dyDescent="0.3">
      <c r="A3906" s="106">
        <v>2010</v>
      </c>
      <c r="B3906" s="106" t="s">
        <v>10</v>
      </c>
      <c r="C3906" s="216" t="s">
        <v>11</v>
      </c>
      <c r="D3906" s="216" t="s">
        <v>246</v>
      </c>
      <c r="E3906" s="106" t="s">
        <v>127</v>
      </c>
      <c r="F3906" s="106" t="s">
        <v>28</v>
      </c>
    </row>
    <row r="3907" spans="1:7" x14ac:dyDescent="0.3">
      <c r="A3907" s="106">
        <v>2011</v>
      </c>
      <c r="B3907" s="106" t="s">
        <v>10</v>
      </c>
      <c r="C3907" s="216" t="s">
        <v>11</v>
      </c>
      <c r="D3907" s="216" t="s">
        <v>246</v>
      </c>
      <c r="E3907" s="106" t="s">
        <v>127</v>
      </c>
      <c r="F3907" s="106" t="s">
        <v>28</v>
      </c>
    </row>
    <row r="3908" spans="1:7" x14ac:dyDescent="0.3">
      <c r="A3908" s="106">
        <v>2012</v>
      </c>
      <c r="B3908" s="106" t="s">
        <v>10</v>
      </c>
      <c r="C3908" s="216" t="s">
        <v>11</v>
      </c>
      <c r="D3908" s="216" t="s">
        <v>246</v>
      </c>
      <c r="E3908" s="106" t="s">
        <v>127</v>
      </c>
      <c r="F3908" s="106" t="s">
        <v>28</v>
      </c>
    </row>
    <row r="3909" spans="1:7" x14ac:dyDescent="0.3">
      <c r="A3909" s="106">
        <v>2013</v>
      </c>
      <c r="B3909" s="106" t="s">
        <v>10</v>
      </c>
      <c r="C3909" s="216" t="s">
        <v>11</v>
      </c>
      <c r="D3909" s="216" t="s">
        <v>246</v>
      </c>
      <c r="E3909" s="106" t="s">
        <v>127</v>
      </c>
      <c r="F3909" s="106" t="s">
        <v>28</v>
      </c>
    </row>
    <row r="3910" spans="1:7" x14ac:dyDescent="0.3">
      <c r="A3910" s="106">
        <v>2014</v>
      </c>
      <c r="B3910" s="106" t="s">
        <v>10</v>
      </c>
      <c r="C3910" s="216" t="s">
        <v>11</v>
      </c>
      <c r="D3910" s="216" t="s">
        <v>246</v>
      </c>
      <c r="E3910" s="106" t="s">
        <v>127</v>
      </c>
      <c r="F3910" s="106" t="s">
        <v>28</v>
      </c>
    </row>
    <row r="3911" spans="1:7" x14ac:dyDescent="0.3">
      <c r="A3911" s="106">
        <v>2015</v>
      </c>
      <c r="B3911" s="106" t="s">
        <v>10</v>
      </c>
      <c r="C3911" s="216" t="s">
        <v>11</v>
      </c>
      <c r="D3911" s="216" t="s">
        <v>246</v>
      </c>
      <c r="E3911" s="106" t="s">
        <v>127</v>
      </c>
      <c r="F3911" s="106" t="s">
        <v>28</v>
      </c>
    </row>
    <row r="3912" spans="1:7" x14ac:dyDescent="0.3">
      <c r="A3912" s="106">
        <v>2016</v>
      </c>
      <c r="B3912" s="106" t="s">
        <v>10</v>
      </c>
      <c r="C3912" s="216" t="s">
        <v>11</v>
      </c>
      <c r="D3912" s="216" t="s">
        <v>246</v>
      </c>
      <c r="E3912" s="106" t="s">
        <v>127</v>
      </c>
      <c r="F3912" s="106" t="s">
        <v>28</v>
      </c>
    </row>
    <row r="3913" spans="1:7" x14ac:dyDescent="0.3">
      <c r="A3913" s="106">
        <v>2000</v>
      </c>
      <c r="B3913" s="106" t="s">
        <v>10</v>
      </c>
      <c r="C3913" s="106" t="s">
        <v>25</v>
      </c>
      <c r="D3913" s="106" t="s">
        <v>64</v>
      </c>
      <c r="E3913" s="106" t="s">
        <v>127</v>
      </c>
      <c r="F3913" s="106" t="s">
        <v>28</v>
      </c>
    </row>
    <row r="3914" spans="1:7" x14ac:dyDescent="0.3">
      <c r="A3914" s="106">
        <v>2001</v>
      </c>
      <c r="B3914" s="106" t="s">
        <v>10</v>
      </c>
      <c r="C3914" s="106" t="s">
        <v>25</v>
      </c>
      <c r="D3914" s="106" t="s">
        <v>64</v>
      </c>
      <c r="E3914" s="106" t="s">
        <v>127</v>
      </c>
      <c r="F3914" s="106" t="s">
        <v>28</v>
      </c>
    </row>
    <row r="3915" spans="1:7" x14ac:dyDescent="0.3">
      <c r="A3915" s="106">
        <v>2002</v>
      </c>
      <c r="B3915" s="106" t="s">
        <v>10</v>
      </c>
      <c r="C3915" s="106" t="s">
        <v>25</v>
      </c>
      <c r="D3915" s="106" t="s">
        <v>64</v>
      </c>
      <c r="E3915" s="106" t="s">
        <v>127</v>
      </c>
      <c r="F3915" s="106" t="s">
        <v>28</v>
      </c>
      <c r="G3915">
        <v>2</v>
      </c>
    </row>
    <row r="3916" spans="1:7" x14ac:dyDescent="0.3">
      <c r="A3916" s="106">
        <v>2003</v>
      </c>
      <c r="B3916" s="106" t="s">
        <v>10</v>
      </c>
      <c r="C3916" s="106" t="s">
        <v>25</v>
      </c>
      <c r="D3916" s="106" t="s">
        <v>64</v>
      </c>
      <c r="E3916" s="106" t="s">
        <v>127</v>
      </c>
      <c r="F3916" s="106" t="s">
        <v>28</v>
      </c>
    </row>
    <row r="3917" spans="1:7" x14ac:dyDescent="0.3">
      <c r="A3917" s="106">
        <v>2004</v>
      </c>
      <c r="B3917" s="106" t="s">
        <v>10</v>
      </c>
      <c r="C3917" s="106" t="s">
        <v>25</v>
      </c>
      <c r="D3917" s="106" t="s">
        <v>64</v>
      </c>
      <c r="E3917" s="106" t="s">
        <v>127</v>
      </c>
      <c r="F3917" s="106" t="s">
        <v>28</v>
      </c>
    </row>
    <row r="3918" spans="1:7" x14ac:dyDescent="0.3">
      <c r="A3918" s="106">
        <v>2005</v>
      </c>
      <c r="B3918" s="106" t="s">
        <v>10</v>
      </c>
      <c r="C3918" s="106" t="s">
        <v>25</v>
      </c>
      <c r="D3918" s="106" t="s">
        <v>64</v>
      </c>
      <c r="E3918" s="106" t="s">
        <v>127</v>
      </c>
      <c r="F3918" s="106" t="s">
        <v>28</v>
      </c>
    </row>
    <row r="3919" spans="1:7" x14ac:dyDescent="0.3">
      <c r="A3919" s="106">
        <v>2006</v>
      </c>
      <c r="B3919" s="106" t="s">
        <v>10</v>
      </c>
      <c r="C3919" s="106" t="s">
        <v>25</v>
      </c>
      <c r="D3919" s="106" t="s">
        <v>64</v>
      </c>
      <c r="E3919" s="106" t="s">
        <v>127</v>
      </c>
      <c r="F3919" s="106" t="s">
        <v>28</v>
      </c>
    </row>
    <row r="3920" spans="1:7" x14ac:dyDescent="0.3">
      <c r="A3920" s="106">
        <v>2007</v>
      </c>
      <c r="B3920" s="106" t="s">
        <v>10</v>
      </c>
      <c r="C3920" s="106" t="s">
        <v>25</v>
      </c>
      <c r="D3920" s="106" t="s">
        <v>64</v>
      </c>
      <c r="E3920" s="106" t="s">
        <v>127</v>
      </c>
      <c r="F3920" s="106" t="s">
        <v>28</v>
      </c>
    </row>
    <row r="3921" spans="1:7" x14ac:dyDescent="0.3">
      <c r="A3921" s="106">
        <v>2008</v>
      </c>
      <c r="B3921" s="106" t="s">
        <v>10</v>
      </c>
      <c r="C3921" s="106" t="s">
        <v>25</v>
      </c>
      <c r="D3921" s="106" t="s">
        <v>64</v>
      </c>
      <c r="E3921" s="106" t="s">
        <v>127</v>
      </c>
      <c r="F3921" s="106" t="s">
        <v>28</v>
      </c>
    </row>
    <row r="3922" spans="1:7" x14ac:dyDescent="0.3">
      <c r="A3922" s="106">
        <v>2009</v>
      </c>
      <c r="B3922" s="106" t="s">
        <v>10</v>
      </c>
      <c r="C3922" s="106" t="s">
        <v>25</v>
      </c>
      <c r="D3922" s="106" t="s">
        <v>64</v>
      </c>
      <c r="E3922" s="106" t="s">
        <v>127</v>
      </c>
      <c r="F3922" s="106" t="s">
        <v>28</v>
      </c>
    </row>
    <row r="3923" spans="1:7" x14ac:dyDescent="0.3">
      <c r="A3923" s="106">
        <v>2010</v>
      </c>
      <c r="B3923" s="106" t="s">
        <v>10</v>
      </c>
      <c r="C3923" s="106" t="s">
        <v>25</v>
      </c>
      <c r="D3923" s="106" t="s">
        <v>64</v>
      </c>
      <c r="E3923" s="106" t="s">
        <v>127</v>
      </c>
      <c r="F3923" s="106" t="s">
        <v>28</v>
      </c>
    </row>
    <row r="3924" spans="1:7" x14ac:dyDescent="0.3">
      <c r="A3924" s="106">
        <v>2011</v>
      </c>
      <c r="B3924" s="106" t="s">
        <v>10</v>
      </c>
      <c r="C3924" s="106" t="s">
        <v>25</v>
      </c>
      <c r="D3924" s="106" t="s">
        <v>64</v>
      </c>
      <c r="E3924" s="106" t="s">
        <v>127</v>
      </c>
      <c r="F3924" s="106" t="s">
        <v>28</v>
      </c>
    </row>
    <row r="3925" spans="1:7" x14ac:dyDescent="0.3">
      <c r="A3925" s="106">
        <v>2012</v>
      </c>
      <c r="B3925" s="106" t="s">
        <v>10</v>
      </c>
      <c r="C3925" s="106" t="s">
        <v>25</v>
      </c>
      <c r="D3925" s="106" t="s">
        <v>64</v>
      </c>
      <c r="E3925" s="106" t="s">
        <v>127</v>
      </c>
      <c r="F3925" s="106" t="s">
        <v>28</v>
      </c>
    </row>
    <row r="3926" spans="1:7" x14ac:dyDescent="0.3">
      <c r="A3926" s="106">
        <v>2013</v>
      </c>
      <c r="B3926" s="106" t="s">
        <v>10</v>
      </c>
      <c r="C3926" s="9" t="s">
        <v>25</v>
      </c>
      <c r="D3926" s="106" t="s">
        <v>64</v>
      </c>
      <c r="E3926" s="106" t="s">
        <v>127</v>
      </c>
      <c r="F3926" s="106" t="s">
        <v>28</v>
      </c>
    </row>
    <row r="3927" spans="1:7" x14ac:dyDescent="0.3">
      <c r="A3927" s="106">
        <v>2014</v>
      </c>
      <c r="B3927" s="106" t="s">
        <v>10</v>
      </c>
      <c r="C3927" s="9" t="s">
        <v>25</v>
      </c>
      <c r="D3927" s="106" t="s">
        <v>64</v>
      </c>
      <c r="E3927" s="106" t="s">
        <v>127</v>
      </c>
      <c r="F3927" s="106" t="s">
        <v>28</v>
      </c>
    </row>
    <row r="3928" spans="1:7" x14ac:dyDescent="0.3">
      <c r="A3928" s="106">
        <v>2015</v>
      </c>
      <c r="B3928" s="106" t="s">
        <v>10</v>
      </c>
      <c r="C3928" s="9" t="s">
        <v>25</v>
      </c>
      <c r="D3928" s="106" t="s">
        <v>64</v>
      </c>
      <c r="E3928" s="106" t="s">
        <v>127</v>
      </c>
      <c r="F3928" s="106" t="s">
        <v>28</v>
      </c>
    </row>
    <row r="3929" spans="1:7" x14ac:dyDescent="0.3">
      <c r="A3929" s="106">
        <v>2016</v>
      </c>
      <c r="B3929" s="106" t="s">
        <v>10</v>
      </c>
      <c r="C3929" s="9" t="s">
        <v>25</v>
      </c>
      <c r="D3929" s="106" t="s">
        <v>64</v>
      </c>
      <c r="E3929" s="106" t="s">
        <v>127</v>
      </c>
      <c r="F3929" s="106" t="s">
        <v>28</v>
      </c>
    </row>
    <row r="3930" spans="1:7" x14ac:dyDescent="0.3">
      <c r="A3930" s="106">
        <v>2000</v>
      </c>
      <c r="B3930" s="106" t="s">
        <v>10</v>
      </c>
      <c r="C3930" s="216" t="s">
        <v>247</v>
      </c>
      <c r="D3930" s="216" t="s">
        <v>248</v>
      </c>
      <c r="E3930" s="106" t="s">
        <v>127</v>
      </c>
      <c r="F3930" s="106" t="s">
        <v>28</v>
      </c>
    </row>
    <row r="3931" spans="1:7" x14ac:dyDescent="0.3">
      <c r="A3931" s="106">
        <v>2001</v>
      </c>
      <c r="B3931" s="106" t="s">
        <v>10</v>
      </c>
      <c r="C3931" s="216" t="s">
        <v>247</v>
      </c>
      <c r="D3931" s="216" t="s">
        <v>248</v>
      </c>
      <c r="E3931" s="106" t="s">
        <v>127</v>
      </c>
      <c r="F3931" s="106" t="s">
        <v>28</v>
      </c>
    </row>
    <row r="3932" spans="1:7" x14ac:dyDescent="0.3">
      <c r="A3932" s="106">
        <v>2002</v>
      </c>
      <c r="B3932" s="106" t="s">
        <v>10</v>
      </c>
      <c r="C3932" s="216" t="s">
        <v>247</v>
      </c>
      <c r="D3932" s="216" t="s">
        <v>248</v>
      </c>
      <c r="E3932" s="106" t="s">
        <v>127</v>
      </c>
      <c r="F3932" s="106" t="s">
        <v>28</v>
      </c>
      <c r="G3932">
        <v>3</v>
      </c>
    </row>
    <row r="3933" spans="1:7" x14ac:dyDescent="0.3">
      <c r="A3933" s="106">
        <v>2003</v>
      </c>
      <c r="B3933" s="106" t="s">
        <v>10</v>
      </c>
      <c r="C3933" s="216" t="s">
        <v>247</v>
      </c>
      <c r="D3933" s="216" t="s">
        <v>248</v>
      </c>
      <c r="E3933" s="106" t="s">
        <v>127</v>
      </c>
      <c r="F3933" s="106" t="s">
        <v>28</v>
      </c>
    </row>
    <row r="3934" spans="1:7" x14ac:dyDescent="0.3">
      <c r="A3934" s="106">
        <v>2004</v>
      </c>
      <c r="B3934" s="106" t="s">
        <v>10</v>
      </c>
      <c r="C3934" s="216" t="s">
        <v>247</v>
      </c>
      <c r="D3934" s="216" t="s">
        <v>248</v>
      </c>
      <c r="E3934" s="106" t="s">
        <v>127</v>
      </c>
      <c r="F3934" s="106" t="s">
        <v>28</v>
      </c>
    </row>
    <row r="3935" spans="1:7" x14ac:dyDescent="0.3">
      <c r="A3935" s="106">
        <v>2005</v>
      </c>
      <c r="B3935" s="106" t="s">
        <v>10</v>
      </c>
      <c r="C3935" s="216" t="s">
        <v>247</v>
      </c>
      <c r="D3935" s="216" t="s">
        <v>248</v>
      </c>
      <c r="E3935" s="106" t="s">
        <v>127</v>
      </c>
      <c r="F3935" s="106" t="s">
        <v>28</v>
      </c>
    </row>
    <row r="3936" spans="1:7" x14ac:dyDescent="0.3">
      <c r="A3936" s="106">
        <v>2006</v>
      </c>
      <c r="B3936" s="106" t="s">
        <v>10</v>
      </c>
      <c r="C3936" s="216" t="s">
        <v>247</v>
      </c>
      <c r="D3936" s="216" t="s">
        <v>248</v>
      </c>
      <c r="E3936" s="106" t="s">
        <v>127</v>
      </c>
      <c r="F3936" s="106" t="s">
        <v>28</v>
      </c>
    </row>
    <row r="3937" spans="1:6" x14ac:dyDescent="0.3">
      <c r="A3937" s="106">
        <v>2007</v>
      </c>
      <c r="B3937" s="106" t="s">
        <v>10</v>
      </c>
      <c r="C3937" s="216" t="s">
        <v>247</v>
      </c>
      <c r="D3937" s="216" t="s">
        <v>248</v>
      </c>
      <c r="E3937" s="106" t="s">
        <v>127</v>
      </c>
      <c r="F3937" s="106" t="s">
        <v>28</v>
      </c>
    </row>
    <row r="3938" spans="1:6" x14ac:dyDescent="0.3">
      <c r="A3938" s="106">
        <v>2008</v>
      </c>
      <c r="B3938" s="106" t="s">
        <v>10</v>
      </c>
      <c r="C3938" s="216" t="s">
        <v>247</v>
      </c>
      <c r="D3938" s="216" t="s">
        <v>248</v>
      </c>
      <c r="E3938" s="106" t="s">
        <v>127</v>
      </c>
      <c r="F3938" s="106" t="s">
        <v>28</v>
      </c>
    </row>
    <row r="3939" spans="1:6" x14ac:dyDescent="0.3">
      <c r="A3939" s="106">
        <v>2009</v>
      </c>
      <c r="B3939" s="106" t="s">
        <v>10</v>
      </c>
      <c r="C3939" s="216" t="s">
        <v>247</v>
      </c>
      <c r="D3939" s="216" t="s">
        <v>248</v>
      </c>
      <c r="E3939" s="106" t="s">
        <v>127</v>
      </c>
      <c r="F3939" s="106" t="s">
        <v>28</v>
      </c>
    </row>
    <row r="3940" spans="1:6" x14ac:dyDescent="0.3">
      <c r="A3940" s="106">
        <v>2010</v>
      </c>
      <c r="B3940" s="106" t="s">
        <v>10</v>
      </c>
      <c r="C3940" s="216" t="s">
        <v>247</v>
      </c>
      <c r="D3940" s="216" t="s">
        <v>248</v>
      </c>
      <c r="E3940" s="106" t="s">
        <v>127</v>
      </c>
      <c r="F3940" s="106" t="s">
        <v>28</v>
      </c>
    </row>
    <row r="3941" spans="1:6" x14ac:dyDescent="0.3">
      <c r="A3941" s="106">
        <v>2011</v>
      </c>
      <c r="B3941" s="106" t="s">
        <v>10</v>
      </c>
      <c r="C3941" s="216" t="s">
        <v>247</v>
      </c>
      <c r="D3941" s="216" t="s">
        <v>248</v>
      </c>
      <c r="E3941" s="106" t="s">
        <v>127</v>
      </c>
      <c r="F3941" s="106" t="s">
        <v>28</v>
      </c>
    </row>
    <row r="3942" spans="1:6" x14ac:dyDescent="0.3">
      <c r="A3942" s="106">
        <v>2012</v>
      </c>
      <c r="B3942" s="106" t="s">
        <v>10</v>
      </c>
      <c r="C3942" s="216" t="s">
        <v>247</v>
      </c>
      <c r="D3942" s="216" t="s">
        <v>248</v>
      </c>
      <c r="E3942" s="106" t="s">
        <v>127</v>
      </c>
      <c r="F3942" s="106" t="s">
        <v>28</v>
      </c>
    </row>
    <row r="3943" spans="1:6" x14ac:dyDescent="0.3">
      <c r="A3943" s="106">
        <v>2013</v>
      </c>
      <c r="B3943" s="106" t="s">
        <v>10</v>
      </c>
      <c r="C3943" s="216" t="s">
        <v>247</v>
      </c>
      <c r="D3943" s="216" t="s">
        <v>248</v>
      </c>
      <c r="E3943" s="106" t="s">
        <v>127</v>
      </c>
      <c r="F3943" s="106" t="s">
        <v>28</v>
      </c>
    </row>
    <row r="3944" spans="1:6" x14ac:dyDescent="0.3">
      <c r="A3944" s="106">
        <v>2014</v>
      </c>
      <c r="B3944" s="106" t="s">
        <v>10</v>
      </c>
      <c r="C3944" s="216" t="s">
        <v>247</v>
      </c>
      <c r="D3944" s="216" t="s">
        <v>248</v>
      </c>
      <c r="E3944" s="106" t="s">
        <v>127</v>
      </c>
      <c r="F3944" s="106" t="s">
        <v>28</v>
      </c>
    </row>
    <row r="3945" spans="1:6" x14ac:dyDescent="0.3">
      <c r="A3945" s="106">
        <v>2015</v>
      </c>
      <c r="B3945" s="106" t="s">
        <v>10</v>
      </c>
      <c r="C3945" s="216" t="s">
        <v>247</v>
      </c>
      <c r="D3945" s="216" t="s">
        <v>248</v>
      </c>
      <c r="E3945" s="106" t="s">
        <v>127</v>
      </c>
      <c r="F3945" s="106" t="s">
        <v>28</v>
      </c>
    </row>
    <row r="3946" spans="1:6" x14ac:dyDescent="0.3">
      <c r="A3946" s="106">
        <v>2016</v>
      </c>
      <c r="B3946" s="106" t="s">
        <v>10</v>
      </c>
      <c r="C3946" s="216" t="s">
        <v>247</v>
      </c>
      <c r="D3946" s="216" t="s">
        <v>248</v>
      </c>
      <c r="E3946" s="106" t="s">
        <v>127</v>
      </c>
      <c r="F3946" s="106" t="s">
        <v>28</v>
      </c>
    </row>
    <row r="3947" spans="1:6" x14ac:dyDescent="0.3">
      <c r="A3947" s="106">
        <v>2000</v>
      </c>
      <c r="B3947" s="106" t="s">
        <v>10</v>
      </c>
      <c r="C3947" s="106" t="s">
        <v>26</v>
      </c>
      <c r="D3947" s="106" t="s">
        <v>67</v>
      </c>
      <c r="E3947" s="106" t="s">
        <v>127</v>
      </c>
      <c r="F3947" s="106" t="s">
        <v>28</v>
      </c>
    </row>
    <row r="3948" spans="1:6" x14ac:dyDescent="0.3">
      <c r="A3948" s="106">
        <v>2001</v>
      </c>
      <c r="B3948" s="106" t="s">
        <v>10</v>
      </c>
      <c r="C3948" s="106" t="s">
        <v>26</v>
      </c>
      <c r="D3948" s="106" t="s">
        <v>67</v>
      </c>
      <c r="E3948" s="106" t="s">
        <v>127</v>
      </c>
      <c r="F3948" s="106" t="s">
        <v>28</v>
      </c>
    </row>
    <row r="3949" spans="1:6" x14ac:dyDescent="0.3">
      <c r="A3949" s="106">
        <v>2002</v>
      </c>
      <c r="B3949" s="106" t="s">
        <v>10</v>
      </c>
      <c r="C3949" s="106" t="s">
        <v>26</v>
      </c>
      <c r="D3949" s="106" t="s">
        <v>67</v>
      </c>
      <c r="E3949" s="106" t="s">
        <v>127</v>
      </c>
      <c r="F3949" s="106" t="s">
        <v>28</v>
      </c>
    </row>
    <row r="3950" spans="1:6" x14ac:dyDescent="0.3">
      <c r="A3950" s="106">
        <v>2003</v>
      </c>
      <c r="B3950" s="106" t="s">
        <v>10</v>
      </c>
      <c r="C3950" s="106" t="s">
        <v>26</v>
      </c>
      <c r="D3950" s="106" t="s">
        <v>67</v>
      </c>
      <c r="E3950" s="106" t="s">
        <v>127</v>
      </c>
      <c r="F3950" s="106" t="s">
        <v>28</v>
      </c>
    </row>
    <row r="3951" spans="1:6" x14ac:dyDescent="0.3">
      <c r="A3951" s="106">
        <v>2004</v>
      </c>
      <c r="B3951" s="106" t="s">
        <v>10</v>
      </c>
      <c r="C3951" s="106" t="s">
        <v>26</v>
      </c>
      <c r="D3951" s="106" t="s">
        <v>67</v>
      </c>
      <c r="E3951" s="106" t="s">
        <v>127</v>
      </c>
      <c r="F3951" s="106" t="s">
        <v>28</v>
      </c>
    </row>
    <row r="3952" spans="1:6" x14ac:dyDescent="0.3">
      <c r="A3952" s="106">
        <v>2005</v>
      </c>
      <c r="B3952" s="106" t="s">
        <v>10</v>
      </c>
      <c r="C3952" s="106" t="s">
        <v>26</v>
      </c>
      <c r="D3952" s="106" t="s">
        <v>67</v>
      </c>
      <c r="E3952" s="106" t="s">
        <v>127</v>
      </c>
      <c r="F3952" s="106" t="s">
        <v>28</v>
      </c>
    </row>
    <row r="3953" spans="1:7" x14ac:dyDescent="0.3">
      <c r="A3953" s="106">
        <v>2006</v>
      </c>
      <c r="B3953" s="106" t="s">
        <v>10</v>
      </c>
      <c r="C3953" s="106" t="s">
        <v>26</v>
      </c>
      <c r="D3953" s="106" t="s">
        <v>67</v>
      </c>
      <c r="E3953" s="106" t="s">
        <v>127</v>
      </c>
      <c r="F3953" s="106" t="s">
        <v>28</v>
      </c>
    </row>
    <row r="3954" spans="1:7" x14ac:dyDescent="0.3">
      <c r="A3954" s="106">
        <v>2007</v>
      </c>
      <c r="B3954" s="106" t="s">
        <v>10</v>
      </c>
      <c r="C3954" s="106" t="s">
        <v>26</v>
      </c>
      <c r="D3954" s="106" t="s">
        <v>67</v>
      </c>
      <c r="E3954" s="106" t="s">
        <v>127</v>
      </c>
      <c r="F3954" s="106" t="s">
        <v>28</v>
      </c>
    </row>
    <row r="3955" spans="1:7" x14ac:dyDescent="0.3">
      <c r="A3955" s="106">
        <v>2008</v>
      </c>
      <c r="B3955" s="106" t="s">
        <v>10</v>
      </c>
      <c r="C3955" s="106" t="s">
        <v>26</v>
      </c>
      <c r="D3955" s="106" t="s">
        <v>67</v>
      </c>
      <c r="E3955" s="106" t="s">
        <v>127</v>
      </c>
      <c r="F3955" s="106" t="s">
        <v>28</v>
      </c>
    </row>
    <row r="3956" spans="1:7" x14ac:dyDescent="0.3">
      <c r="A3956" s="106">
        <v>2009</v>
      </c>
      <c r="B3956" s="106" t="s">
        <v>10</v>
      </c>
      <c r="C3956" s="106" t="s">
        <v>26</v>
      </c>
      <c r="D3956" s="106" t="s">
        <v>67</v>
      </c>
      <c r="E3956" s="106" t="s">
        <v>127</v>
      </c>
      <c r="F3956" s="106" t="s">
        <v>28</v>
      </c>
    </row>
    <row r="3957" spans="1:7" x14ac:dyDescent="0.3">
      <c r="A3957" s="106">
        <v>2010</v>
      </c>
      <c r="B3957" s="106" t="s">
        <v>10</v>
      </c>
      <c r="C3957" s="106" t="s">
        <v>26</v>
      </c>
      <c r="D3957" s="106" t="s">
        <v>67</v>
      </c>
      <c r="E3957" s="106" t="s">
        <v>127</v>
      </c>
      <c r="F3957" s="106" t="s">
        <v>28</v>
      </c>
    </row>
    <row r="3958" spans="1:7" x14ac:dyDescent="0.3">
      <c r="A3958" s="106">
        <v>2011</v>
      </c>
      <c r="B3958" s="106" t="s">
        <v>10</v>
      </c>
      <c r="C3958" s="106" t="s">
        <v>26</v>
      </c>
      <c r="D3958" s="106" t="s">
        <v>67</v>
      </c>
      <c r="E3958" s="106" t="s">
        <v>127</v>
      </c>
      <c r="F3958" s="106" t="s">
        <v>28</v>
      </c>
    </row>
    <row r="3959" spans="1:7" x14ac:dyDescent="0.3">
      <c r="A3959" s="106">
        <v>2012</v>
      </c>
      <c r="B3959" s="106" t="s">
        <v>10</v>
      </c>
      <c r="C3959" s="106" t="s">
        <v>26</v>
      </c>
      <c r="D3959" s="106" t="s">
        <v>67</v>
      </c>
      <c r="E3959" s="106" t="s">
        <v>127</v>
      </c>
      <c r="F3959" s="106" t="s">
        <v>28</v>
      </c>
    </row>
    <row r="3960" spans="1:7" x14ac:dyDescent="0.3">
      <c r="A3960" s="106">
        <v>2013</v>
      </c>
      <c r="B3960" s="106" t="s">
        <v>10</v>
      </c>
      <c r="C3960" s="9" t="s">
        <v>26</v>
      </c>
      <c r="D3960" s="106" t="s">
        <v>67</v>
      </c>
      <c r="E3960" s="106" t="s">
        <v>127</v>
      </c>
      <c r="F3960" s="106" t="s">
        <v>28</v>
      </c>
    </row>
    <row r="3961" spans="1:7" x14ac:dyDescent="0.3">
      <c r="A3961" s="106">
        <v>2014</v>
      </c>
      <c r="B3961" s="106" t="s">
        <v>10</v>
      </c>
      <c r="C3961" s="9" t="s">
        <v>26</v>
      </c>
      <c r="D3961" s="106" t="s">
        <v>67</v>
      </c>
      <c r="E3961" s="106" t="s">
        <v>127</v>
      </c>
      <c r="F3961" s="106" t="s">
        <v>28</v>
      </c>
    </row>
    <row r="3962" spans="1:7" x14ac:dyDescent="0.3">
      <c r="A3962" s="106">
        <v>2015</v>
      </c>
      <c r="B3962" s="106" t="s">
        <v>10</v>
      </c>
      <c r="C3962" s="9" t="s">
        <v>26</v>
      </c>
      <c r="D3962" s="106" t="s">
        <v>67</v>
      </c>
      <c r="E3962" s="106" t="s">
        <v>127</v>
      </c>
      <c r="F3962" s="106" t="s">
        <v>28</v>
      </c>
    </row>
    <row r="3963" spans="1:7" x14ac:dyDescent="0.3">
      <c r="A3963" s="106">
        <v>2016</v>
      </c>
      <c r="B3963" s="106" t="s">
        <v>10</v>
      </c>
      <c r="C3963" s="9" t="s">
        <v>26</v>
      </c>
      <c r="D3963" s="106" t="s">
        <v>67</v>
      </c>
      <c r="E3963" s="106" t="s">
        <v>127</v>
      </c>
      <c r="F3963" s="106" t="s">
        <v>28</v>
      </c>
    </row>
    <row r="3964" spans="1:7" x14ac:dyDescent="0.3">
      <c r="A3964" s="106">
        <v>2000</v>
      </c>
      <c r="B3964" s="106" t="s">
        <v>6</v>
      </c>
      <c r="C3964" s="106" t="s">
        <v>17</v>
      </c>
      <c r="D3964" s="106" t="s">
        <v>68</v>
      </c>
      <c r="E3964" s="106" t="s">
        <v>127</v>
      </c>
      <c r="F3964" s="106" t="s">
        <v>28</v>
      </c>
      <c r="G3964" s="122">
        <v>10</v>
      </c>
    </row>
    <row r="3965" spans="1:7" x14ac:dyDescent="0.3">
      <c r="A3965" s="106">
        <v>2001</v>
      </c>
      <c r="B3965" s="106" t="s">
        <v>6</v>
      </c>
      <c r="C3965" s="106" t="s">
        <v>17</v>
      </c>
      <c r="D3965" s="106" t="s">
        <v>68</v>
      </c>
      <c r="E3965" s="106" t="s">
        <v>127</v>
      </c>
      <c r="F3965" s="106" t="s">
        <v>28</v>
      </c>
      <c r="G3965" s="122">
        <v>34</v>
      </c>
    </row>
    <row r="3966" spans="1:7" x14ac:dyDescent="0.3">
      <c r="A3966" s="106">
        <v>2002</v>
      </c>
      <c r="B3966" s="106" t="s">
        <v>6</v>
      </c>
      <c r="C3966" s="106" t="s">
        <v>17</v>
      </c>
      <c r="D3966" s="106" t="s">
        <v>68</v>
      </c>
      <c r="E3966" s="106" t="s">
        <v>127</v>
      </c>
      <c r="F3966" s="106" t="s">
        <v>28</v>
      </c>
      <c r="G3966" s="122">
        <v>5</v>
      </c>
    </row>
    <row r="3967" spans="1:7" x14ac:dyDescent="0.3">
      <c r="A3967" s="106">
        <v>2003</v>
      </c>
      <c r="B3967" s="106" t="s">
        <v>6</v>
      </c>
      <c r="C3967" s="106" t="s">
        <v>17</v>
      </c>
      <c r="D3967" s="106" t="s">
        <v>68</v>
      </c>
      <c r="E3967" s="106" t="s">
        <v>127</v>
      </c>
      <c r="F3967" s="106" t="s">
        <v>28</v>
      </c>
      <c r="G3967" s="122">
        <v>24</v>
      </c>
    </row>
    <row r="3968" spans="1:7" x14ac:dyDescent="0.3">
      <c r="A3968" s="106">
        <v>2004</v>
      </c>
      <c r="B3968" s="106" t="s">
        <v>6</v>
      </c>
      <c r="C3968" s="106" t="s">
        <v>17</v>
      </c>
      <c r="D3968" s="106" t="s">
        <v>68</v>
      </c>
      <c r="E3968" s="106" t="s">
        <v>127</v>
      </c>
      <c r="F3968" s="106" t="s">
        <v>28</v>
      </c>
      <c r="G3968" s="122">
        <v>259</v>
      </c>
    </row>
    <row r="3969" spans="1:7" x14ac:dyDescent="0.3">
      <c r="A3969" s="106">
        <v>2005</v>
      </c>
      <c r="B3969" s="106" t="s">
        <v>6</v>
      </c>
      <c r="C3969" s="106" t="s">
        <v>17</v>
      </c>
      <c r="D3969" s="106" t="s">
        <v>68</v>
      </c>
      <c r="E3969" s="106" t="s">
        <v>127</v>
      </c>
      <c r="F3969" s="106" t="s">
        <v>28</v>
      </c>
      <c r="G3969" s="122">
        <v>191</v>
      </c>
    </row>
    <row r="3970" spans="1:7" x14ac:dyDescent="0.3">
      <c r="A3970" s="106">
        <v>2006</v>
      </c>
      <c r="B3970" s="106" t="s">
        <v>6</v>
      </c>
      <c r="C3970" s="106" t="s">
        <v>17</v>
      </c>
      <c r="D3970" s="106" t="s">
        <v>68</v>
      </c>
      <c r="E3970" s="106" t="s">
        <v>127</v>
      </c>
      <c r="F3970" s="106" t="s">
        <v>28</v>
      </c>
      <c r="G3970" s="122">
        <v>69</v>
      </c>
    </row>
    <row r="3971" spans="1:7" x14ac:dyDescent="0.3">
      <c r="A3971" s="106">
        <v>2007</v>
      </c>
      <c r="B3971" s="106" t="s">
        <v>6</v>
      </c>
      <c r="C3971" s="106" t="s">
        <v>17</v>
      </c>
      <c r="D3971" s="106" t="s">
        <v>68</v>
      </c>
      <c r="E3971" s="106" t="s">
        <v>127</v>
      </c>
      <c r="F3971" s="106" t="s">
        <v>28</v>
      </c>
      <c r="G3971" s="122">
        <v>219</v>
      </c>
    </row>
    <row r="3972" spans="1:7" x14ac:dyDescent="0.3">
      <c r="A3972" s="106">
        <v>2008</v>
      </c>
      <c r="B3972" s="106" t="s">
        <v>6</v>
      </c>
      <c r="C3972" s="106" t="s">
        <v>17</v>
      </c>
      <c r="D3972" s="106" t="s">
        <v>68</v>
      </c>
      <c r="E3972" s="106" t="s">
        <v>127</v>
      </c>
      <c r="F3972" s="106" t="s">
        <v>28</v>
      </c>
      <c r="G3972" s="122">
        <v>398</v>
      </c>
    </row>
    <row r="3973" spans="1:7" x14ac:dyDescent="0.3">
      <c r="A3973" s="106">
        <v>2009</v>
      </c>
      <c r="B3973" s="106" t="s">
        <v>6</v>
      </c>
      <c r="C3973" s="106" t="s">
        <v>17</v>
      </c>
      <c r="D3973" s="106" t="s">
        <v>68</v>
      </c>
      <c r="E3973" s="106" t="s">
        <v>127</v>
      </c>
      <c r="F3973" s="106" t="s">
        <v>28</v>
      </c>
      <c r="G3973" s="122">
        <v>216</v>
      </c>
    </row>
    <row r="3974" spans="1:7" x14ac:dyDescent="0.3">
      <c r="A3974" s="106">
        <v>2010</v>
      </c>
      <c r="B3974" s="106" t="s">
        <v>6</v>
      </c>
      <c r="C3974" s="106" t="s">
        <v>17</v>
      </c>
      <c r="D3974" s="106" t="s">
        <v>68</v>
      </c>
      <c r="E3974" s="106" t="s">
        <v>127</v>
      </c>
      <c r="F3974" s="106" t="s">
        <v>28</v>
      </c>
      <c r="G3974" s="122"/>
    </row>
    <row r="3975" spans="1:7" x14ac:dyDescent="0.3">
      <c r="A3975" s="106">
        <v>2011</v>
      </c>
      <c r="B3975" s="106" t="s">
        <v>6</v>
      </c>
      <c r="C3975" s="106" t="s">
        <v>17</v>
      </c>
      <c r="D3975" s="106" t="s">
        <v>68</v>
      </c>
      <c r="E3975" s="106" t="s">
        <v>127</v>
      </c>
      <c r="F3975" s="106" t="s">
        <v>28</v>
      </c>
      <c r="G3975" s="122"/>
    </row>
    <row r="3976" spans="1:7" x14ac:dyDescent="0.3">
      <c r="A3976" s="106">
        <v>2012</v>
      </c>
      <c r="B3976" s="106" t="s">
        <v>6</v>
      </c>
      <c r="C3976" s="106" t="s">
        <v>17</v>
      </c>
      <c r="D3976" s="106" t="s">
        <v>68</v>
      </c>
      <c r="E3976" s="106" t="s">
        <v>127</v>
      </c>
      <c r="F3976" s="106" t="s">
        <v>28</v>
      </c>
      <c r="G3976" s="122">
        <v>119</v>
      </c>
    </row>
    <row r="3977" spans="1:7" x14ac:dyDescent="0.3">
      <c r="A3977" s="106">
        <v>2013</v>
      </c>
      <c r="B3977" s="106" t="s">
        <v>6</v>
      </c>
      <c r="C3977" s="9" t="s">
        <v>17</v>
      </c>
      <c r="D3977" s="106" t="s">
        <v>68</v>
      </c>
      <c r="E3977" s="106" t="s">
        <v>127</v>
      </c>
      <c r="F3977" s="106" t="s">
        <v>28</v>
      </c>
      <c r="G3977" s="122"/>
    </row>
    <row r="3978" spans="1:7" x14ac:dyDescent="0.3">
      <c r="A3978" s="106">
        <v>2014</v>
      </c>
      <c r="B3978" s="106" t="s">
        <v>6</v>
      </c>
      <c r="C3978" s="9" t="s">
        <v>17</v>
      </c>
      <c r="D3978" s="106" t="s">
        <v>68</v>
      </c>
      <c r="E3978" s="106" t="s">
        <v>127</v>
      </c>
      <c r="F3978" s="106" t="s">
        <v>28</v>
      </c>
      <c r="G3978" s="122"/>
    </row>
    <row r="3979" spans="1:7" x14ac:dyDescent="0.3">
      <c r="A3979" s="106">
        <v>2015</v>
      </c>
      <c r="B3979" s="106" t="s">
        <v>6</v>
      </c>
      <c r="C3979" s="9" t="s">
        <v>17</v>
      </c>
      <c r="D3979" s="106" t="s">
        <v>68</v>
      </c>
      <c r="E3979" s="106" t="s">
        <v>127</v>
      </c>
      <c r="F3979" s="106" t="s">
        <v>28</v>
      </c>
      <c r="G3979" s="122">
        <v>25</v>
      </c>
    </row>
    <row r="3980" spans="1:7" x14ac:dyDescent="0.3">
      <c r="A3980" s="106">
        <v>2016</v>
      </c>
      <c r="B3980" s="106" t="s">
        <v>6</v>
      </c>
      <c r="C3980" s="9" t="s">
        <v>17</v>
      </c>
      <c r="D3980" s="106" t="s">
        <v>68</v>
      </c>
      <c r="E3980" s="106" t="s">
        <v>127</v>
      </c>
      <c r="F3980" s="106" t="s">
        <v>28</v>
      </c>
      <c r="G3980" s="122">
        <v>40</v>
      </c>
    </row>
    <row r="3981" spans="1:7" x14ac:dyDescent="0.3">
      <c r="A3981" s="106">
        <v>2000</v>
      </c>
      <c r="B3981" s="106" t="s">
        <v>114</v>
      </c>
      <c r="C3981" s="106" t="s">
        <v>112</v>
      </c>
      <c r="D3981" s="106" t="s">
        <v>51</v>
      </c>
      <c r="E3981" s="106" t="s">
        <v>127</v>
      </c>
      <c r="F3981" s="106" t="s">
        <v>28</v>
      </c>
      <c r="G3981" s="123">
        <v>28</v>
      </c>
    </row>
    <row r="3982" spans="1:7" x14ac:dyDescent="0.3">
      <c r="A3982" s="106">
        <v>2001</v>
      </c>
      <c r="B3982" s="106" t="s">
        <v>114</v>
      </c>
      <c r="C3982" s="106" t="s">
        <v>112</v>
      </c>
      <c r="D3982" s="106" t="s">
        <v>51</v>
      </c>
      <c r="E3982" s="106" t="s">
        <v>127</v>
      </c>
      <c r="F3982" s="106" t="s">
        <v>28</v>
      </c>
      <c r="G3982" s="123">
        <v>10</v>
      </c>
    </row>
    <row r="3983" spans="1:7" x14ac:dyDescent="0.3">
      <c r="A3983" s="106">
        <v>2002</v>
      </c>
      <c r="B3983" s="106" t="s">
        <v>114</v>
      </c>
      <c r="C3983" s="106" t="s">
        <v>112</v>
      </c>
      <c r="D3983" s="106" t="s">
        <v>51</v>
      </c>
      <c r="E3983" s="106" t="s">
        <v>127</v>
      </c>
      <c r="F3983" s="106" t="s">
        <v>28</v>
      </c>
      <c r="G3983" s="123"/>
    </row>
    <row r="3984" spans="1:7" x14ac:dyDescent="0.3">
      <c r="A3984" s="106">
        <v>2003</v>
      </c>
      <c r="B3984" s="106" t="s">
        <v>114</v>
      </c>
      <c r="C3984" s="106" t="s">
        <v>112</v>
      </c>
      <c r="D3984" s="106" t="s">
        <v>51</v>
      </c>
      <c r="E3984" s="106" t="s">
        <v>127</v>
      </c>
      <c r="F3984" s="106" t="s">
        <v>28</v>
      </c>
      <c r="G3984" s="123">
        <v>161</v>
      </c>
    </row>
    <row r="3985" spans="1:7" x14ac:dyDescent="0.3">
      <c r="A3985" s="106">
        <v>2004</v>
      </c>
      <c r="B3985" s="106" t="s">
        <v>114</v>
      </c>
      <c r="C3985" s="106" t="s">
        <v>112</v>
      </c>
      <c r="D3985" s="106" t="s">
        <v>51</v>
      </c>
      <c r="E3985" s="106" t="s">
        <v>127</v>
      </c>
      <c r="F3985" s="106" t="s">
        <v>28</v>
      </c>
      <c r="G3985" s="123">
        <v>369</v>
      </c>
    </row>
    <row r="3986" spans="1:7" x14ac:dyDescent="0.3">
      <c r="A3986" s="106">
        <v>2005</v>
      </c>
      <c r="B3986" s="106" t="s">
        <v>114</v>
      </c>
      <c r="C3986" s="106" t="s">
        <v>112</v>
      </c>
      <c r="D3986" s="106" t="s">
        <v>51</v>
      </c>
      <c r="E3986" s="106" t="s">
        <v>127</v>
      </c>
      <c r="F3986" s="106" t="s">
        <v>28</v>
      </c>
      <c r="G3986" s="123">
        <v>437</v>
      </c>
    </row>
    <row r="3987" spans="1:7" x14ac:dyDescent="0.3">
      <c r="A3987" s="106">
        <v>2006</v>
      </c>
      <c r="B3987" s="106" t="s">
        <v>114</v>
      </c>
      <c r="C3987" s="106" t="s">
        <v>112</v>
      </c>
      <c r="D3987" s="106" t="s">
        <v>51</v>
      </c>
      <c r="E3987" s="106" t="s">
        <v>127</v>
      </c>
      <c r="F3987" s="106" t="s">
        <v>28</v>
      </c>
      <c r="G3987" s="123">
        <v>166</v>
      </c>
    </row>
    <row r="3988" spans="1:7" x14ac:dyDescent="0.3">
      <c r="A3988" s="106">
        <v>2007</v>
      </c>
      <c r="B3988" s="106" t="s">
        <v>114</v>
      </c>
      <c r="C3988" s="106" t="s">
        <v>112</v>
      </c>
      <c r="D3988" s="106" t="s">
        <v>51</v>
      </c>
      <c r="E3988" s="106" t="s">
        <v>127</v>
      </c>
      <c r="F3988" s="106" t="s">
        <v>28</v>
      </c>
      <c r="G3988" s="123">
        <v>375</v>
      </c>
    </row>
    <row r="3989" spans="1:7" x14ac:dyDescent="0.3">
      <c r="A3989" s="106">
        <v>2008</v>
      </c>
      <c r="B3989" s="106" t="s">
        <v>114</v>
      </c>
      <c r="C3989" s="106" t="s">
        <v>112</v>
      </c>
      <c r="D3989" s="106" t="s">
        <v>51</v>
      </c>
      <c r="E3989" s="106" t="s">
        <v>127</v>
      </c>
      <c r="F3989" s="106" t="s">
        <v>28</v>
      </c>
      <c r="G3989" s="123">
        <v>540</v>
      </c>
    </row>
    <row r="3990" spans="1:7" x14ac:dyDescent="0.3">
      <c r="A3990" s="106">
        <v>2009</v>
      </c>
      <c r="B3990" s="106" t="s">
        <v>114</v>
      </c>
      <c r="C3990" s="106" t="s">
        <v>112</v>
      </c>
      <c r="D3990" s="106" t="s">
        <v>51</v>
      </c>
      <c r="E3990" s="106" t="s">
        <v>127</v>
      </c>
      <c r="F3990" s="106" t="s">
        <v>28</v>
      </c>
      <c r="G3990" s="123">
        <v>153</v>
      </c>
    </row>
    <row r="3991" spans="1:7" x14ac:dyDescent="0.3">
      <c r="A3991" s="106">
        <v>2010</v>
      </c>
      <c r="B3991" s="106" t="s">
        <v>114</v>
      </c>
      <c r="C3991" s="106" t="s">
        <v>112</v>
      </c>
      <c r="D3991" s="106" t="s">
        <v>51</v>
      </c>
      <c r="E3991" s="106" t="s">
        <v>127</v>
      </c>
      <c r="F3991" s="106" t="s">
        <v>28</v>
      </c>
      <c r="G3991" s="123">
        <v>224</v>
      </c>
    </row>
    <row r="3992" spans="1:7" x14ac:dyDescent="0.3">
      <c r="A3992" s="106">
        <v>2011</v>
      </c>
      <c r="B3992" s="106" t="s">
        <v>114</v>
      </c>
      <c r="C3992" s="106" t="s">
        <v>112</v>
      </c>
      <c r="D3992" s="106" t="s">
        <v>51</v>
      </c>
      <c r="E3992" s="106" t="s">
        <v>127</v>
      </c>
      <c r="F3992" s="106" t="s">
        <v>28</v>
      </c>
      <c r="G3992" s="123">
        <v>329</v>
      </c>
    </row>
    <row r="3993" spans="1:7" x14ac:dyDescent="0.3">
      <c r="A3993" s="106">
        <v>2012</v>
      </c>
      <c r="B3993" s="106" t="s">
        <v>114</v>
      </c>
      <c r="C3993" s="106" t="s">
        <v>112</v>
      </c>
      <c r="D3993" s="106" t="s">
        <v>51</v>
      </c>
      <c r="E3993" s="106" t="s">
        <v>127</v>
      </c>
      <c r="F3993" s="106" t="s">
        <v>28</v>
      </c>
      <c r="G3993" s="123"/>
    </row>
    <row r="3994" spans="1:7" x14ac:dyDescent="0.3">
      <c r="A3994" s="106">
        <v>2013</v>
      </c>
      <c r="B3994" s="106" t="s">
        <v>114</v>
      </c>
      <c r="C3994" s="106" t="s">
        <v>112</v>
      </c>
      <c r="D3994" s="106" t="s">
        <v>51</v>
      </c>
      <c r="E3994" s="106" t="s">
        <v>127</v>
      </c>
      <c r="F3994" s="106" t="s">
        <v>28</v>
      </c>
      <c r="G3994" s="123">
        <v>60</v>
      </c>
    </row>
    <row r="3995" spans="1:7" x14ac:dyDescent="0.3">
      <c r="A3995" s="106">
        <v>2014</v>
      </c>
      <c r="B3995" s="106" t="s">
        <v>114</v>
      </c>
      <c r="C3995" s="106" t="s">
        <v>112</v>
      </c>
      <c r="D3995" s="106" t="s">
        <v>51</v>
      </c>
      <c r="E3995" s="106" t="s">
        <v>127</v>
      </c>
      <c r="F3995" s="106" t="s">
        <v>28</v>
      </c>
      <c r="G3995" s="123">
        <v>3</v>
      </c>
    </row>
    <row r="3996" spans="1:7" x14ac:dyDescent="0.3">
      <c r="A3996" s="106">
        <v>2015</v>
      </c>
      <c r="B3996" s="106" t="s">
        <v>114</v>
      </c>
      <c r="C3996" s="106" t="s">
        <v>112</v>
      </c>
      <c r="D3996" s="106" t="s">
        <v>51</v>
      </c>
      <c r="E3996" s="106" t="s">
        <v>127</v>
      </c>
      <c r="F3996" s="106" t="s">
        <v>28</v>
      </c>
      <c r="G3996" s="123"/>
    </row>
    <row r="3997" spans="1:7" x14ac:dyDescent="0.3">
      <c r="A3997" s="106">
        <v>2016</v>
      </c>
      <c r="B3997" s="106" t="s">
        <v>114</v>
      </c>
      <c r="C3997" s="106" t="s">
        <v>112</v>
      </c>
      <c r="D3997" s="106" t="s">
        <v>51</v>
      </c>
      <c r="E3997" s="106" t="s">
        <v>127</v>
      </c>
      <c r="F3997" s="106" t="s">
        <v>28</v>
      </c>
      <c r="G3997" s="123"/>
    </row>
    <row r="3998" spans="1:7" x14ac:dyDescent="0.3">
      <c r="A3998" s="11">
        <v>2000</v>
      </c>
      <c r="B3998" s="106" t="s">
        <v>115</v>
      </c>
      <c r="C3998" s="106" t="s">
        <v>69</v>
      </c>
      <c r="D3998" s="106" t="s">
        <v>70</v>
      </c>
      <c r="E3998" s="106" t="s">
        <v>127</v>
      </c>
      <c r="F3998" s="106" t="s">
        <v>28</v>
      </c>
      <c r="G3998" s="124">
        <v>181</v>
      </c>
    </row>
    <row r="3999" spans="1:7" x14ac:dyDescent="0.3">
      <c r="A3999" s="11">
        <v>2001</v>
      </c>
      <c r="B3999" s="106" t="s">
        <v>115</v>
      </c>
      <c r="C3999" s="106" t="s">
        <v>69</v>
      </c>
      <c r="D3999" s="106" t="s">
        <v>70</v>
      </c>
      <c r="E3999" s="106" t="s">
        <v>127</v>
      </c>
      <c r="F3999" s="106" t="s">
        <v>28</v>
      </c>
      <c r="G3999" s="124">
        <v>126</v>
      </c>
    </row>
    <row r="4000" spans="1:7" x14ac:dyDescent="0.3">
      <c r="A4000" s="11">
        <v>2002</v>
      </c>
      <c r="B4000" s="106" t="s">
        <v>115</v>
      </c>
      <c r="C4000" s="106" t="s">
        <v>69</v>
      </c>
      <c r="D4000" s="106" t="s">
        <v>70</v>
      </c>
      <c r="E4000" s="106" t="s">
        <v>127</v>
      </c>
      <c r="F4000" s="106" t="s">
        <v>28</v>
      </c>
      <c r="G4000" s="124">
        <v>256</v>
      </c>
    </row>
    <row r="4001" spans="1:7" x14ac:dyDescent="0.3">
      <c r="A4001" s="11">
        <v>2003</v>
      </c>
      <c r="B4001" s="106" t="s">
        <v>115</v>
      </c>
      <c r="C4001" s="106" t="s">
        <v>69</v>
      </c>
      <c r="D4001" s="106" t="s">
        <v>70</v>
      </c>
      <c r="E4001" s="106" t="s">
        <v>127</v>
      </c>
      <c r="F4001" s="106" t="s">
        <v>28</v>
      </c>
      <c r="G4001" s="124">
        <v>189</v>
      </c>
    </row>
    <row r="4002" spans="1:7" x14ac:dyDescent="0.3">
      <c r="A4002" s="11">
        <v>2004</v>
      </c>
      <c r="B4002" s="106" t="s">
        <v>115</v>
      </c>
      <c r="C4002" s="106" t="s">
        <v>69</v>
      </c>
      <c r="D4002" s="106" t="s">
        <v>70</v>
      </c>
      <c r="E4002" s="106" t="s">
        <v>127</v>
      </c>
      <c r="F4002" s="106" t="s">
        <v>28</v>
      </c>
      <c r="G4002" s="124">
        <v>227</v>
      </c>
    </row>
    <row r="4003" spans="1:7" x14ac:dyDescent="0.3">
      <c r="A4003" s="11">
        <v>2005</v>
      </c>
      <c r="B4003" s="106" t="s">
        <v>115</v>
      </c>
      <c r="C4003" s="106" t="s">
        <v>69</v>
      </c>
      <c r="D4003" s="106" t="s">
        <v>70</v>
      </c>
      <c r="E4003" s="106" t="s">
        <v>127</v>
      </c>
      <c r="F4003" s="106" t="s">
        <v>28</v>
      </c>
      <c r="G4003" s="124">
        <v>317</v>
      </c>
    </row>
    <row r="4004" spans="1:7" x14ac:dyDescent="0.3">
      <c r="A4004" s="11">
        <v>2006</v>
      </c>
      <c r="B4004" s="106" t="s">
        <v>115</v>
      </c>
      <c r="C4004" s="106" t="s">
        <v>69</v>
      </c>
      <c r="D4004" s="106" t="s">
        <v>70</v>
      </c>
      <c r="E4004" s="106" t="s">
        <v>127</v>
      </c>
      <c r="F4004" s="106" t="s">
        <v>28</v>
      </c>
      <c r="G4004" s="124">
        <v>105</v>
      </c>
    </row>
    <row r="4005" spans="1:7" x14ac:dyDescent="0.3">
      <c r="A4005" s="11">
        <v>2007</v>
      </c>
      <c r="B4005" s="106" t="s">
        <v>115</v>
      </c>
      <c r="C4005" s="106" t="s">
        <v>69</v>
      </c>
      <c r="D4005" s="106" t="s">
        <v>70</v>
      </c>
      <c r="E4005" s="106" t="s">
        <v>127</v>
      </c>
      <c r="F4005" s="106" t="s">
        <v>28</v>
      </c>
      <c r="G4005" s="124">
        <v>351</v>
      </c>
    </row>
    <row r="4006" spans="1:7" x14ac:dyDescent="0.3">
      <c r="A4006" s="11">
        <v>2008</v>
      </c>
      <c r="B4006" s="106" t="s">
        <v>115</v>
      </c>
      <c r="C4006" s="106" t="s">
        <v>69</v>
      </c>
      <c r="D4006" s="106" t="s">
        <v>70</v>
      </c>
      <c r="E4006" s="106" t="s">
        <v>127</v>
      </c>
      <c r="F4006" s="106" t="s">
        <v>28</v>
      </c>
      <c r="G4006" s="124">
        <v>15</v>
      </c>
    </row>
    <row r="4007" spans="1:7" x14ac:dyDescent="0.3">
      <c r="A4007" s="11">
        <v>2009</v>
      </c>
      <c r="B4007" s="106" t="s">
        <v>115</v>
      </c>
      <c r="C4007" s="106" t="s">
        <v>69</v>
      </c>
      <c r="D4007" s="106" t="s">
        <v>70</v>
      </c>
      <c r="E4007" s="106" t="s">
        <v>127</v>
      </c>
      <c r="F4007" s="106" t="s">
        <v>28</v>
      </c>
      <c r="G4007" s="124"/>
    </row>
    <row r="4008" spans="1:7" x14ac:dyDescent="0.3">
      <c r="A4008" s="11">
        <v>2010</v>
      </c>
      <c r="B4008" s="106" t="s">
        <v>115</v>
      </c>
      <c r="C4008" s="106" t="s">
        <v>69</v>
      </c>
      <c r="D4008" s="106" t="s">
        <v>70</v>
      </c>
      <c r="E4008" s="106" t="s">
        <v>127</v>
      </c>
      <c r="F4008" s="106" t="s">
        <v>28</v>
      </c>
      <c r="G4008" s="124">
        <v>23</v>
      </c>
    </row>
    <row r="4009" spans="1:7" x14ac:dyDescent="0.3">
      <c r="A4009" s="11">
        <v>2011</v>
      </c>
      <c r="B4009" s="106" t="s">
        <v>115</v>
      </c>
      <c r="C4009" s="106" t="s">
        <v>69</v>
      </c>
      <c r="D4009" s="106" t="s">
        <v>70</v>
      </c>
      <c r="E4009" s="106" t="s">
        <v>127</v>
      </c>
      <c r="F4009" s="106" t="s">
        <v>28</v>
      </c>
      <c r="G4009" s="124"/>
    </row>
    <row r="4010" spans="1:7" x14ac:dyDescent="0.3">
      <c r="A4010" s="11">
        <v>2012</v>
      </c>
      <c r="B4010" s="106" t="s">
        <v>115</v>
      </c>
      <c r="C4010" s="106" t="s">
        <v>69</v>
      </c>
      <c r="D4010" s="106" t="s">
        <v>70</v>
      </c>
      <c r="E4010" s="106" t="s">
        <v>127</v>
      </c>
      <c r="F4010" s="106" t="s">
        <v>28</v>
      </c>
      <c r="G4010" s="124"/>
    </row>
    <row r="4011" spans="1:7" x14ac:dyDescent="0.3">
      <c r="A4011" s="11">
        <v>2013</v>
      </c>
      <c r="B4011" s="106" t="s">
        <v>115</v>
      </c>
      <c r="C4011" s="106" t="s">
        <v>69</v>
      </c>
      <c r="D4011" s="106" t="s">
        <v>70</v>
      </c>
      <c r="E4011" s="106" t="s">
        <v>127</v>
      </c>
      <c r="F4011" s="106" t="s">
        <v>28</v>
      </c>
      <c r="G4011" s="124"/>
    </row>
    <row r="4012" spans="1:7" x14ac:dyDescent="0.3">
      <c r="A4012" s="11">
        <v>2014</v>
      </c>
      <c r="B4012" s="106" t="s">
        <v>115</v>
      </c>
      <c r="C4012" s="106" t="s">
        <v>69</v>
      </c>
      <c r="D4012" s="106" t="s">
        <v>70</v>
      </c>
      <c r="E4012" s="106" t="s">
        <v>127</v>
      </c>
      <c r="F4012" s="106" t="s">
        <v>28</v>
      </c>
      <c r="G4012" s="124">
        <v>11</v>
      </c>
    </row>
    <row r="4013" spans="1:7" x14ac:dyDescent="0.3">
      <c r="A4013" s="11">
        <v>2015</v>
      </c>
      <c r="B4013" s="106" t="s">
        <v>115</v>
      </c>
      <c r="C4013" s="106" t="s">
        <v>69</v>
      </c>
      <c r="D4013" s="106" t="s">
        <v>70</v>
      </c>
      <c r="E4013" s="106" t="s">
        <v>127</v>
      </c>
      <c r="F4013" s="106" t="s">
        <v>28</v>
      </c>
      <c r="G4013" s="124"/>
    </row>
    <row r="4014" spans="1:7" x14ac:dyDescent="0.3">
      <c r="A4014" s="11">
        <v>2016</v>
      </c>
      <c r="B4014" s="106" t="s">
        <v>115</v>
      </c>
      <c r="C4014" s="106" t="s">
        <v>69</v>
      </c>
      <c r="D4014" s="106" t="s">
        <v>70</v>
      </c>
      <c r="E4014" s="106" t="s">
        <v>127</v>
      </c>
      <c r="F4014" s="106" t="s">
        <v>28</v>
      </c>
      <c r="G4014" s="124">
        <v>38</v>
      </c>
    </row>
    <row r="4015" spans="1:7" x14ac:dyDescent="0.3">
      <c r="A4015" s="11">
        <v>2000</v>
      </c>
      <c r="B4015" s="216" t="s">
        <v>250</v>
      </c>
      <c r="C4015" s="216" t="s">
        <v>251</v>
      </c>
      <c r="D4015" s="216" t="s">
        <v>252</v>
      </c>
      <c r="E4015" s="106" t="s">
        <v>127</v>
      </c>
      <c r="F4015" s="106" t="s">
        <v>28</v>
      </c>
      <c r="G4015" s="125">
        <v>36</v>
      </c>
    </row>
    <row r="4016" spans="1:7" x14ac:dyDescent="0.3">
      <c r="A4016" s="11">
        <v>2001</v>
      </c>
      <c r="B4016" s="216" t="s">
        <v>250</v>
      </c>
      <c r="C4016" s="216" t="s">
        <v>251</v>
      </c>
      <c r="D4016" s="216" t="s">
        <v>252</v>
      </c>
      <c r="E4016" s="106" t="s">
        <v>127</v>
      </c>
      <c r="F4016" s="106" t="s">
        <v>28</v>
      </c>
      <c r="G4016" s="125">
        <v>70</v>
      </c>
    </row>
    <row r="4017" spans="1:7" x14ac:dyDescent="0.3">
      <c r="A4017" s="11">
        <v>2002</v>
      </c>
      <c r="B4017" s="216" t="s">
        <v>250</v>
      </c>
      <c r="C4017" s="216" t="s">
        <v>251</v>
      </c>
      <c r="D4017" s="216" t="s">
        <v>252</v>
      </c>
      <c r="E4017" s="106" t="s">
        <v>127</v>
      </c>
      <c r="F4017" s="106" t="s">
        <v>28</v>
      </c>
      <c r="G4017" s="125">
        <v>46</v>
      </c>
    </row>
    <row r="4018" spans="1:7" x14ac:dyDescent="0.3">
      <c r="A4018" s="11">
        <v>2003</v>
      </c>
      <c r="B4018" s="216" t="s">
        <v>250</v>
      </c>
      <c r="C4018" s="216" t="s">
        <v>251</v>
      </c>
      <c r="D4018" s="216" t="s">
        <v>252</v>
      </c>
      <c r="E4018" s="106" t="s">
        <v>127</v>
      </c>
      <c r="F4018" s="106" t="s">
        <v>28</v>
      </c>
      <c r="G4018" s="125">
        <v>42</v>
      </c>
    </row>
    <row r="4019" spans="1:7" x14ac:dyDescent="0.3">
      <c r="A4019" s="11">
        <v>2004</v>
      </c>
      <c r="B4019" s="216" t="s">
        <v>250</v>
      </c>
      <c r="C4019" s="216" t="s">
        <v>251</v>
      </c>
      <c r="D4019" s="216" t="s">
        <v>252</v>
      </c>
      <c r="E4019" s="106" t="s">
        <v>127</v>
      </c>
      <c r="F4019" s="106" t="s">
        <v>28</v>
      </c>
      <c r="G4019" s="125">
        <v>214</v>
      </c>
    </row>
    <row r="4020" spans="1:7" x14ac:dyDescent="0.3">
      <c r="A4020" s="11">
        <v>2005</v>
      </c>
      <c r="B4020" s="216" t="s">
        <v>250</v>
      </c>
      <c r="C4020" s="216" t="s">
        <v>251</v>
      </c>
      <c r="D4020" s="216" t="s">
        <v>252</v>
      </c>
      <c r="E4020" s="106" t="s">
        <v>127</v>
      </c>
      <c r="F4020" s="106" t="s">
        <v>28</v>
      </c>
      <c r="G4020" s="125">
        <v>235</v>
      </c>
    </row>
    <row r="4021" spans="1:7" x14ac:dyDescent="0.3">
      <c r="A4021" s="11">
        <v>2006</v>
      </c>
      <c r="B4021" s="216" t="s">
        <v>250</v>
      </c>
      <c r="C4021" s="216" t="s">
        <v>251</v>
      </c>
      <c r="D4021" s="216" t="s">
        <v>252</v>
      </c>
      <c r="E4021" s="106" t="s">
        <v>127</v>
      </c>
      <c r="F4021" s="106" t="s">
        <v>28</v>
      </c>
      <c r="G4021" s="125">
        <v>194</v>
      </c>
    </row>
    <row r="4022" spans="1:7" x14ac:dyDescent="0.3">
      <c r="A4022" s="11">
        <v>2007</v>
      </c>
      <c r="B4022" s="216" t="s">
        <v>250</v>
      </c>
      <c r="C4022" s="216" t="s">
        <v>251</v>
      </c>
      <c r="D4022" s="216" t="s">
        <v>252</v>
      </c>
      <c r="E4022" s="106" t="s">
        <v>127</v>
      </c>
      <c r="F4022" s="106" t="s">
        <v>28</v>
      </c>
      <c r="G4022" s="125">
        <v>133</v>
      </c>
    </row>
    <row r="4023" spans="1:7" x14ac:dyDescent="0.3">
      <c r="A4023" s="11">
        <v>2008</v>
      </c>
      <c r="B4023" s="216" t="s">
        <v>250</v>
      </c>
      <c r="C4023" s="216" t="s">
        <v>251</v>
      </c>
      <c r="D4023" s="216" t="s">
        <v>252</v>
      </c>
      <c r="E4023" s="106" t="s">
        <v>127</v>
      </c>
      <c r="F4023" s="106" t="s">
        <v>28</v>
      </c>
      <c r="G4023" s="125">
        <v>264</v>
      </c>
    </row>
    <row r="4024" spans="1:7" x14ac:dyDescent="0.3">
      <c r="A4024" s="11">
        <v>2009</v>
      </c>
      <c r="B4024" s="216" t="s">
        <v>250</v>
      </c>
      <c r="C4024" s="216" t="s">
        <v>251</v>
      </c>
      <c r="D4024" s="216" t="s">
        <v>252</v>
      </c>
      <c r="E4024" s="106" t="s">
        <v>127</v>
      </c>
      <c r="F4024" s="106" t="s">
        <v>28</v>
      </c>
      <c r="G4024" s="125">
        <v>102</v>
      </c>
    </row>
    <row r="4025" spans="1:7" x14ac:dyDescent="0.3">
      <c r="A4025" s="11">
        <v>2010</v>
      </c>
      <c r="B4025" s="216" t="s">
        <v>250</v>
      </c>
      <c r="C4025" s="216" t="s">
        <v>251</v>
      </c>
      <c r="D4025" s="216" t="s">
        <v>252</v>
      </c>
      <c r="E4025" s="106" t="s">
        <v>127</v>
      </c>
      <c r="F4025" s="106" t="s">
        <v>28</v>
      </c>
      <c r="G4025" s="125">
        <v>106</v>
      </c>
    </row>
    <row r="4026" spans="1:7" x14ac:dyDescent="0.3">
      <c r="A4026" s="11">
        <v>2011</v>
      </c>
      <c r="B4026" s="216" t="s">
        <v>250</v>
      </c>
      <c r="C4026" s="216" t="s">
        <v>251</v>
      </c>
      <c r="D4026" s="216" t="s">
        <v>252</v>
      </c>
      <c r="E4026" s="106" t="s">
        <v>127</v>
      </c>
      <c r="F4026" s="106" t="s">
        <v>28</v>
      </c>
      <c r="G4026" s="125">
        <v>64</v>
      </c>
    </row>
    <row r="4027" spans="1:7" x14ac:dyDescent="0.3">
      <c r="A4027" s="11">
        <v>2012</v>
      </c>
      <c r="B4027" s="216" t="s">
        <v>250</v>
      </c>
      <c r="C4027" s="216" t="s">
        <v>251</v>
      </c>
      <c r="D4027" s="216" t="s">
        <v>252</v>
      </c>
      <c r="E4027" s="106" t="s">
        <v>127</v>
      </c>
      <c r="F4027" s="106" t="s">
        <v>28</v>
      </c>
      <c r="G4027" s="125">
        <v>60</v>
      </c>
    </row>
    <row r="4028" spans="1:7" x14ac:dyDescent="0.3">
      <c r="A4028" s="11">
        <v>2013</v>
      </c>
      <c r="B4028" s="216" t="s">
        <v>250</v>
      </c>
      <c r="C4028" s="216" t="s">
        <v>251</v>
      </c>
      <c r="D4028" s="216" t="s">
        <v>252</v>
      </c>
      <c r="E4028" s="106" t="s">
        <v>127</v>
      </c>
      <c r="F4028" s="106" t="s">
        <v>28</v>
      </c>
      <c r="G4028" s="125"/>
    </row>
    <row r="4029" spans="1:7" x14ac:dyDescent="0.3">
      <c r="A4029" s="11">
        <v>2014</v>
      </c>
      <c r="B4029" s="216" t="s">
        <v>250</v>
      </c>
      <c r="C4029" s="216" t="s">
        <v>251</v>
      </c>
      <c r="D4029" s="216" t="s">
        <v>252</v>
      </c>
      <c r="E4029" s="106" t="s">
        <v>127</v>
      </c>
      <c r="F4029" s="106" t="s">
        <v>28</v>
      </c>
      <c r="G4029" s="125"/>
    </row>
    <row r="4030" spans="1:7" x14ac:dyDescent="0.3">
      <c r="A4030" s="11">
        <v>2015</v>
      </c>
      <c r="B4030" s="216" t="s">
        <v>250</v>
      </c>
      <c r="C4030" s="216" t="s">
        <v>251</v>
      </c>
      <c r="D4030" s="216" t="s">
        <v>252</v>
      </c>
      <c r="E4030" s="106" t="s">
        <v>127</v>
      </c>
      <c r="F4030" s="106" t="s">
        <v>28</v>
      </c>
      <c r="G4030" s="125">
        <v>56</v>
      </c>
    </row>
    <row r="4031" spans="1:7" x14ac:dyDescent="0.3">
      <c r="A4031" s="11">
        <v>2016</v>
      </c>
      <c r="B4031" s="216" t="s">
        <v>250</v>
      </c>
      <c r="C4031" s="216" t="s">
        <v>251</v>
      </c>
      <c r="D4031" s="216" t="s">
        <v>252</v>
      </c>
      <c r="E4031" s="106" t="s">
        <v>127</v>
      </c>
      <c r="F4031" s="106" t="s">
        <v>28</v>
      </c>
      <c r="G4031" s="125"/>
    </row>
    <row r="4032" spans="1:7" x14ac:dyDescent="0.3">
      <c r="A4032" s="11">
        <v>2000</v>
      </c>
      <c r="B4032" s="216" t="s">
        <v>250</v>
      </c>
      <c r="C4032" s="106" t="s">
        <v>76</v>
      </c>
      <c r="D4032" s="216" t="s">
        <v>253</v>
      </c>
      <c r="E4032" s="106" t="s">
        <v>127</v>
      </c>
      <c r="F4032" s="106" t="s">
        <v>28</v>
      </c>
      <c r="G4032" s="126">
        <v>5</v>
      </c>
    </row>
    <row r="4033" spans="1:7" x14ac:dyDescent="0.3">
      <c r="A4033" s="11">
        <v>2001</v>
      </c>
      <c r="B4033" s="216" t="s">
        <v>250</v>
      </c>
      <c r="C4033" s="106" t="s">
        <v>76</v>
      </c>
      <c r="D4033" s="216" t="s">
        <v>253</v>
      </c>
      <c r="E4033" s="106" t="s">
        <v>127</v>
      </c>
      <c r="F4033" s="106" t="s">
        <v>28</v>
      </c>
      <c r="G4033" s="126">
        <v>3</v>
      </c>
    </row>
    <row r="4034" spans="1:7" x14ac:dyDescent="0.3">
      <c r="A4034" s="11">
        <v>2002</v>
      </c>
      <c r="B4034" s="216" t="s">
        <v>250</v>
      </c>
      <c r="C4034" s="106" t="s">
        <v>76</v>
      </c>
      <c r="D4034" s="216" t="s">
        <v>253</v>
      </c>
      <c r="E4034" s="106" t="s">
        <v>127</v>
      </c>
      <c r="F4034" s="106" t="s">
        <v>28</v>
      </c>
      <c r="G4034" s="126"/>
    </row>
    <row r="4035" spans="1:7" x14ac:dyDescent="0.3">
      <c r="A4035" s="11">
        <v>2003</v>
      </c>
      <c r="B4035" s="216" t="s">
        <v>250</v>
      </c>
      <c r="C4035" s="106" t="s">
        <v>76</v>
      </c>
      <c r="D4035" s="216" t="s">
        <v>253</v>
      </c>
      <c r="E4035" s="106" t="s">
        <v>127</v>
      </c>
      <c r="F4035" s="106" t="s">
        <v>28</v>
      </c>
      <c r="G4035" s="126"/>
    </row>
    <row r="4036" spans="1:7" x14ac:dyDescent="0.3">
      <c r="A4036" s="11">
        <v>2004</v>
      </c>
      <c r="B4036" s="216" t="s">
        <v>250</v>
      </c>
      <c r="C4036" s="106" t="s">
        <v>76</v>
      </c>
      <c r="D4036" s="216" t="s">
        <v>253</v>
      </c>
      <c r="E4036" s="106" t="s">
        <v>127</v>
      </c>
      <c r="F4036" s="106" t="s">
        <v>28</v>
      </c>
      <c r="G4036" s="126">
        <v>47</v>
      </c>
    </row>
    <row r="4037" spans="1:7" x14ac:dyDescent="0.3">
      <c r="A4037" s="11">
        <v>2005</v>
      </c>
      <c r="B4037" s="216" t="s">
        <v>250</v>
      </c>
      <c r="C4037" s="106" t="s">
        <v>76</v>
      </c>
      <c r="D4037" s="216" t="s">
        <v>253</v>
      </c>
      <c r="E4037" s="106" t="s">
        <v>127</v>
      </c>
      <c r="F4037" s="106" t="s">
        <v>28</v>
      </c>
      <c r="G4037" s="126">
        <v>60</v>
      </c>
    </row>
    <row r="4038" spans="1:7" x14ac:dyDescent="0.3">
      <c r="A4038" s="11">
        <v>2006</v>
      </c>
      <c r="B4038" s="216" t="s">
        <v>250</v>
      </c>
      <c r="C4038" s="106" t="s">
        <v>76</v>
      </c>
      <c r="D4038" s="216" t="s">
        <v>253</v>
      </c>
      <c r="E4038" s="106" t="s">
        <v>127</v>
      </c>
      <c r="F4038" s="106" t="s">
        <v>28</v>
      </c>
      <c r="G4038" s="126">
        <v>147</v>
      </c>
    </row>
    <row r="4039" spans="1:7" x14ac:dyDescent="0.3">
      <c r="A4039" s="11">
        <v>2007</v>
      </c>
      <c r="B4039" s="216" t="s">
        <v>250</v>
      </c>
      <c r="C4039" s="106" t="s">
        <v>76</v>
      </c>
      <c r="D4039" s="216" t="s">
        <v>253</v>
      </c>
      <c r="E4039" s="106" t="s">
        <v>127</v>
      </c>
      <c r="F4039" s="106" t="s">
        <v>28</v>
      </c>
      <c r="G4039" s="126"/>
    </row>
    <row r="4040" spans="1:7" x14ac:dyDescent="0.3">
      <c r="A4040" s="11">
        <v>2008</v>
      </c>
      <c r="B4040" s="216" t="s">
        <v>250</v>
      </c>
      <c r="C4040" s="106" t="s">
        <v>76</v>
      </c>
      <c r="D4040" s="216" t="s">
        <v>253</v>
      </c>
      <c r="E4040" s="106" t="s">
        <v>127</v>
      </c>
      <c r="F4040" s="106" t="s">
        <v>28</v>
      </c>
      <c r="G4040" s="126"/>
    </row>
    <row r="4041" spans="1:7" x14ac:dyDescent="0.3">
      <c r="A4041" s="11">
        <v>2009</v>
      </c>
      <c r="B4041" s="216" t="s">
        <v>250</v>
      </c>
      <c r="C4041" s="106" t="s">
        <v>76</v>
      </c>
      <c r="D4041" s="216" t="s">
        <v>253</v>
      </c>
      <c r="E4041" s="106" t="s">
        <v>127</v>
      </c>
      <c r="F4041" s="106" t="s">
        <v>28</v>
      </c>
      <c r="G4041" s="126"/>
    </row>
    <row r="4042" spans="1:7" x14ac:dyDescent="0.3">
      <c r="A4042" s="11">
        <v>2010</v>
      </c>
      <c r="B4042" s="216" t="s">
        <v>250</v>
      </c>
      <c r="C4042" s="106" t="s">
        <v>76</v>
      </c>
      <c r="D4042" s="216" t="s">
        <v>253</v>
      </c>
      <c r="E4042" s="106" t="s">
        <v>127</v>
      </c>
      <c r="F4042" s="106" t="s">
        <v>28</v>
      </c>
      <c r="G4042" s="126"/>
    </row>
    <row r="4043" spans="1:7" x14ac:dyDescent="0.3">
      <c r="A4043" s="11">
        <v>2011</v>
      </c>
      <c r="B4043" s="216" t="s">
        <v>250</v>
      </c>
      <c r="C4043" s="106" t="s">
        <v>76</v>
      </c>
      <c r="D4043" s="216" t="s">
        <v>253</v>
      </c>
      <c r="E4043" s="106" t="s">
        <v>127</v>
      </c>
      <c r="F4043" s="106" t="s">
        <v>28</v>
      </c>
      <c r="G4043" s="126"/>
    </row>
    <row r="4044" spans="1:7" x14ac:dyDescent="0.3">
      <c r="A4044" s="11">
        <v>2012</v>
      </c>
      <c r="B4044" s="216" t="s">
        <v>250</v>
      </c>
      <c r="C4044" s="106" t="s">
        <v>76</v>
      </c>
      <c r="D4044" s="216" t="s">
        <v>253</v>
      </c>
      <c r="E4044" s="106" t="s">
        <v>127</v>
      </c>
      <c r="F4044" s="106" t="s">
        <v>28</v>
      </c>
      <c r="G4044" s="126">
        <v>15</v>
      </c>
    </row>
    <row r="4045" spans="1:7" x14ac:dyDescent="0.3">
      <c r="A4045" s="11">
        <v>2013</v>
      </c>
      <c r="B4045" s="216" t="s">
        <v>250</v>
      </c>
      <c r="C4045" s="106" t="s">
        <v>76</v>
      </c>
      <c r="D4045" s="216" t="s">
        <v>253</v>
      </c>
      <c r="E4045" s="106" t="s">
        <v>127</v>
      </c>
      <c r="F4045" s="106" t="s">
        <v>28</v>
      </c>
      <c r="G4045" s="126"/>
    </row>
    <row r="4046" spans="1:7" x14ac:dyDescent="0.3">
      <c r="A4046" s="11">
        <v>2014</v>
      </c>
      <c r="B4046" s="216" t="s">
        <v>250</v>
      </c>
      <c r="C4046" s="106" t="s">
        <v>76</v>
      </c>
      <c r="D4046" s="216" t="s">
        <v>253</v>
      </c>
      <c r="E4046" s="106" t="s">
        <v>127</v>
      </c>
      <c r="F4046" s="106" t="s">
        <v>28</v>
      </c>
      <c r="G4046" s="126"/>
    </row>
    <row r="4047" spans="1:7" x14ac:dyDescent="0.3">
      <c r="A4047" s="11">
        <v>2015</v>
      </c>
      <c r="B4047" s="216" t="s">
        <v>250</v>
      </c>
      <c r="C4047" s="106" t="s">
        <v>76</v>
      </c>
      <c r="D4047" s="216" t="s">
        <v>253</v>
      </c>
      <c r="E4047" s="106" t="s">
        <v>127</v>
      </c>
      <c r="F4047" s="106" t="s">
        <v>28</v>
      </c>
      <c r="G4047" s="126"/>
    </row>
    <row r="4048" spans="1:7" x14ac:dyDescent="0.3">
      <c r="A4048" s="11">
        <v>2016</v>
      </c>
      <c r="B4048" s="216" t="s">
        <v>250</v>
      </c>
      <c r="C4048" s="106" t="s">
        <v>76</v>
      </c>
      <c r="D4048" s="216" t="s">
        <v>253</v>
      </c>
      <c r="E4048" s="106" t="s">
        <v>127</v>
      </c>
      <c r="F4048" s="106" t="s">
        <v>28</v>
      </c>
      <c r="G4048" s="126"/>
    </row>
    <row r="4049" spans="1:7" x14ac:dyDescent="0.3">
      <c r="A4049" s="11">
        <v>2000</v>
      </c>
      <c r="B4049" s="216" t="s">
        <v>250</v>
      </c>
      <c r="C4049" s="216" t="s">
        <v>243</v>
      </c>
      <c r="D4049" s="216" t="s">
        <v>244</v>
      </c>
      <c r="E4049" s="106" t="s">
        <v>127</v>
      </c>
      <c r="F4049" s="106" t="s">
        <v>28</v>
      </c>
      <c r="G4049" s="127">
        <v>2</v>
      </c>
    </row>
    <row r="4050" spans="1:7" x14ac:dyDescent="0.3">
      <c r="A4050" s="11">
        <v>2001</v>
      </c>
      <c r="B4050" s="216" t="s">
        <v>250</v>
      </c>
      <c r="C4050" s="216" t="s">
        <v>243</v>
      </c>
      <c r="D4050" s="216" t="s">
        <v>244</v>
      </c>
      <c r="E4050" s="106" t="s">
        <v>127</v>
      </c>
      <c r="F4050" s="106" t="s">
        <v>28</v>
      </c>
      <c r="G4050" s="127">
        <v>3</v>
      </c>
    </row>
    <row r="4051" spans="1:7" x14ac:dyDescent="0.3">
      <c r="A4051" s="11">
        <v>2002</v>
      </c>
      <c r="B4051" s="216" t="s">
        <v>250</v>
      </c>
      <c r="C4051" s="216" t="s">
        <v>243</v>
      </c>
      <c r="D4051" s="216" t="s">
        <v>244</v>
      </c>
      <c r="E4051" s="106" t="s">
        <v>127</v>
      </c>
      <c r="F4051" s="106" t="s">
        <v>28</v>
      </c>
      <c r="G4051" s="127"/>
    </row>
    <row r="4052" spans="1:7" x14ac:dyDescent="0.3">
      <c r="A4052" s="11">
        <v>2003</v>
      </c>
      <c r="B4052" s="216" t="s">
        <v>250</v>
      </c>
      <c r="C4052" s="216" t="s">
        <v>243</v>
      </c>
      <c r="D4052" s="216" t="s">
        <v>244</v>
      </c>
      <c r="E4052" s="106" t="s">
        <v>127</v>
      </c>
      <c r="F4052" s="106" t="s">
        <v>28</v>
      </c>
      <c r="G4052" s="127"/>
    </row>
    <row r="4053" spans="1:7" x14ac:dyDescent="0.3">
      <c r="A4053" s="11">
        <v>2004</v>
      </c>
      <c r="B4053" s="216" t="s">
        <v>250</v>
      </c>
      <c r="C4053" s="216" t="s">
        <v>243</v>
      </c>
      <c r="D4053" s="216" t="s">
        <v>244</v>
      </c>
      <c r="E4053" s="106" t="s">
        <v>127</v>
      </c>
      <c r="F4053" s="106" t="s">
        <v>28</v>
      </c>
      <c r="G4053" s="127"/>
    </row>
    <row r="4054" spans="1:7" x14ac:dyDescent="0.3">
      <c r="A4054" s="11">
        <v>2005</v>
      </c>
      <c r="B4054" s="216" t="s">
        <v>250</v>
      </c>
      <c r="C4054" s="216" t="s">
        <v>243</v>
      </c>
      <c r="D4054" s="216" t="s">
        <v>244</v>
      </c>
      <c r="E4054" s="106" t="s">
        <v>127</v>
      </c>
      <c r="F4054" s="106" t="s">
        <v>28</v>
      </c>
      <c r="G4054" s="127"/>
    </row>
    <row r="4055" spans="1:7" x14ac:dyDescent="0.3">
      <c r="A4055" s="11">
        <v>2006</v>
      </c>
      <c r="B4055" s="216" t="s">
        <v>250</v>
      </c>
      <c r="C4055" s="216" t="s">
        <v>243</v>
      </c>
      <c r="D4055" s="216" t="s">
        <v>244</v>
      </c>
      <c r="E4055" s="106" t="s">
        <v>127</v>
      </c>
      <c r="F4055" s="106" t="s">
        <v>28</v>
      </c>
      <c r="G4055" s="127"/>
    </row>
    <row r="4056" spans="1:7" x14ac:dyDescent="0.3">
      <c r="A4056" s="11">
        <v>2007</v>
      </c>
      <c r="B4056" s="216" t="s">
        <v>250</v>
      </c>
      <c r="C4056" s="216" t="s">
        <v>243</v>
      </c>
      <c r="D4056" s="216" t="s">
        <v>244</v>
      </c>
      <c r="E4056" s="106" t="s">
        <v>127</v>
      </c>
      <c r="F4056" s="106" t="s">
        <v>28</v>
      </c>
      <c r="G4056" s="127"/>
    </row>
    <row r="4057" spans="1:7" x14ac:dyDescent="0.3">
      <c r="A4057" s="11">
        <v>2008</v>
      </c>
      <c r="B4057" s="216" t="s">
        <v>250</v>
      </c>
      <c r="C4057" s="216" t="s">
        <v>243</v>
      </c>
      <c r="D4057" s="216" t="s">
        <v>244</v>
      </c>
      <c r="E4057" s="106" t="s">
        <v>127</v>
      </c>
      <c r="F4057" s="106" t="s">
        <v>28</v>
      </c>
      <c r="G4057" s="127"/>
    </row>
    <row r="4058" spans="1:7" x14ac:dyDescent="0.3">
      <c r="A4058" s="11">
        <v>2009</v>
      </c>
      <c r="B4058" s="216" t="s">
        <v>250</v>
      </c>
      <c r="C4058" s="216" t="s">
        <v>243</v>
      </c>
      <c r="D4058" s="216" t="s">
        <v>244</v>
      </c>
      <c r="E4058" s="106" t="s">
        <v>127</v>
      </c>
      <c r="F4058" s="106" t="s">
        <v>28</v>
      </c>
      <c r="G4058" s="127"/>
    </row>
    <row r="4059" spans="1:7" x14ac:dyDescent="0.3">
      <c r="A4059" s="11">
        <v>2010</v>
      </c>
      <c r="B4059" s="216" t="s">
        <v>250</v>
      </c>
      <c r="C4059" s="216" t="s">
        <v>243</v>
      </c>
      <c r="D4059" s="216" t="s">
        <v>244</v>
      </c>
      <c r="E4059" s="106" t="s">
        <v>127</v>
      </c>
      <c r="F4059" s="106" t="s">
        <v>28</v>
      </c>
      <c r="G4059" s="127"/>
    </row>
    <row r="4060" spans="1:7" x14ac:dyDescent="0.3">
      <c r="A4060" s="11">
        <v>2011</v>
      </c>
      <c r="B4060" s="216" t="s">
        <v>250</v>
      </c>
      <c r="C4060" s="216" t="s">
        <v>243</v>
      </c>
      <c r="D4060" s="216" t="s">
        <v>244</v>
      </c>
      <c r="E4060" s="106" t="s">
        <v>127</v>
      </c>
      <c r="F4060" s="106" t="s">
        <v>28</v>
      </c>
      <c r="G4060" s="127"/>
    </row>
    <row r="4061" spans="1:7" x14ac:dyDescent="0.3">
      <c r="A4061" s="11">
        <v>2012</v>
      </c>
      <c r="B4061" s="216" t="s">
        <v>250</v>
      </c>
      <c r="C4061" s="216" t="s">
        <v>243</v>
      </c>
      <c r="D4061" s="216" t="s">
        <v>244</v>
      </c>
      <c r="E4061" s="106" t="s">
        <v>127</v>
      </c>
      <c r="F4061" s="106" t="s">
        <v>28</v>
      </c>
      <c r="G4061" s="127"/>
    </row>
    <row r="4062" spans="1:7" x14ac:dyDescent="0.3">
      <c r="A4062" s="11">
        <v>2013</v>
      </c>
      <c r="B4062" s="216" t="s">
        <v>250</v>
      </c>
      <c r="C4062" s="216" t="s">
        <v>243</v>
      </c>
      <c r="D4062" s="216" t="s">
        <v>244</v>
      </c>
      <c r="E4062" s="106" t="s">
        <v>127</v>
      </c>
      <c r="F4062" s="106" t="s">
        <v>28</v>
      </c>
      <c r="G4062" s="127"/>
    </row>
    <row r="4063" spans="1:7" x14ac:dyDescent="0.3">
      <c r="A4063" s="11">
        <v>2014</v>
      </c>
      <c r="B4063" s="216" t="s">
        <v>250</v>
      </c>
      <c r="C4063" s="216" t="s">
        <v>243</v>
      </c>
      <c r="D4063" s="216" t="s">
        <v>244</v>
      </c>
      <c r="E4063" s="106" t="s">
        <v>127</v>
      </c>
      <c r="F4063" s="106" t="s">
        <v>28</v>
      </c>
      <c r="G4063" s="127"/>
    </row>
    <row r="4064" spans="1:7" x14ac:dyDescent="0.3">
      <c r="A4064" s="11">
        <v>2015</v>
      </c>
      <c r="B4064" s="216" t="s">
        <v>250</v>
      </c>
      <c r="C4064" s="216" t="s">
        <v>243</v>
      </c>
      <c r="D4064" s="216" t="s">
        <v>244</v>
      </c>
      <c r="E4064" s="106" t="s">
        <v>127</v>
      </c>
      <c r="F4064" s="106" t="s">
        <v>28</v>
      </c>
      <c r="G4064" s="127">
        <v>13</v>
      </c>
    </row>
    <row r="4065" spans="1:7" x14ac:dyDescent="0.3">
      <c r="A4065" s="11">
        <v>2016</v>
      </c>
      <c r="B4065" s="216" t="s">
        <v>250</v>
      </c>
      <c r="C4065" s="216" t="s">
        <v>243</v>
      </c>
      <c r="D4065" s="216" t="s">
        <v>244</v>
      </c>
      <c r="E4065" s="106" t="s">
        <v>127</v>
      </c>
      <c r="F4065" s="106" t="s">
        <v>28</v>
      </c>
      <c r="G4065" s="127"/>
    </row>
    <row r="4066" spans="1:7" x14ac:dyDescent="0.3">
      <c r="A4066" s="11">
        <v>2000</v>
      </c>
      <c r="B4066" s="106" t="s">
        <v>114</v>
      </c>
      <c r="C4066" s="216" t="s">
        <v>105</v>
      </c>
      <c r="D4066" s="216" t="s">
        <v>242</v>
      </c>
      <c r="E4066" s="106" t="s">
        <v>127</v>
      </c>
      <c r="F4066" s="106" t="s">
        <v>28</v>
      </c>
      <c r="G4066" s="128">
        <v>1</v>
      </c>
    </row>
    <row r="4067" spans="1:7" x14ac:dyDescent="0.3">
      <c r="A4067" s="11">
        <v>2001</v>
      </c>
      <c r="B4067" s="106" t="s">
        <v>114</v>
      </c>
      <c r="C4067" s="216" t="s">
        <v>105</v>
      </c>
      <c r="D4067" s="216" t="s">
        <v>242</v>
      </c>
      <c r="E4067" s="106" t="s">
        <v>127</v>
      </c>
      <c r="F4067" s="106" t="s">
        <v>28</v>
      </c>
      <c r="G4067" s="128"/>
    </row>
    <row r="4068" spans="1:7" x14ac:dyDescent="0.3">
      <c r="A4068" s="11">
        <v>2002</v>
      </c>
      <c r="B4068" s="106" t="s">
        <v>114</v>
      </c>
      <c r="C4068" s="216" t="s">
        <v>105</v>
      </c>
      <c r="D4068" s="216" t="s">
        <v>242</v>
      </c>
      <c r="E4068" s="106" t="s">
        <v>127</v>
      </c>
      <c r="F4068" s="106" t="s">
        <v>28</v>
      </c>
      <c r="G4068" s="128"/>
    </row>
    <row r="4069" spans="1:7" x14ac:dyDescent="0.3">
      <c r="A4069" s="11">
        <v>2003</v>
      </c>
      <c r="B4069" s="106" t="s">
        <v>114</v>
      </c>
      <c r="C4069" s="216" t="s">
        <v>105</v>
      </c>
      <c r="D4069" s="216" t="s">
        <v>242</v>
      </c>
      <c r="E4069" s="106" t="s">
        <v>127</v>
      </c>
      <c r="F4069" s="106" t="s">
        <v>28</v>
      </c>
      <c r="G4069" s="128"/>
    </row>
    <row r="4070" spans="1:7" x14ac:dyDescent="0.3">
      <c r="A4070" s="11">
        <v>2004</v>
      </c>
      <c r="B4070" s="106" t="s">
        <v>114</v>
      </c>
      <c r="C4070" s="216" t="s">
        <v>105</v>
      </c>
      <c r="D4070" s="216" t="s">
        <v>242</v>
      </c>
      <c r="E4070" s="106" t="s">
        <v>127</v>
      </c>
      <c r="F4070" s="106" t="s">
        <v>28</v>
      </c>
      <c r="G4070" s="128">
        <v>15</v>
      </c>
    </row>
    <row r="4071" spans="1:7" x14ac:dyDescent="0.3">
      <c r="A4071" s="11">
        <v>2005</v>
      </c>
      <c r="B4071" s="106" t="s">
        <v>114</v>
      </c>
      <c r="C4071" s="216" t="s">
        <v>105</v>
      </c>
      <c r="D4071" s="216" t="s">
        <v>242</v>
      </c>
      <c r="E4071" s="106" t="s">
        <v>127</v>
      </c>
      <c r="F4071" s="106" t="s">
        <v>28</v>
      </c>
      <c r="G4071" s="128">
        <v>4</v>
      </c>
    </row>
    <row r="4072" spans="1:7" x14ac:dyDescent="0.3">
      <c r="A4072" s="11">
        <v>2006</v>
      </c>
      <c r="B4072" s="106" t="s">
        <v>114</v>
      </c>
      <c r="C4072" s="216" t="s">
        <v>105</v>
      </c>
      <c r="D4072" s="216" t="s">
        <v>242</v>
      </c>
      <c r="E4072" s="106" t="s">
        <v>127</v>
      </c>
      <c r="F4072" s="106" t="s">
        <v>28</v>
      </c>
      <c r="G4072" s="128"/>
    </row>
    <row r="4073" spans="1:7" x14ac:dyDescent="0.3">
      <c r="A4073" s="11">
        <v>2007</v>
      </c>
      <c r="B4073" s="106" t="s">
        <v>114</v>
      </c>
      <c r="C4073" s="216" t="s">
        <v>105</v>
      </c>
      <c r="D4073" s="216" t="s">
        <v>242</v>
      </c>
      <c r="E4073" s="106" t="s">
        <v>127</v>
      </c>
      <c r="F4073" s="106" t="s">
        <v>28</v>
      </c>
      <c r="G4073" s="128"/>
    </row>
    <row r="4074" spans="1:7" x14ac:dyDescent="0.3">
      <c r="A4074" s="11">
        <v>2008</v>
      </c>
      <c r="B4074" s="106" t="s">
        <v>114</v>
      </c>
      <c r="C4074" s="216" t="s">
        <v>105</v>
      </c>
      <c r="D4074" s="216" t="s">
        <v>242</v>
      </c>
      <c r="E4074" s="106" t="s">
        <v>127</v>
      </c>
      <c r="F4074" s="106" t="s">
        <v>28</v>
      </c>
      <c r="G4074" s="128"/>
    </row>
    <row r="4075" spans="1:7" x14ac:dyDescent="0.3">
      <c r="A4075" s="11">
        <v>2009</v>
      </c>
      <c r="B4075" s="106" t="s">
        <v>114</v>
      </c>
      <c r="C4075" s="216" t="s">
        <v>105</v>
      </c>
      <c r="D4075" s="216" t="s">
        <v>242</v>
      </c>
      <c r="E4075" s="106" t="s">
        <v>127</v>
      </c>
      <c r="F4075" s="106" t="s">
        <v>28</v>
      </c>
      <c r="G4075" s="128">
        <v>7</v>
      </c>
    </row>
    <row r="4076" spans="1:7" x14ac:dyDescent="0.3">
      <c r="A4076" s="11">
        <v>2010</v>
      </c>
      <c r="B4076" s="106" t="s">
        <v>114</v>
      </c>
      <c r="C4076" s="216" t="s">
        <v>105</v>
      </c>
      <c r="D4076" s="216" t="s">
        <v>242</v>
      </c>
      <c r="E4076" s="106" t="s">
        <v>127</v>
      </c>
      <c r="F4076" s="106" t="s">
        <v>28</v>
      </c>
      <c r="G4076" s="128"/>
    </row>
    <row r="4077" spans="1:7" x14ac:dyDescent="0.3">
      <c r="A4077" s="11">
        <v>2011</v>
      </c>
      <c r="B4077" s="106" t="s">
        <v>114</v>
      </c>
      <c r="C4077" s="216" t="s">
        <v>105</v>
      </c>
      <c r="D4077" s="216" t="s">
        <v>242</v>
      </c>
      <c r="E4077" s="106" t="s">
        <v>127</v>
      </c>
      <c r="F4077" s="106" t="s">
        <v>28</v>
      </c>
      <c r="G4077" s="128"/>
    </row>
    <row r="4078" spans="1:7" x14ac:dyDescent="0.3">
      <c r="A4078" s="11">
        <v>2012</v>
      </c>
      <c r="B4078" s="106" t="s">
        <v>114</v>
      </c>
      <c r="C4078" s="216" t="s">
        <v>105</v>
      </c>
      <c r="D4078" s="216" t="s">
        <v>242</v>
      </c>
      <c r="E4078" s="106" t="s">
        <v>127</v>
      </c>
      <c r="F4078" s="106" t="s">
        <v>28</v>
      </c>
      <c r="G4078" s="128"/>
    </row>
    <row r="4079" spans="1:7" x14ac:dyDescent="0.3">
      <c r="A4079" s="11">
        <v>2013</v>
      </c>
      <c r="B4079" s="106" t="s">
        <v>114</v>
      </c>
      <c r="C4079" s="216" t="s">
        <v>105</v>
      </c>
      <c r="D4079" s="216" t="s">
        <v>242</v>
      </c>
      <c r="E4079" s="106" t="s">
        <v>127</v>
      </c>
      <c r="F4079" s="106" t="s">
        <v>28</v>
      </c>
      <c r="G4079" s="128"/>
    </row>
    <row r="4080" spans="1:7" x14ac:dyDescent="0.3">
      <c r="A4080" s="11">
        <v>2014</v>
      </c>
      <c r="B4080" s="106" t="s">
        <v>114</v>
      </c>
      <c r="C4080" s="216" t="s">
        <v>105</v>
      </c>
      <c r="D4080" s="216" t="s">
        <v>242</v>
      </c>
      <c r="E4080" s="106" t="s">
        <v>127</v>
      </c>
      <c r="F4080" s="106" t="s">
        <v>28</v>
      </c>
      <c r="G4080" s="128"/>
    </row>
    <row r="4081" spans="1:7" x14ac:dyDescent="0.3">
      <c r="A4081" s="11">
        <v>2015</v>
      </c>
      <c r="B4081" s="106" t="s">
        <v>114</v>
      </c>
      <c r="C4081" s="216" t="s">
        <v>105</v>
      </c>
      <c r="D4081" s="216" t="s">
        <v>242</v>
      </c>
      <c r="E4081" s="106" t="s">
        <v>127</v>
      </c>
      <c r="F4081" s="106" t="s">
        <v>28</v>
      </c>
      <c r="G4081" s="128"/>
    </row>
    <row r="4082" spans="1:7" x14ac:dyDescent="0.3">
      <c r="A4082" s="11">
        <v>2016</v>
      </c>
      <c r="B4082" s="106" t="s">
        <v>114</v>
      </c>
      <c r="C4082" s="216" t="s">
        <v>105</v>
      </c>
      <c r="D4082" s="216" t="s">
        <v>242</v>
      </c>
      <c r="E4082" s="106" t="s">
        <v>127</v>
      </c>
      <c r="F4082" s="106" t="s">
        <v>28</v>
      </c>
      <c r="G4082" s="128"/>
    </row>
    <row r="4083" spans="1:7" x14ac:dyDescent="0.3">
      <c r="A4083" s="11">
        <v>2000</v>
      </c>
      <c r="B4083" s="106" t="s">
        <v>114</v>
      </c>
      <c r="C4083" s="106" t="s">
        <v>107</v>
      </c>
      <c r="D4083" s="216" t="s">
        <v>245</v>
      </c>
      <c r="E4083" s="106" t="s">
        <v>127</v>
      </c>
      <c r="F4083" s="106" t="s">
        <v>28</v>
      </c>
      <c r="G4083" s="129">
        <v>16</v>
      </c>
    </row>
    <row r="4084" spans="1:7" x14ac:dyDescent="0.3">
      <c r="A4084" s="11">
        <v>2001</v>
      </c>
      <c r="B4084" s="106" t="s">
        <v>114</v>
      </c>
      <c r="C4084" s="106" t="s">
        <v>107</v>
      </c>
      <c r="D4084" s="216" t="s">
        <v>245</v>
      </c>
      <c r="E4084" s="106" t="s">
        <v>127</v>
      </c>
      <c r="F4084" s="106" t="s">
        <v>28</v>
      </c>
      <c r="G4084" s="129">
        <v>30</v>
      </c>
    </row>
    <row r="4085" spans="1:7" x14ac:dyDescent="0.3">
      <c r="A4085" s="11">
        <v>2002</v>
      </c>
      <c r="B4085" s="106" t="s">
        <v>114</v>
      </c>
      <c r="C4085" s="106" t="s">
        <v>107</v>
      </c>
      <c r="D4085" s="216" t="s">
        <v>245</v>
      </c>
      <c r="E4085" s="106" t="s">
        <v>127</v>
      </c>
      <c r="F4085" s="106" t="s">
        <v>28</v>
      </c>
      <c r="G4085" s="129">
        <v>60</v>
      </c>
    </row>
    <row r="4086" spans="1:7" x14ac:dyDescent="0.3">
      <c r="A4086" s="11">
        <v>2003</v>
      </c>
      <c r="B4086" s="106" t="s">
        <v>114</v>
      </c>
      <c r="C4086" s="106" t="s">
        <v>107</v>
      </c>
      <c r="D4086" s="216" t="s">
        <v>245</v>
      </c>
      <c r="E4086" s="106" t="s">
        <v>127</v>
      </c>
      <c r="F4086" s="106" t="s">
        <v>28</v>
      </c>
      <c r="G4086" s="129"/>
    </row>
    <row r="4087" spans="1:7" x14ac:dyDescent="0.3">
      <c r="A4087" s="11">
        <v>2004</v>
      </c>
      <c r="B4087" s="106" t="s">
        <v>114</v>
      </c>
      <c r="C4087" s="106" t="s">
        <v>107</v>
      </c>
      <c r="D4087" s="216" t="s">
        <v>245</v>
      </c>
      <c r="E4087" s="106" t="s">
        <v>127</v>
      </c>
      <c r="F4087" s="106" t="s">
        <v>28</v>
      </c>
      <c r="G4087" s="129">
        <v>79</v>
      </c>
    </row>
    <row r="4088" spans="1:7" x14ac:dyDescent="0.3">
      <c r="A4088" s="11">
        <v>2005</v>
      </c>
      <c r="B4088" s="106" t="s">
        <v>114</v>
      </c>
      <c r="C4088" s="106" t="s">
        <v>107</v>
      </c>
      <c r="D4088" s="216" t="s">
        <v>245</v>
      </c>
      <c r="E4088" s="106" t="s">
        <v>127</v>
      </c>
      <c r="F4088" s="106" t="s">
        <v>28</v>
      </c>
      <c r="G4088" s="129">
        <v>43</v>
      </c>
    </row>
    <row r="4089" spans="1:7" x14ac:dyDescent="0.3">
      <c r="A4089" s="11">
        <v>2006</v>
      </c>
      <c r="B4089" s="106" t="s">
        <v>114</v>
      </c>
      <c r="C4089" s="106" t="s">
        <v>107</v>
      </c>
      <c r="D4089" s="216" t="s">
        <v>245</v>
      </c>
      <c r="E4089" s="106" t="s">
        <v>127</v>
      </c>
      <c r="F4089" s="106" t="s">
        <v>28</v>
      </c>
      <c r="G4089" s="129">
        <v>2</v>
      </c>
    </row>
    <row r="4090" spans="1:7" x14ac:dyDescent="0.3">
      <c r="A4090" s="11">
        <v>2007</v>
      </c>
      <c r="B4090" s="106" t="s">
        <v>114</v>
      </c>
      <c r="C4090" s="106" t="s">
        <v>107</v>
      </c>
      <c r="D4090" s="216" t="s">
        <v>245</v>
      </c>
      <c r="E4090" s="106" t="s">
        <v>127</v>
      </c>
      <c r="F4090" s="106" t="s">
        <v>28</v>
      </c>
      <c r="G4090" s="129">
        <v>65</v>
      </c>
    </row>
    <row r="4091" spans="1:7" x14ac:dyDescent="0.3">
      <c r="A4091" s="11">
        <v>2008</v>
      </c>
      <c r="B4091" s="106" t="s">
        <v>114</v>
      </c>
      <c r="C4091" s="106" t="s">
        <v>107</v>
      </c>
      <c r="D4091" s="216" t="s">
        <v>245</v>
      </c>
      <c r="E4091" s="106" t="s">
        <v>127</v>
      </c>
      <c r="F4091" s="106" t="s">
        <v>28</v>
      </c>
      <c r="G4091" s="129">
        <v>54</v>
      </c>
    </row>
    <row r="4092" spans="1:7" x14ac:dyDescent="0.3">
      <c r="A4092" s="11">
        <v>2009</v>
      </c>
      <c r="B4092" s="106" t="s">
        <v>114</v>
      </c>
      <c r="C4092" s="106" t="s">
        <v>107</v>
      </c>
      <c r="D4092" s="216" t="s">
        <v>245</v>
      </c>
      <c r="E4092" s="106" t="s">
        <v>127</v>
      </c>
      <c r="F4092" s="106" t="s">
        <v>28</v>
      </c>
      <c r="G4092" s="129"/>
    </row>
    <row r="4093" spans="1:7" x14ac:dyDescent="0.3">
      <c r="A4093" s="11">
        <v>2010</v>
      </c>
      <c r="B4093" s="106" t="s">
        <v>114</v>
      </c>
      <c r="C4093" s="106" t="s">
        <v>107</v>
      </c>
      <c r="D4093" s="216" t="s">
        <v>245</v>
      </c>
      <c r="E4093" s="106" t="s">
        <v>127</v>
      </c>
      <c r="F4093" s="106" t="s">
        <v>28</v>
      </c>
      <c r="G4093" s="129"/>
    </row>
    <row r="4094" spans="1:7" x14ac:dyDescent="0.3">
      <c r="A4094" s="11">
        <v>2011</v>
      </c>
      <c r="B4094" s="106" t="s">
        <v>114</v>
      </c>
      <c r="C4094" s="106" t="s">
        <v>107</v>
      </c>
      <c r="D4094" s="216" t="s">
        <v>245</v>
      </c>
      <c r="E4094" s="106" t="s">
        <v>127</v>
      </c>
      <c r="F4094" s="106" t="s">
        <v>28</v>
      </c>
      <c r="G4094" s="129">
        <v>6</v>
      </c>
    </row>
    <row r="4095" spans="1:7" x14ac:dyDescent="0.3">
      <c r="A4095" s="11">
        <v>2012</v>
      </c>
      <c r="B4095" s="106" t="s">
        <v>114</v>
      </c>
      <c r="C4095" s="106" t="s">
        <v>107</v>
      </c>
      <c r="D4095" s="216" t="s">
        <v>245</v>
      </c>
      <c r="E4095" s="106" t="s">
        <v>127</v>
      </c>
      <c r="F4095" s="106" t="s">
        <v>28</v>
      </c>
      <c r="G4095" s="129"/>
    </row>
    <row r="4096" spans="1:7" x14ac:dyDescent="0.3">
      <c r="A4096" s="11">
        <v>2013</v>
      </c>
      <c r="B4096" s="106" t="s">
        <v>114</v>
      </c>
      <c r="C4096" s="106" t="s">
        <v>107</v>
      </c>
      <c r="D4096" s="216" t="s">
        <v>245</v>
      </c>
      <c r="E4096" s="106" t="s">
        <v>127</v>
      </c>
      <c r="F4096" s="106" t="s">
        <v>28</v>
      </c>
      <c r="G4096" s="129"/>
    </row>
    <row r="4097" spans="1:7" x14ac:dyDescent="0.3">
      <c r="A4097" s="11">
        <v>2014</v>
      </c>
      <c r="B4097" s="106" t="s">
        <v>114</v>
      </c>
      <c r="C4097" s="106" t="s">
        <v>107</v>
      </c>
      <c r="D4097" s="216" t="s">
        <v>245</v>
      </c>
      <c r="E4097" s="106" t="s">
        <v>127</v>
      </c>
      <c r="F4097" s="106" t="s">
        <v>28</v>
      </c>
      <c r="G4097" s="129"/>
    </row>
    <row r="4098" spans="1:7" x14ac:dyDescent="0.3">
      <c r="A4098" s="11">
        <v>2015</v>
      </c>
      <c r="B4098" s="106" t="s">
        <v>114</v>
      </c>
      <c r="C4098" s="106" t="s">
        <v>107</v>
      </c>
      <c r="D4098" s="216" t="s">
        <v>245</v>
      </c>
      <c r="E4098" s="106" t="s">
        <v>127</v>
      </c>
      <c r="F4098" s="106" t="s">
        <v>28</v>
      </c>
      <c r="G4098" s="129"/>
    </row>
    <row r="4099" spans="1:7" x14ac:dyDescent="0.3">
      <c r="A4099" s="11">
        <v>2016</v>
      </c>
      <c r="B4099" s="106" t="s">
        <v>114</v>
      </c>
      <c r="C4099" s="106" t="s">
        <v>107</v>
      </c>
      <c r="D4099" s="216" t="s">
        <v>245</v>
      </c>
      <c r="E4099" s="106" t="s">
        <v>127</v>
      </c>
      <c r="F4099" s="106" t="s">
        <v>28</v>
      </c>
      <c r="G4099" s="129"/>
    </row>
    <row r="4100" spans="1:7" x14ac:dyDescent="0.3">
      <c r="A4100" s="11">
        <v>2000</v>
      </c>
      <c r="B4100" s="106" t="s">
        <v>114</v>
      </c>
      <c r="C4100" s="216" t="s">
        <v>107</v>
      </c>
      <c r="D4100" s="216" t="s">
        <v>245</v>
      </c>
      <c r="E4100" s="106" t="s">
        <v>127</v>
      </c>
      <c r="F4100" s="106" t="s">
        <v>28</v>
      </c>
      <c r="G4100" s="130"/>
    </row>
    <row r="4101" spans="1:7" x14ac:dyDescent="0.3">
      <c r="A4101" s="11">
        <v>2001</v>
      </c>
      <c r="B4101" s="106" t="s">
        <v>114</v>
      </c>
      <c r="C4101" s="216" t="s">
        <v>107</v>
      </c>
      <c r="D4101" s="216" t="s">
        <v>245</v>
      </c>
      <c r="E4101" s="106" t="s">
        <v>127</v>
      </c>
      <c r="F4101" s="106" t="s">
        <v>28</v>
      </c>
      <c r="G4101" s="130"/>
    </row>
    <row r="4102" spans="1:7" x14ac:dyDescent="0.3">
      <c r="A4102" s="11">
        <v>2002</v>
      </c>
      <c r="B4102" s="106" t="s">
        <v>114</v>
      </c>
      <c r="C4102" s="216" t="s">
        <v>107</v>
      </c>
      <c r="D4102" s="216" t="s">
        <v>245</v>
      </c>
      <c r="E4102" s="106" t="s">
        <v>127</v>
      </c>
      <c r="F4102" s="106" t="s">
        <v>28</v>
      </c>
      <c r="G4102" s="130"/>
    </row>
    <row r="4103" spans="1:7" x14ac:dyDescent="0.3">
      <c r="A4103" s="11">
        <v>2003</v>
      </c>
      <c r="B4103" s="106" t="s">
        <v>114</v>
      </c>
      <c r="C4103" s="216" t="s">
        <v>107</v>
      </c>
      <c r="D4103" s="216" t="s">
        <v>245</v>
      </c>
      <c r="E4103" s="106" t="s">
        <v>127</v>
      </c>
      <c r="F4103" s="106" t="s">
        <v>28</v>
      </c>
      <c r="G4103" s="130"/>
    </row>
    <row r="4104" spans="1:7" x14ac:dyDescent="0.3">
      <c r="A4104" s="11">
        <v>2004</v>
      </c>
      <c r="B4104" s="106" t="s">
        <v>114</v>
      </c>
      <c r="C4104" s="216" t="s">
        <v>107</v>
      </c>
      <c r="D4104" s="216" t="s">
        <v>245</v>
      </c>
      <c r="E4104" s="106" t="s">
        <v>127</v>
      </c>
      <c r="F4104" s="106" t="s">
        <v>28</v>
      </c>
      <c r="G4104" s="130">
        <v>15</v>
      </c>
    </row>
    <row r="4105" spans="1:7" x14ac:dyDescent="0.3">
      <c r="A4105" s="11">
        <v>2005</v>
      </c>
      <c r="B4105" s="106" t="s">
        <v>114</v>
      </c>
      <c r="C4105" s="216" t="s">
        <v>107</v>
      </c>
      <c r="D4105" s="216" t="s">
        <v>245</v>
      </c>
      <c r="E4105" s="106" t="s">
        <v>127</v>
      </c>
      <c r="F4105" s="106" t="s">
        <v>28</v>
      </c>
      <c r="G4105" s="130"/>
    </row>
    <row r="4106" spans="1:7" x14ac:dyDescent="0.3">
      <c r="A4106" s="11">
        <v>2006</v>
      </c>
      <c r="B4106" s="106" t="s">
        <v>114</v>
      </c>
      <c r="C4106" s="216" t="s">
        <v>107</v>
      </c>
      <c r="D4106" s="216" t="s">
        <v>245</v>
      </c>
      <c r="E4106" s="106" t="s">
        <v>127</v>
      </c>
      <c r="F4106" s="106" t="s">
        <v>28</v>
      </c>
      <c r="G4106" s="130">
        <v>15</v>
      </c>
    </row>
    <row r="4107" spans="1:7" x14ac:dyDescent="0.3">
      <c r="A4107" s="11">
        <v>2007</v>
      </c>
      <c r="B4107" s="106" t="s">
        <v>114</v>
      </c>
      <c r="C4107" s="216" t="s">
        <v>107</v>
      </c>
      <c r="D4107" s="216" t="s">
        <v>245</v>
      </c>
      <c r="E4107" s="106" t="s">
        <v>127</v>
      </c>
      <c r="F4107" s="106" t="s">
        <v>28</v>
      </c>
      <c r="G4107" s="130"/>
    </row>
    <row r="4108" spans="1:7" x14ac:dyDescent="0.3">
      <c r="A4108" s="11">
        <v>2008</v>
      </c>
      <c r="B4108" s="106" t="s">
        <v>114</v>
      </c>
      <c r="C4108" s="216" t="s">
        <v>107</v>
      </c>
      <c r="D4108" s="216" t="s">
        <v>245</v>
      </c>
      <c r="E4108" s="106" t="s">
        <v>127</v>
      </c>
      <c r="F4108" s="106" t="s">
        <v>28</v>
      </c>
      <c r="G4108" s="130"/>
    </row>
    <row r="4109" spans="1:7" x14ac:dyDescent="0.3">
      <c r="A4109" s="11">
        <v>2009</v>
      </c>
      <c r="B4109" s="106" t="s">
        <v>114</v>
      </c>
      <c r="C4109" s="216" t="s">
        <v>107</v>
      </c>
      <c r="D4109" s="216" t="s">
        <v>245</v>
      </c>
      <c r="E4109" s="106" t="s">
        <v>127</v>
      </c>
      <c r="F4109" s="106" t="s">
        <v>28</v>
      </c>
      <c r="G4109" s="130"/>
    </row>
    <row r="4110" spans="1:7" x14ac:dyDescent="0.3">
      <c r="A4110" s="11">
        <v>2010</v>
      </c>
      <c r="B4110" s="106" t="s">
        <v>114</v>
      </c>
      <c r="C4110" s="216" t="s">
        <v>107</v>
      </c>
      <c r="D4110" s="216" t="s">
        <v>245</v>
      </c>
      <c r="E4110" s="106" t="s">
        <v>127</v>
      </c>
      <c r="F4110" s="106" t="s">
        <v>28</v>
      </c>
      <c r="G4110" s="130"/>
    </row>
    <row r="4111" spans="1:7" x14ac:dyDescent="0.3">
      <c r="A4111" s="11">
        <v>2011</v>
      </c>
      <c r="B4111" s="106" t="s">
        <v>114</v>
      </c>
      <c r="C4111" s="216" t="s">
        <v>107</v>
      </c>
      <c r="D4111" s="216" t="s">
        <v>245</v>
      </c>
      <c r="E4111" s="106" t="s">
        <v>127</v>
      </c>
      <c r="F4111" s="106" t="s">
        <v>28</v>
      </c>
      <c r="G4111" s="130"/>
    </row>
    <row r="4112" spans="1:7" x14ac:dyDescent="0.3">
      <c r="A4112" s="11">
        <v>2012</v>
      </c>
      <c r="B4112" s="106" t="s">
        <v>114</v>
      </c>
      <c r="C4112" s="216" t="s">
        <v>107</v>
      </c>
      <c r="D4112" s="216" t="s">
        <v>245</v>
      </c>
      <c r="E4112" s="106" t="s">
        <v>127</v>
      </c>
      <c r="F4112" s="106" t="s">
        <v>28</v>
      </c>
      <c r="G4112" s="130"/>
    </row>
    <row r="4113" spans="1:7" x14ac:dyDescent="0.3">
      <c r="A4113" s="11">
        <v>2013</v>
      </c>
      <c r="B4113" s="106" t="s">
        <v>114</v>
      </c>
      <c r="C4113" s="216" t="s">
        <v>107</v>
      </c>
      <c r="D4113" s="216" t="s">
        <v>245</v>
      </c>
      <c r="E4113" s="106" t="s">
        <v>127</v>
      </c>
      <c r="F4113" s="106" t="s">
        <v>28</v>
      </c>
      <c r="G4113" s="130"/>
    </row>
    <row r="4114" spans="1:7" x14ac:dyDescent="0.3">
      <c r="A4114" s="11">
        <v>2014</v>
      </c>
      <c r="B4114" s="106" t="s">
        <v>114</v>
      </c>
      <c r="C4114" s="216" t="s">
        <v>107</v>
      </c>
      <c r="D4114" s="216" t="s">
        <v>245</v>
      </c>
      <c r="E4114" s="106" t="s">
        <v>127</v>
      </c>
      <c r="F4114" s="106" t="s">
        <v>28</v>
      </c>
      <c r="G4114" s="130"/>
    </row>
    <row r="4115" spans="1:7" x14ac:dyDescent="0.3">
      <c r="A4115" s="11">
        <v>2015</v>
      </c>
      <c r="B4115" s="106" t="s">
        <v>114</v>
      </c>
      <c r="C4115" s="216" t="s">
        <v>107</v>
      </c>
      <c r="D4115" s="216" t="s">
        <v>245</v>
      </c>
      <c r="E4115" s="106" t="s">
        <v>127</v>
      </c>
      <c r="F4115" s="106" t="s">
        <v>28</v>
      </c>
      <c r="G4115" s="130"/>
    </row>
    <row r="4116" spans="1:7" x14ac:dyDescent="0.3">
      <c r="A4116" s="11">
        <v>2016</v>
      </c>
      <c r="B4116" s="106" t="s">
        <v>114</v>
      </c>
      <c r="C4116" s="216" t="s">
        <v>107</v>
      </c>
      <c r="D4116" s="216" t="s">
        <v>245</v>
      </c>
      <c r="E4116" s="106" t="s">
        <v>127</v>
      </c>
      <c r="F4116" s="106" t="s">
        <v>28</v>
      </c>
      <c r="G4116" s="130"/>
    </row>
    <row r="4117" spans="1:7" x14ac:dyDescent="0.3">
      <c r="A4117" s="11">
        <v>2000</v>
      </c>
      <c r="B4117" s="106" t="s">
        <v>114</v>
      </c>
      <c r="C4117" s="106" t="s">
        <v>91</v>
      </c>
      <c r="D4117" s="106" t="s">
        <v>92</v>
      </c>
      <c r="E4117" s="106" t="s">
        <v>127</v>
      </c>
      <c r="F4117" s="106" t="s">
        <v>28</v>
      </c>
      <c r="G4117" s="131">
        <v>79</v>
      </c>
    </row>
    <row r="4118" spans="1:7" x14ac:dyDescent="0.3">
      <c r="A4118" s="11">
        <v>2001</v>
      </c>
      <c r="B4118" s="106" t="s">
        <v>114</v>
      </c>
      <c r="C4118" s="106" t="s">
        <v>91</v>
      </c>
      <c r="D4118" s="106" t="s">
        <v>92</v>
      </c>
      <c r="E4118" s="106" t="s">
        <v>127</v>
      </c>
      <c r="F4118" s="106" t="s">
        <v>28</v>
      </c>
      <c r="G4118" s="131"/>
    </row>
    <row r="4119" spans="1:7" x14ac:dyDescent="0.3">
      <c r="A4119" s="11">
        <v>2002</v>
      </c>
      <c r="B4119" s="106" t="s">
        <v>114</v>
      </c>
      <c r="C4119" s="106" t="s">
        <v>91</v>
      </c>
      <c r="D4119" s="106" t="s">
        <v>92</v>
      </c>
      <c r="E4119" s="106" t="s">
        <v>127</v>
      </c>
      <c r="F4119" s="106" t="s">
        <v>28</v>
      </c>
      <c r="G4119" s="131"/>
    </row>
    <row r="4120" spans="1:7" x14ac:dyDescent="0.3">
      <c r="A4120" s="11">
        <v>2003</v>
      </c>
      <c r="B4120" s="106" t="s">
        <v>114</v>
      </c>
      <c r="C4120" s="106" t="s">
        <v>91</v>
      </c>
      <c r="D4120" s="106" t="s">
        <v>92</v>
      </c>
      <c r="E4120" s="106" t="s">
        <v>127</v>
      </c>
      <c r="F4120" s="106" t="s">
        <v>28</v>
      </c>
      <c r="G4120" s="131"/>
    </row>
    <row r="4121" spans="1:7" x14ac:dyDescent="0.3">
      <c r="A4121" s="11">
        <v>2004</v>
      </c>
      <c r="B4121" s="106" t="s">
        <v>114</v>
      </c>
      <c r="C4121" s="106" t="s">
        <v>91</v>
      </c>
      <c r="D4121" s="106" t="s">
        <v>92</v>
      </c>
      <c r="E4121" s="106" t="s">
        <v>127</v>
      </c>
      <c r="F4121" s="106" t="s">
        <v>28</v>
      </c>
      <c r="G4121" s="131"/>
    </row>
    <row r="4122" spans="1:7" x14ac:dyDescent="0.3">
      <c r="A4122" s="11">
        <v>2005</v>
      </c>
      <c r="B4122" s="106" t="s">
        <v>114</v>
      </c>
      <c r="C4122" s="106" t="s">
        <v>91</v>
      </c>
      <c r="D4122" s="106" t="s">
        <v>92</v>
      </c>
      <c r="E4122" s="106" t="s">
        <v>127</v>
      </c>
      <c r="F4122" s="106" t="s">
        <v>28</v>
      </c>
      <c r="G4122" s="131"/>
    </row>
    <row r="4123" spans="1:7" x14ac:dyDescent="0.3">
      <c r="A4123" s="11">
        <v>2006</v>
      </c>
      <c r="B4123" s="106" t="s">
        <v>114</v>
      </c>
      <c r="C4123" s="106" t="s">
        <v>91</v>
      </c>
      <c r="D4123" s="106" t="s">
        <v>92</v>
      </c>
      <c r="E4123" s="106" t="s">
        <v>127</v>
      </c>
      <c r="F4123" s="106" t="s">
        <v>28</v>
      </c>
      <c r="G4123" s="131"/>
    </row>
    <row r="4124" spans="1:7" x14ac:dyDescent="0.3">
      <c r="A4124" s="11">
        <v>2007</v>
      </c>
      <c r="B4124" s="106" t="s">
        <v>114</v>
      </c>
      <c r="C4124" s="106" t="s">
        <v>91</v>
      </c>
      <c r="D4124" s="106" t="s">
        <v>92</v>
      </c>
      <c r="E4124" s="106" t="s">
        <v>127</v>
      </c>
      <c r="F4124" s="106" t="s">
        <v>28</v>
      </c>
      <c r="G4124" s="131"/>
    </row>
    <row r="4125" spans="1:7" x14ac:dyDescent="0.3">
      <c r="A4125" s="11">
        <v>2008</v>
      </c>
      <c r="B4125" s="106" t="s">
        <v>114</v>
      </c>
      <c r="C4125" s="106" t="s">
        <v>91</v>
      </c>
      <c r="D4125" s="106" t="s">
        <v>92</v>
      </c>
      <c r="E4125" s="106" t="s">
        <v>127</v>
      </c>
      <c r="F4125" s="106" t="s">
        <v>28</v>
      </c>
      <c r="G4125" s="131"/>
    </row>
    <row r="4126" spans="1:7" x14ac:dyDescent="0.3">
      <c r="A4126" s="11">
        <v>2009</v>
      </c>
      <c r="B4126" s="106" t="s">
        <v>114</v>
      </c>
      <c r="C4126" s="106" t="s">
        <v>91</v>
      </c>
      <c r="D4126" s="106" t="s">
        <v>92</v>
      </c>
      <c r="E4126" s="106" t="s">
        <v>127</v>
      </c>
      <c r="F4126" s="106" t="s">
        <v>28</v>
      </c>
      <c r="G4126" s="131">
        <v>10</v>
      </c>
    </row>
    <row r="4127" spans="1:7" x14ac:dyDescent="0.3">
      <c r="A4127" s="11">
        <v>2010</v>
      </c>
      <c r="B4127" s="106" t="s">
        <v>114</v>
      </c>
      <c r="C4127" s="106" t="s">
        <v>91</v>
      </c>
      <c r="D4127" s="106" t="s">
        <v>92</v>
      </c>
      <c r="E4127" s="106" t="s">
        <v>127</v>
      </c>
      <c r="F4127" s="106" t="s">
        <v>28</v>
      </c>
      <c r="G4127" s="131"/>
    </row>
    <row r="4128" spans="1:7" x14ac:dyDescent="0.3">
      <c r="A4128" s="11">
        <v>2011</v>
      </c>
      <c r="B4128" s="106" t="s">
        <v>114</v>
      </c>
      <c r="C4128" s="106" t="s">
        <v>91</v>
      </c>
      <c r="D4128" s="106" t="s">
        <v>92</v>
      </c>
      <c r="E4128" s="106" t="s">
        <v>127</v>
      </c>
      <c r="F4128" s="106" t="s">
        <v>28</v>
      </c>
      <c r="G4128" s="131">
        <v>3</v>
      </c>
    </row>
    <row r="4129" spans="1:7" x14ac:dyDescent="0.3">
      <c r="A4129" s="11">
        <v>2012</v>
      </c>
      <c r="B4129" s="106" t="s">
        <v>114</v>
      </c>
      <c r="C4129" s="106" t="s">
        <v>91</v>
      </c>
      <c r="D4129" s="106" t="s">
        <v>92</v>
      </c>
      <c r="E4129" s="106" t="s">
        <v>127</v>
      </c>
      <c r="F4129" s="106" t="s">
        <v>28</v>
      </c>
      <c r="G4129" s="131"/>
    </row>
    <row r="4130" spans="1:7" x14ac:dyDescent="0.3">
      <c r="A4130" s="11">
        <v>2013</v>
      </c>
      <c r="B4130" s="106" t="s">
        <v>114</v>
      </c>
      <c r="C4130" s="106" t="s">
        <v>91</v>
      </c>
      <c r="D4130" s="106" t="s">
        <v>92</v>
      </c>
      <c r="E4130" s="106" t="s">
        <v>127</v>
      </c>
      <c r="F4130" s="106" t="s">
        <v>28</v>
      </c>
      <c r="G4130" s="131"/>
    </row>
    <row r="4131" spans="1:7" x14ac:dyDescent="0.3">
      <c r="A4131" s="11">
        <v>2014</v>
      </c>
      <c r="B4131" s="106" t="s">
        <v>114</v>
      </c>
      <c r="C4131" s="106" t="s">
        <v>91</v>
      </c>
      <c r="D4131" s="106" t="s">
        <v>92</v>
      </c>
      <c r="E4131" s="106" t="s">
        <v>127</v>
      </c>
      <c r="F4131" s="106" t="s">
        <v>28</v>
      </c>
      <c r="G4131" s="131"/>
    </row>
    <row r="4132" spans="1:7" x14ac:dyDescent="0.3">
      <c r="A4132" s="11">
        <v>2015</v>
      </c>
      <c r="B4132" s="106" t="s">
        <v>114</v>
      </c>
      <c r="C4132" s="106" t="s">
        <v>91</v>
      </c>
      <c r="D4132" s="106" t="s">
        <v>92</v>
      </c>
      <c r="E4132" s="106" t="s">
        <v>127</v>
      </c>
      <c r="F4132" s="106" t="s">
        <v>28</v>
      </c>
      <c r="G4132" s="131"/>
    </row>
    <row r="4133" spans="1:7" x14ac:dyDescent="0.3">
      <c r="A4133" s="11">
        <v>2016</v>
      </c>
      <c r="B4133" s="106" t="s">
        <v>114</v>
      </c>
      <c r="C4133" s="106" t="s">
        <v>91</v>
      </c>
      <c r="D4133" s="106" t="s">
        <v>92</v>
      </c>
      <c r="E4133" s="106" t="s">
        <v>127</v>
      </c>
      <c r="F4133" s="106" t="s">
        <v>28</v>
      </c>
      <c r="G4133" s="131"/>
    </row>
    <row r="4134" spans="1:7" x14ac:dyDescent="0.3">
      <c r="A4134" s="11">
        <v>2000</v>
      </c>
      <c r="B4134" s="106" t="s">
        <v>120</v>
      </c>
      <c r="C4134" s="106" t="s">
        <v>88</v>
      </c>
      <c r="D4134" s="106" t="s">
        <v>89</v>
      </c>
      <c r="E4134" s="106" t="s">
        <v>127</v>
      </c>
      <c r="F4134" s="106" t="s">
        <v>28</v>
      </c>
      <c r="G4134" s="132"/>
    </row>
    <row r="4135" spans="1:7" x14ac:dyDescent="0.3">
      <c r="A4135" s="11">
        <v>2001</v>
      </c>
      <c r="B4135" s="106" t="s">
        <v>120</v>
      </c>
      <c r="C4135" s="106" t="s">
        <v>88</v>
      </c>
      <c r="D4135" s="106" t="s">
        <v>89</v>
      </c>
      <c r="E4135" s="106" t="s">
        <v>127</v>
      </c>
      <c r="F4135" s="106" t="s">
        <v>28</v>
      </c>
      <c r="G4135" s="132">
        <v>75</v>
      </c>
    </row>
    <row r="4136" spans="1:7" x14ac:dyDescent="0.3">
      <c r="A4136" s="11">
        <v>2002</v>
      </c>
      <c r="B4136" s="106" t="s">
        <v>120</v>
      </c>
      <c r="C4136" s="106" t="s">
        <v>88</v>
      </c>
      <c r="D4136" s="106" t="s">
        <v>89</v>
      </c>
      <c r="E4136" s="106" t="s">
        <v>127</v>
      </c>
      <c r="F4136" s="106" t="s">
        <v>28</v>
      </c>
      <c r="G4136" s="132">
        <v>13</v>
      </c>
    </row>
    <row r="4137" spans="1:7" x14ac:dyDescent="0.3">
      <c r="A4137" s="11">
        <v>2003</v>
      </c>
      <c r="B4137" s="106" t="s">
        <v>120</v>
      </c>
      <c r="C4137" s="106" t="s">
        <v>88</v>
      </c>
      <c r="D4137" s="106" t="s">
        <v>89</v>
      </c>
      <c r="E4137" s="106" t="s">
        <v>127</v>
      </c>
      <c r="F4137" s="106" t="s">
        <v>28</v>
      </c>
      <c r="G4137" s="132">
        <v>8</v>
      </c>
    </row>
    <row r="4138" spans="1:7" x14ac:dyDescent="0.3">
      <c r="A4138" s="11">
        <v>2004</v>
      </c>
      <c r="B4138" s="106" t="s">
        <v>120</v>
      </c>
      <c r="C4138" s="106" t="s">
        <v>88</v>
      </c>
      <c r="D4138" s="106" t="s">
        <v>89</v>
      </c>
      <c r="E4138" s="106" t="s">
        <v>127</v>
      </c>
      <c r="F4138" s="106" t="s">
        <v>28</v>
      </c>
      <c r="G4138" s="132">
        <v>7</v>
      </c>
    </row>
    <row r="4139" spans="1:7" x14ac:dyDescent="0.3">
      <c r="A4139" s="11">
        <v>2005</v>
      </c>
      <c r="B4139" s="106" t="s">
        <v>120</v>
      </c>
      <c r="C4139" s="106" t="s">
        <v>88</v>
      </c>
      <c r="D4139" s="106" t="s">
        <v>89</v>
      </c>
      <c r="E4139" s="106" t="s">
        <v>127</v>
      </c>
      <c r="F4139" s="106" t="s">
        <v>28</v>
      </c>
      <c r="G4139" s="132"/>
    </row>
    <row r="4140" spans="1:7" x14ac:dyDescent="0.3">
      <c r="A4140" s="11">
        <v>2006</v>
      </c>
      <c r="B4140" s="106" t="s">
        <v>120</v>
      </c>
      <c r="C4140" s="106" t="s">
        <v>88</v>
      </c>
      <c r="D4140" s="106" t="s">
        <v>89</v>
      </c>
      <c r="E4140" s="106" t="s">
        <v>127</v>
      </c>
      <c r="F4140" s="106" t="s">
        <v>28</v>
      </c>
      <c r="G4140" s="132"/>
    </row>
    <row r="4141" spans="1:7" x14ac:dyDescent="0.3">
      <c r="A4141" s="11">
        <v>2007</v>
      </c>
      <c r="B4141" s="106" t="s">
        <v>120</v>
      </c>
      <c r="C4141" s="106" t="s">
        <v>88</v>
      </c>
      <c r="D4141" s="106" t="s">
        <v>89</v>
      </c>
      <c r="E4141" s="106" t="s">
        <v>127</v>
      </c>
      <c r="F4141" s="106" t="s">
        <v>28</v>
      </c>
      <c r="G4141" s="132">
        <v>183</v>
      </c>
    </row>
    <row r="4142" spans="1:7" x14ac:dyDescent="0.3">
      <c r="A4142" s="11">
        <v>2008</v>
      </c>
      <c r="B4142" s="106" t="s">
        <v>120</v>
      </c>
      <c r="C4142" s="106" t="s">
        <v>88</v>
      </c>
      <c r="D4142" s="106" t="s">
        <v>89</v>
      </c>
      <c r="E4142" s="106" t="s">
        <v>127</v>
      </c>
      <c r="F4142" s="106" t="s">
        <v>28</v>
      </c>
      <c r="G4142" s="132"/>
    </row>
    <row r="4143" spans="1:7" x14ac:dyDescent="0.3">
      <c r="A4143" s="11">
        <v>2009</v>
      </c>
      <c r="B4143" s="106" t="s">
        <v>120</v>
      </c>
      <c r="C4143" s="106" t="s">
        <v>88</v>
      </c>
      <c r="D4143" s="106" t="s">
        <v>89</v>
      </c>
      <c r="E4143" s="106" t="s">
        <v>127</v>
      </c>
      <c r="F4143" s="106" t="s">
        <v>28</v>
      </c>
      <c r="G4143" s="132">
        <v>270</v>
      </c>
    </row>
    <row r="4144" spans="1:7" x14ac:dyDescent="0.3">
      <c r="A4144" s="11">
        <v>2010</v>
      </c>
      <c r="B4144" s="106" t="s">
        <v>120</v>
      </c>
      <c r="C4144" s="106" t="s">
        <v>88</v>
      </c>
      <c r="D4144" s="106" t="s">
        <v>89</v>
      </c>
      <c r="E4144" s="106" t="s">
        <v>127</v>
      </c>
      <c r="F4144" s="106" t="s">
        <v>28</v>
      </c>
      <c r="G4144" s="132">
        <v>137</v>
      </c>
    </row>
    <row r="4145" spans="1:7" x14ac:dyDescent="0.3">
      <c r="A4145" s="11">
        <v>2011</v>
      </c>
      <c r="B4145" s="106" t="s">
        <v>120</v>
      </c>
      <c r="C4145" s="106" t="s">
        <v>88</v>
      </c>
      <c r="D4145" s="106" t="s">
        <v>89</v>
      </c>
      <c r="E4145" s="106" t="s">
        <v>127</v>
      </c>
      <c r="F4145" s="106" t="s">
        <v>28</v>
      </c>
      <c r="G4145" s="132">
        <v>333</v>
      </c>
    </row>
    <row r="4146" spans="1:7" x14ac:dyDescent="0.3">
      <c r="A4146" s="11">
        <v>2012</v>
      </c>
      <c r="B4146" s="106" t="s">
        <v>120</v>
      </c>
      <c r="C4146" s="106" t="s">
        <v>88</v>
      </c>
      <c r="D4146" s="106" t="s">
        <v>89</v>
      </c>
      <c r="E4146" s="106" t="s">
        <v>127</v>
      </c>
      <c r="F4146" s="106" t="s">
        <v>28</v>
      </c>
      <c r="G4146" s="132"/>
    </row>
    <row r="4147" spans="1:7" x14ac:dyDescent="0.3">
      <c r="A4147" s="11">
        <v>2013</v>
      </c>
      <c r="B4147" s="106" t="s">
        <v>120</v>
      </c>
      <c r="C4147" s="106" t="s">
        <v>88</v>
      </c>
      <c r="D4147" s="106" t="s">
        <v>89</v>
      </c>
      <c r="E4147" s="106" t="s">
        <v>127</v>
      </c>
      <c r="F4147" s="106" t="s">
        <v>28</v>
      </c>
      <c r="G4147" s="132">
        <v>100</v>
      </c>
    </row>
    <row r="4148" spans="1:7" x14ac:dyDescent="0.3">
      <c r="A4148" s="11">
        <v>2014</v>
      </c>
      <c r="B4148" s="106" t="s">
        <v>120</v>
      </c>
      <c r="C4148" s="106" t="s">
        <v>88</v>
      </c>
      <c r="D4148" s="106" t="s">
        <v>89</v>
      </c>
      <c r="E4148" s="106" t="s">
        <v>127</v>
      </c>
      <c r="F4148" s="106" t="s">
        <v>28</v>
      </c>
      <c r="G4148" s="132">
        <v>347</v>
      </c>
    </row>
    <row r="4149" spans="1:7" x14ac:dyDescent="0.3">
      <c r="A4149" s="11">
        <v>2015</v>
      </c>
      <c r="B4149" s="106" t="s">
        <v>120</v>
      </c>
      <c r="C4149" s="106" t="s">
        <v>88</v>
      </c>
      <c r="D4149" s="106" t="s">
        <v>89</v>
      </c>
      <c r="E4149" s="106" t="s">
        <v>127</v>
      </c>
      <c r="F4149" s="106" t="s">
        <v>28</v>
      </c>
      <c r="G4149" s="132"/>
    </row>
    <row r="4150" spans="1:7" x14ac:dyDescent="0.3">
      <c r="A4150" s="11">
        <v>2016</v>
      </c>
      <c r="B4150" s="106" t="s">
        <v>120</v>
      </c>
      <c r="C4150" s="106" t="s">
        <v>88</v>
      </c>
      <c r="D4150" s="106" t="s">
        <v>89</v>
      </c>
      <c r="E4150" s="106" t="s">
        <v>127</v>
      </c>
      <c r="F4150" s="106" t="s">
        <v>28</v>
      </c>
      <c r="G4150" s="132">
        <v>712</v>
      </c>
    </row>
    <row r="4151" spans="1:7" x14ac:dyDescent="0.3">
      <c r="A4151" s="11">
        <v>2000</v>
      </c>
      <c r="B4151" s="106" t="s">
        <v>120</v>
      </c>
      <c r="C4151" s="106" t="s">
        <v>93</v>
      </c>
      <c r="D4151" s="106" t="s">
        <v>94</v>
      </c>
      <c r="E4151" s="106" t="s">
        <v>127</v>
      </c>
      <c r="F4151" s="106" t="s">
        <v>28</v>
      </c>
      <c r="G4151" s="133">
        <v>105</v>
      </c>
    </row>
    <row r="4152" spans="1:7" x14ac:dyDescent="0.3">
      <c r="A4152" s="11">
        <v>2001</v>
      </c>
      <c r="B4152" s="106" t="s">
        <v>120</v>
      </c>
      <c r="C4152" s="106" t="s">
        <v>93</v>
      </c>
      <c r="D4152" s="106" t="s">
        <v>94</v>
      </c>
      <c r="E4152" s="106" t="s">
        <v>127</v>
      </c>
      <c r="F4152" s="106" t="s">
        <v>28</v>
      </c>
      <c r="G4152" s="133">
        <v>173</v>
      </c>
    </row>
    <row r="4153" spans="1:7" x14ac:dyDescent="0.3">
      <c r="A4153" s="11">
        <v>2002</v>
      </c>
      <c r="B4153" s="106" t="s">
        <v>120</v>
      </c>
      <c r="C4153" s="106" t="s">
        <v>93</v>
      </c>
      <c r="D4153" s="106" t="s">
        <v>94</v>
      </c>
      <c r="E4153" s="106" t="s">
        <v>127</v>
      </c>
      <c r="F4153" s="106" t="s">
        <v>28</v>
      </c>
      <c r="G4153" s="133">
        <v>56</v>
      </c>
    </row>
    <row r="4154" spans="1:7" x14ac:dyDescent="0.3">
      <c r="A4154" s="11">
        <v>2003</v>
      </c>
      <c r="B4154" s="106" t="s">
        <v>120</v>
      </c>
      <c r="C4154" s="106" t="s">
        <v>93</v>
      </c>
      <c r="D4154" s="106" t="s">
        <v>94</v>
      </c>
      <c r="E4154" s="106" t="s">
        <v>127</v>
      </c>
      <c r="F4154" s="106" t="s">
        <v>28</v>
      </c>
      <c r="G4154" s="133">
        <v>102</v>
      </c>
    </row>
    <row r="4155" spans="1:7" x14ac:dyDescent="0.3">
      <c r="A4155" s="11">
        <v>2004</v>
      </c>
      <c r="B4155" s="106" t="s">
        <v>120</v>
      </c>
      <c r="C4155" s="106" t="s">
        <v>93</v>
      </c>
      <c r="D4155" s="106" t="s">
        <v>94</v>
      </c>
      <c r="E4155" s="106" t="s">
        <v>127</v>
      </c>
      <c r="F4155" s="106" t="s">
        <v>28</v>
      </c>
      <c r="G4155" s="133">
        <v>132</v>
      </c>
    </row>
    <row r="4156" spans="1:7" x14ac:dyDescent="0.3">
      <c r="A4156" s="11">
        <v>2005</v>
      </c>
      <c r="B4156" s="106" t="s">
        <v>120</v>
      </c>
      <c r="C4156" s="106" t="s">
        <v>93</v>
      </c>
      <c r="D4156" s="106" t="s">
        <v>94</v>
      </c>
      <c r="E4156" s="106" t="s">
        <v>127</v>
      </c>
      <c r="F4156" s="106" t="s">
        <v>28</v>
      </c>
      <c r="G4156" s="133">
        <v>46</v>
      </c>
    </row>
    <row r="4157" spans="1:7" x14ac:dyDescent="0.3">
      <c r="A4157" s="11">
        <v>2006</v>
      </c>
      <c r="B4157" s="106" t="s">
        <v>120</v>
      </c>
      <c r="C4157" s="106" t="s">
        <v>93</v>
      </c>
      <c r="D4157" s="106" t="s">
        <v>94</v>
      </c>
      <c r="E4157" s="106" t="s">
        <v>127</v>
      </c>
      <c r="F4157" s="106" t="s">
        <v>28</v>
      </c>
      <c r="G4157" s="133">
        <v>50</v>
      </c>
    </row>
    <row r="4158" spans="1:7" x14ac:dyDescent="0.3">
      <c r="A4158" s="11">
        <v>2007</v>
      </c>
      <c r="B4158" s="106" t="s">
        <v>120</v>
      </c>
      <c r="C4158" s="106" t="s">
        <v>93</v>
      </c>
      <c r="D4158" s="106" t="s">
        <v>94</v>
      </c>
      <c r="E4158" s="106" t="s">
        <v>127</v>
      </c>
      <c r="F4158" s="106" t="s">
        <v>28</v>
      </c>
      <c r="G4158" s="133">
        <v>142</v>
      </c>
    </row>
    <row r="4159" spans="1:7" x14ac:dyDescent="0.3">
      <c r="A4159" s="11">
        <v>2008</v>
      </c>
      <c r="B4159" s="106" t="s">
        <v>120</v>
      </c>
      <c r="C4159" s="106" t="s">
        <v>93</v>
      </c>
      <c r="D4159" s="106" t="s">
        <v>94</v>
      </c>
      <c r="E4159" s="106" t="s">
        <v>127</v>
      </c>
      <c r="F4159" s="106" t="s">
        <v>28</v>
      </c>
      <c r="G4159" s="133">
        <v>95</v>
      </c>
    </row>
    <row r="4160" spans="1:7" x14ac:dyDescent="0.3">
      <c r="A4160" s="11">
        <v>2009</v>
      </c>
      <c r="B4160" s="106" t="s">
        <v>120</v>
      </c>
      <c r="C4160" s="106" t="s">
        <v>93</v>
      </c>
      <c r="D4160" s="106" t="s">
        <v>94</v>
      </c>
      <c r="E4160" s="106" t="s">
        <v>127</v>
      </c>
      <c r="F4160" s="106" t="s">
        <v>28</v>
      </c>
      <c r="G4160" s="133">
        <v>265</v>
      </c>
    </row>
    <row r="4161" spans="1:7" x14ac:dyDescent="0.3">
      <c r="A4161" s="11">
        <v>2010</v>
      </c>
      <c r="B4161" s="106" t="s">
        <v>120</v>
      </c>
      <c r="C4161" s="106" t="s">
        <v>93</v>
      </c>
      <c r="D4161" s="106" t="s">
        <v>94</v>
      </c>
      <c r="E4161" s="106" t="s">
        <v>127</v>
      </c>
      <c r="F4161" s="106" t="s">
        <v>28</v>
      </c>
      <c r="G4161" s="133">
        <v>69</v>
      </c>
    </row>
    <row r="4162" spans="1:7" x14ac:dyDescent="0.3">
      <c r="A4162" s="11">
        <v>2011</v>
      </c>
      <c r="B4162" s="106" t="s">
        <v>120</v>
      </c>
      <c r="C4162" s="106" t="s">
        <v>93</v>
      </c>
      <c r="D4162" s="106" t="s">
        <v>94</v>
      </c>
      <c r="E4162" s="106" t="s">
        <v>127</v>
      </c>
      <c r="F4162" s="106" t="s">
        <v>28</v>
      </c>
      <c r="G4162" s="133">
        <v>125</v>
      </c>
    </row>
    <row r="4163" spans="1:7" x14ac:dyDescent="0.3">
      <c r="A4163" s="11">
        <v>2012</v>
      </c>
      <c r="B4163" s="106" t="s">
        <v>120</v>
      </c>
      <c r="C4163" s="106" t="s">
        <v>93</v>
      </c>
      <c r="D4163" s="106" t="s">
        <v>94</v>
      </c>
      <c r="E4163" s="106" t="s">
        <v>127</v>
      </c>
      <c r="F4163" s="106" t="s">
        <v>28</v>
      </c>
      <c r="G4163" s="133">
        <v>348</v>
      </c>
    </row>
    <row r="4164" spans="1:7" x14ac:dyDescent="0.3">
      <c r="A4164" s="11">
        <v>2013</v>
      </c>
      <c r="B4164" s="106" t="s">
        <v>120</v>
      </c>
      <c r="C4164" s="106" t="s">
        <v>93</v>
      </c>
      <c r="D4164" s="106" t="s">
        <v>94</v>
      </c>
      <c r="E4164" s="106" t="s">
        <v>127</v>
      </c>
      <c r="F4164" s="106" t="s">
        <v>28</v>
      </c>
      <c r="G4164" s="133"/>
    </row>
    <row r="4165" spans="1:7" x14ac:dyDescent="0.3">
      <c r="A4165" s="11">
        <v>2014</v>
      </c>
      <c r="B4165" s="106" t="s">
        <v>120</v>
      </c>
      <c r="C4165" s="106" t="s">
        <v>93</v>
      </c>
      <c r="D4165" s="106" t="s">
        <v>94</v>
      </c>
      <c r="E4165" s="106" t="s">
        <v>127</v>
      </c>
      <c r="F4165" s="106" t="s">
        <v>28</v>
      </c>
      <c r="G4165" s="133">
        <v>578</v>
      </c>
    </row>
    <row r="4166" spans="1:7" x14ac:dyDescent="0.3">
      <c r="A4166" s="11">
        <v>2015</v>
      </c>
      <c r="B4166" s="106" t="s">
        <v>120</v>
      </c>
      <c r="C4166" s="106" t="s">
        <v>93</v>
      </c>
      <c r="D4166" s="106" t="s">
        <v>94</v>
      </c>
      <c r="E4166" s="106" t="s">
        <v>127</v>
      </c>
      <c r="F4166" s="106" t="s">
        <v>28</v>
      </c>
      <c r="G4166" s="133">
        <v>356</v>
      </c>
    </row>
    <row r="4167" spans="1:7" x14ac:dyDescent="0.3">
      <c r="A4167" s="11">
        <v>2016</v>
      </c>
      <c r="B4167" s="106" t="s">
        <v>120</v>
      </c>
      <c r="C4167" s="106" t="s">
        <v>93</v>
      </c>
      <c r="D4167" s="106" t="s">
        <v>94</v>
      </c>
      <c r="E4167" s="106" t="s">
        <v>127</v>
      </c>
      <c r="F4167" s="106" t="s">
        <v>28</v>
      </c>
      <c r="G4167" s="133">
        <v>836</v>
      </c>
    </row>
    <row r="4168" spans="1:7" x14ac:dyDescent="0.3">
      <c r="A4168" s="11">
        <v>2000</v>
      </c>
      <c r="B4168" s="216" t="s">
        <v>250</v>
      </c>
      <c r="C4168" s="216" t="s">
        <v>243</v>
      </c>
      <c r="D4168" s="216" t="s">
        <v>244</v>
      </c>
      <c r="E4168" s="106" t="s">
        <v>127</v>
      </c>
      <c r="F4168" s="106" t="s">
        <v>28</v>
      </c>
      <c r="G4168" s="134">
        <v>132</v>
      </c>
    </row>
    <row r="4169" spans="1:7" x14ac:dyDescent="0.3">
      <c r="A4169" s="11">
        <v>2001</v>
      </c>
      <c r="B4169" s="216" t="s">
        <v>250</v>
      </c>
      <c r="C4169" s="216" t="s">
        <v>243</v>
      </c>
      <c r="D4169" s="216" t="s">
        <v>244</v>
      </c>
      <c r="E4169" s="106" t="s">
        <v>127</v>
      </c>
      <c r="F4169" s="106" t="s">
        <v>28</v>
      </c>
      <c r="G4169" s="134">
        <v>36</v>
      </c>
    </row>
    <row r="4170" spans="1:7" x14ac:dyDescent="0.3">
      <c r="A4170" s="11">
        <v>2002</v>
      </c>
      <c r="B4170" s="216" t="s">
        <v>250</v>
      </c>
      <c r="C4170" s="216" t="s">
        <v>243</v>
      </c>
      <c r="D4170" s="216" t="s">
        <v>244</v>
      </c>
      <c r="E4170" s="106" t="s">
        <v>127</v>
      </c>
      <c r="F4170" s="106" t="s">
        <v>28</v>
      </c>
      <c r="G4170" s="134">
        <v>42</v>
      </c>
    </row>
    <row r="4171" spans="1:7" x14ac:dyDescent="0.3">
      <c r="A4171" s="11">
        <v>2003</v>
      </c>
      <c r="B4171" s="216" t="s">
        <v>250</v>
      </c>
      <c r="C4171" s="216" t="s">
        <v>243</v>
      </c>
      <c r="D4171" s="216" t="s">
        <v>244</v>
      </c>
      <c r="E4171" s="106" t="s">
        <v>127</v>
      </c>
      <c r="F4171" s="106" t="s">
        <v>28</v>
      </c>
      <c r="G4171" s="134"/>
    </row>
    <row r="4172" spans="1:7" x14ac:dyDescent="0.3">
      <c r="A4172" s="11">
        <v>2004</v>
      </c>
      <c r="B4172" s="216" t="s">
        <v>250</v>
      </c>
      <c r="C4172" s="216" t="s">
        <v>243</v>
      </c>
      <c r="D4172" s="216" t="s">
        <v>244</v>
      </c>
      <c r="E4172" s="106" t="s">
        <v>127</v>
      </c>
      <c r="F4172" s="106" t="s">
        <v>28</v>
      </c>
      <c r="G4172" s="134">
        <v>26</v>
      </c>
    </row>
    <row r="4173" spans="1:7" x14ac:dyDescent="0.3">
      <c r="A4173" s="11">
        <v>2005</v>
      </c>
      <c r="B4173" s="216" t="s">
        <v>250</v>
      </c>
      <c r="C4173" s="216" t="s">
        <v>243</v>
      </c>
      <c r="D4173" s="216" t="s">
        <v>244</v>
      </c>
      <c r="E4173" s="106" t="s">
        <v>127</v>
      </c>
      <c r="F4173" s="106" t="s">
        <v>28</v>
      </c>
      <c r="G4173" s="134">
        <v>32</v>
      </c>
    </row>
    <row r="4174" spans="1:7" x14ac:dyDescent="0.3">
      <c r="A4174" s="11">
        <v>2006</v>
      </c>
      <c r="B4174" s="216" t="s">
        <v>250</v>
      </c>
      <c r="C4174" s="216" t="s">
        <v>243</v>
      </c>
      <c r="D4174" s="216" t="s">
        <v>244</v>
      </c>
      <c r="E4174" s="106" t="s">
        <v>127</v>
      </c>
      <c r="F4174" s="106" t="s">
        <v>28</v>
      </c>
      <c r="G4174" s="134">
        <v>72</v>
      </c>
    </row>
    <row r="4175" spans="1:7" x14ac:dyDescent="0.3">
      <c r="A4175" s="11">
        <v>2007</v>
      </c>
      <c r="B4175" s="216" t="s">
        <v>250</v>
      </c>
      <c r="C4175" s="216" t="s">
        <v>243</v>
      </c>
      <c r="D4175" s="216" t="s">
        <v>244</v>
      </c>
      <c r="E4175" s="106" t="s">
        <v>127</v>
      </c>
      <c r="F4175" s="106" t="s">
        <v>28</v>
      </c>
      <c r="G4175" s="134">
        <v>24</v>
      </c>
    </row>
    <row r="4176" spans="1:7" x14ac:dyDescent="0.3">
      <c r="A4176" s="11">
        <v>2008</v>
      </c>
      <c r="B4176" s="216" t="s">
        <v>250</v>
      </c>
      <c r="C4176" s="216" t="s">
        <v>243</v>
      </c>
      <c r="D4176" s="216" t="s">
        <v>244</v>
      </c>
      <c r="E4176" s="106" t="s">
        <v>127</v>
      </c>
      <c r="F4176" s="106" t="s">
        <v>28</v>
      </c>
      <c r="G4176" s="134">
        <v>86</v>
      </c>
    </row>
    <row r="4177" spans="1:7" x14ac:dyDescent="0.3">
      <c r="A4177" s="11">
        <v>2009</v>
      </c>
      <c r="B4177" s="216" t="s">
        <v>250</v>
      </c>
      <c r="C4177" s="216" t="s">
        <v>243</v>
      </c>
      <c r="D4177" s="216" t="s">
        <v>244</v>
      </c>
      <c r="E4177" s="106" t="s">
        <v>127</v>
      </c>
      <c r="F4177" s="106" t="s">
        <v>28</v>
      </c>
      <c r="G4177" s="134">
        <v>71</v>
      </c>
    </row>
    <row r="4178" spans="1:7" x14ac:dyDescent="0.3">
      <c r="A4178" s="11">
        <v>2010</v>
      </c>
      <c r="B4178" s="216" t="s">
        <v>250</v>
      </c>
      <c r="C4178" s="216" t="s">
        <v>243</v>
      </c>
      <c r="D4178" s="216" t="s">
        <v>244</v>
      </c>
      <c r="E4178" s="106" t="s">
        <v>127</v>
      </c>
      <c r="F4178" s="106" t="s">
        <v>28</v>
      </c>
      <c r="G4178" s="134">
        <v>126</v>
      </c>
    </row>
    <row r="4179" spans="1:7" x14ac:dyDescent="0.3">
      <c r="A4179" s="11">
        <v>2011</v>
      </c>
      <c r="B4179" s="216" t="s">
        <v>250</v>
      </c>
      <c r="C4179" s="216" t="s">
        <v>243</v>
      </c>
      <c r="D4179" s="216" t="s">
        <v>244</v>
      </c>
      <c r="E4179" s="106" t="s">
        <v>127</v>
      </c>
      <c r="F4179" s="106" t="s">
        <v>28</v>
      </c>
      <c r="G4179" s="134"/>
    </row>
    <row r="4180" spans="1:7" x14ac:dyDescent="0.3">
      <c r="A4180" s="11">
        <v>2012</v>
      </c>
      <c r="B4180" s="216" t="s">
        <v>250</v>
      </c>
      <c r="C4180" s="216" t="s">
        <v>243</v>
      </c>
      <c r="D4180" s="216" t="s">
        <v>244</v>
      </c>
      <c r="E4180" s="106" t="s">
        <v>127</v>
      </c>
      <c r="F4180" s="106" t="s">
        <v>28</v>
      </c>
      <c r="G4180" s="134">
        <v>103</v>
      </c>
    </row>
    <row r="4181" spans="1:7" x14ac:dyDescent="0.3">
      <c r="A4181" s="11">
        <v>2013</v>
      </c>
      <c r="B4181" s="216" t="s">
        <v>250</v>
      </c>
      <c r="C4181" s="216" t="s">
        <v>243</v>
      </c>
      <c r="D4181" s="216" t="s">
        <v>244</v>
      </c>
      <c r="E4181" s="106" t="s">
        <v>127</v>
      </c>
      <c r="F4181" s="106" t="s">
        <v>28</v>
      </c>
      <c r="G4181" s="134">
        <v>99</v>
      </c>
    </row>
    <row r="4182" spans="1:7" x14ac:dyDescent="0.3">
      <c r="A4182" s="11">
        <v>2014</v>
      </c>
      <c r="B4182" s="216" t="s">
        <v>250</v>
      </c>
      <c r="C4182" s="216" t="s">
        <v>243</v>
      </c>
      <c r="D4182" s="216" t="s">
        <v>244</v>
      </c>
      <c r="E4182" s="106" t="s">
        <v>127</v>
      </c>
      <c r="F4182" s="106" t="s">
        <v>28</v>
      </c>
      <c r="G4182" s="134"/>
    </row>
    <row r="4183" spans="1:7" x14ac:dyDescent="0.3">
      <c r="A4183" s="11">
        <v>2015</v>
      </c>
      <c r="B4183" s="216" t="s">
        <v>250</v>
      </c>
      <c r="C4183" s="216" t="s">
        <v>243</v>
      </c>
      <c r="D4183" s="216" t="s">
        <v>244</v>
      </c>
      <c r="E4183" s="106" t="s">
        <v>127</v>
      </c>
      <c r="F4183" s="106" t="s">
        <v>28</v>
      </c>
      <c r="G4183" s="134">
        <v>14</v>
      </c>
    </row>
    <row r="4184" spans="1:7" x14ac:dyDescent="0.3">
      <c r="A4184" s="11">
        <v>2016</v>
      </c>
      <c r="B4184" s="216" t="s">
        <v>250</v>
      </c>
      <c r="C4184" s="216" t="s">
        <v>243</v>
      </c>
      <c r="D4184" s="216" t="s">
        <v>244</v>
      </c>
      <c r="E4184" s="106" t="s">
        <v>127</v>
      </c>
      <c r="F4184" s="106" t="s">
        <v>28</v>
      </c>
      <c r="G4184" s="134">
        <v>63</v>
      </c>
    </row>
    <row r="4185" spans="1:7" x14ac:dyDescent="0.3">
      <c r="A4185" s="11">
        <v>2000</v>
      </c>
      <c r="B4185" s="216" t="s">
        <v>250</v>
      </c>
      <c r="C4185" s="216" t="s">
        <v>243</v>
      </c>
      <c r="D4185" s="216" t="s">
        <v>244</v>
      </c>
      <c r="E4185" s="106" t="s">
        <v>127</v>
      </c>
      <c r="F4185" s="106" t="s">
        <v>28</v>
      </c>
      <c r="G4185" s="135">
        <v>528</v>
      </c>
    </row>
    <row r="4186" spans="1:7" x14ac:dyDescent="0.3">
      <c r="A4186" s="11">
        <v>2001</v>
      </c>
      <c r="B4186" s="216" t="s">
        <v>250</v>
      </c>
      <c r="C4186" s="216" t="s">
        <v>243</v>
      </c>
      <c r="D4186" s="216" t="s">
        <v>244</v>
      </c>
      <c r="E4186" s="106" t="s">
        <v>127</v>
      </c>
      <c r="F4186" s="106" t="s">
        <v>28</v>
      </c>
      <c r="G4186" s="135">
        <v>177</v>
      </c>
    </row>
    <row r="4187" spans="1:7" x14ac:dyDescent="0.3">
      <c r="A4187" s="11">
        <v>2002</v>
      </c>
      <c r="B4187" s="216" t="s">
        <v>250</v>
      </c>
      <c r="C4187" s="216" t="s">
        <v>243</v>
      </c>
      <c r="D4187" s="216" t="s">
        <v>244</v>
      </c>
      <c r="E4187" s="106" t="s">
        <v>127</v>
      </c>
      <c r="F4187" s="106" t="s">
        <v>28</v>
      </c>
      <c r="G4187" s="135">
        <v>104</v>
      </c>
    </row>
    <row r="4188" spans="1:7" x14ac:dyDescent="0.3">
      <c r="A4188" s="11">
        <v>2003</v>
      </c>
      <c r="B4188" s="216" t="s">
        <v>250</v>
      </c>
      <c r="C4188" s="216" t="s">
        <v>243</v>
      </c>
      <c r="D4188" s="216" t="s">
        <v>244</v>
      </c>
      <c r="E4188" s="106" t="s">
        <v>127</v>
      </c>
      <c r="F4188" s="106" t="s">
        <v>28</v>
      </c>
      <c r="G4188" s="135">
        <v>20</v>
      </c>
    </row>
    <row r="4189" spans="1:7" x14ac:dyDescent="0.3">
      <c r="A4189" s="11">
        <v>2004</v>
      </c>
      <c r="B4189" s="216" t="s">
        <v>250</v>
      </c>
      <c r="C4189" s="216" t="s">
        <v>243</v>
      </c>
      <c r="D4189" s="216" t="s">
        <v>244</v>
      </c>
      <c r="E4189" s="106" t="s">
        <v>127</v>
      </c>
      <c r="F4189" s="106" t="s">
        <v>28</v>
      </c>
      <c r="G4189" s="135"/>
    </row>
    <row r="4190" spans="1:7" x14ac:dyDescent="0.3">
      <c r="A4190" s="11">
        <v>2005</v>
      </c>
      <c r="B4190" s="216" t="s">
        <v>250</v>
      </c>
      <c r="C4190" s="216" t="s">
        <v>243</v>
      </c>
      <c r="D4190" s="216" t="s">
        <v>244</v>
      </c>
      <c r="E4190" s="106" t="s">
        <v>127</v>
      </c>
      <c r="F4190" s="106" t="s">
        <v>28</v>
      </c>
      <c r="G4190" s="135">
        <v>53</v>
      </c>
    </row>
    <row r="4191" spans="1:7" x14ac:dyDescent="0.3">
      <c r="A4191" s="11">
        <v>2006</v>
      </c>
      <c r="B4191" s="216" t="s">
        <v>250</v>
      </c>
      <c r="C4191" s="216" t="s">
        <v>243</v>
      </c>
      <c r="D4191" s="216" t="s">
        <v>244</v>
      </c>
      <c r="E4191" s="106" t="s">
        <v>127</v>
      </c>
      <c r="F4191" s="106" t="s">
        <v>28</v>
      </c>
      <c r="G4191" s="135">
        <v>27</v>
      </c>
    </row>
    <row r="4192" spans="1:7" x14ac:dyDescent="0.3">
      <c r="A4192" s="11">
        <v>2007</v>
      </c>
      <c r="B4192" s="216" t="s">
        <v>250</v>
      </c>
      <c r="C4192" s="216" t="s">
        <v>243</v>
      </c>
      <c r="D4192" s="216" t="s">
        <v>244</v>
      </c>
      <c r="E4192" s="106" t="s">
        <v>127</v>
      </c>
      <c r="F4192" s="106" t="s">
        <v>28</v>
      </c>
      <c r="G4192" s="135">
        <v>114</v>
      </c>
    </row>
    <row r="4193" spans="1:7" x14ac:dyDescent="0.3">
      <c r="A4193" s="11">
        <v>2008</v>
      </c>
      <c r="B4193" s="216" t="s">
        <v>250</v>
      </c>
      <c r="C4193" s="216" t="s">
        <v>243</v>
      </c>
      <c r="D4193" s="216" t="s">
        <v>244</v>
      </c>
      <c r="E4193" s="106" t="s">
        <v>127</v>
      </c>
      <c r="F4193" s="106" t="s">
        <v>28</v>
      </c>
      <c r="G4193" s="135">
        <v>233</v>
      </c>
    </row>
    <row r="4194" spans="1:7" x14ac:dyDescent="0.3">
      <c r="A4194" s="11">
        <v>2009</v>
      </c>
      <c r="B4194" s="216" t="s">
        <v>250</v>
      </c>
      <c r="C4194" s="216" t="s">
        <v>243</v>
      </c>
      <c r="D4194" s="216" t="s">
        <v>244</v>
      </c>
      <c r="E4194" s="106" t="s">
        <v>127</v>
      </c>
      <c r="F4194" s="106" t="s">
        <v>28</v>
      </c>
      <c r="G4194" s="135">
        <v>38</v>
      </c>
    </row>
    <row r="4195" spans="1:7" x14ac:dyDescent="0.3">
      <c r="A4195" s="11">
        <v>2010</v>
      </c>
      <c r="B4195" s="216" t="s">
        <v>250</v>
      </c>
      <c r="C4195" s="216" t="s">
        <v>243</v>
      </c>
      <c r="D4195" s="216" t="s">
        <v>244</v>
      </c>
      <c r="E4195" s="106" t="s">
        <v>127</v>
      </c>
      <c r="F4195" s="106" t="s">
        <v>28</v>
      </c>
      <c r="G4195" s="135">
        <v>120</v>
      </c>
    </row>
    <row r="4196" spans="1:7" x14ac:dyDescent="0.3">
      <c r="A4196" s="11">
        <v>2011</v>
      </c>
      <c r="B4196" s="216" t="s">
        <v>250</v>
      </c>
      <c r="C4196" s="216" t="s">
        <v>243</v>
      </c>
      <c r="D4196" s="216" t="s">
        <v>244</v>
      </c>
      <c r="E4196" s="106" t="s">
        <v>127</v>
      </c>
      <c r="F4196" s="106" t="s">
        <v>28</v>
      </c>
      <c r="G4196" s="135">
        <v>22</v>
      </c>
    </row>
    <row r="4197" spans="1:7" x14ac:dyDescent="0.3">
      <c r="A4197" s="11">
        <v>2012</v>
      </c>
      <c r="B4197" s="216" t="s">
        <v>250</v>
      </c>
      <c r="C4197" s="216" t="s">
        <v>243</v>
      </c>
      <c r="D4197" s="216" t="s">
        <v>244</v>
      </c>
      <c r="E4197" s="106" t="s">
        <v>127</v>
      </c>
      <c r="F4197" s="106" t="s">
        <v>28</v>
      </c>
      <c r="G4197" s="135">
        <v>175</v>
      </c>
    </row>
    <row r="4198" spans="1:7" x14ac:dyDescent="0.3">
      <c r="A4198" s="11">
        <v>2013</v>
      </c>
      <c r="B4198" s="216" t="s">
        <v>250</v>
      </c>
      <c r="C4198" s="216" t="s">
        <v>243</v>
      </c>
      <c r="D4198" s="216" t="s">
        <v>244</v>
      </c>
      <c r="E4198" s="106" t="s">
        <v>127</v>
      </c>
      <c r="F4198" s="106" t="s">
        <v>28</v>
      </c>
      <c r="G4198" s="135">
        <v>218</v>
      </c>
    </row>
    <row r="4199" spans="1:7" x14ac:dyDescent="0.3">
      <c r="A4199" s="11">
        <v>2014</v>
      </c>
      <c r="B4199" s="216" t="s">
        <v>250</v>
      </c>
      <c r="C4199" s="216" t="s">
        <v>243</v>
      </c>
      <c r="D4199" s="216" t="s">
        <v>244</v>
      </c>
      <c r="E4199" s="106" t="s">
        <v>127</v>
      </c>
      <c r="F4199" s="106" t="s">
        <v>28</v>
      </c>
      <c r="G4199" s="135"/>
    </row>
    <row r="4200" spans="1:7" x14ac:dyDescent="0.3">
      <c r="A4200" s="11">
        <v>2015</v>
      </c>
      <c r="B4200" s="216" t="s">
        <v>250</v>
      </c>
      <c r="C4200" s="216" t="s">
        <v>243</v>
      </c>
      <c r="D4200" s="216" t="s">
        <v>244</v>
      </c>
      <c r="E4200" s="106" t="s">
        <v>127</v>
      </c>
      <c r="F4200" s="106" t="s">
        <v>28</v>
      </c>
      <c r="G4200" s="135">
        <v>55</v>
      </c>
    </row>
    <row r="4201" spans="1:7" x14ac:dyDescent="0.3">
      <c r="A4201" s="11">
        <v>2016</v>
      </c>
      <c r="B4201" s="216" t="s">
        <v>250</v>
      </c>
      <c r="C4201" s="216" t="s">
        <v>243</v>
      </c>
      <c r="D4201" s="216" t="s">
        <v>244</v>
      </c>
      <c r="E4201" s="106" t="s">
        <v>127</v>
      </c>
      <c r="F4201" s="106" t="s">
        <v>28</v>
      </c>
      <c r="G4201" s="135">
        <v>154</v>
      </c>
    </row>
    <row r="4202" spans="1:7" x14ac:dyDescent="0.3">
      <c r="A4202" s="11">
        <v>2000</v>
      </c>
      <c r="B4202" s="106" t="s">
        <v>120</v>
      </c>
      <c r="C4202" s="106" t="s">
        <v>96</v>
      </c>
      <c r="D4202" s="106" t="s">
        <v>97</v>
      </c>
      <c r="E4202" s="106" t="s">
        <v>127</v>
      </c>
      <c r="F4202" s="106" t="s">
        <v>28</v>
      </c>
      <c r="G4202" s="136"/>
    </row>
    <row r="4203" spans="1:7" x14ac:dyDescent="0.3">
      <c r="A4203" s="11">
        <v>2001</v>
      </c>
      <c r="B4203" s="106" t="s">
        <v>120</v>
      </c>
      <c r="C4203" s="106" t="s">
        <v>96</v>
      </c>
      <c r="D4203" s="106" t="s">
        <v>97</v>
      </c>
      <c r="E4203" s="106" t="s">
        <v>127</v>
      </c>
      <c r="F4203" s="106" t="s">
        <v>28</v>
      </c>
      <c r="G4203" s="136"/>
    </row>
    <row r="4204" spans="1:7" x14ac:dyDescent="0.3">
      <c r="A4204" s="11">
        <v>2002</v>
      </c>
      <c r="B4204" s="106" t="s">
        <v>120</v>
      </c>
      <c r="C4204" s="106" t="s">
        <v>96</v>
      </c>
      <c r="D4204" s="106" t="s">
        <v>97</v>
      </c>
      <c r="E4204" s="106" t="s">
        <v>127</v>
      </c>
      <c r="F4204" s="106" t="s">
        <v>28</v>
      </c>
      <c r="G4204" s="136"/>
    </row>
    <row r="4205" spans="1:7" x14ac:dyDescent="0.3">
      <c r="A4205" s="11">
        <v>2003</v>
      </c>
      <c r="B4205" s="106" t="s">
        <v>120</v>
      </c>
      <c r="C4205" s="106" t="s">
        <v>96</v>
      </c>
      <c r="D4205" s="106" t="s">
        <v>97</v>
      </c>
      <c r="E4205" s="106" t="s">
        <v>127</v>
      </c>
      <c r="F4205" s="106" t="s">
        <v>28</v>
      </c>
      <c r="G4205" s="136"/>
    </row>
    <row r="4206" spans="1:7" x14ac:dyDescent="0.3">
      <c r="A4206" s="11">
        <v>2004</v>
      </c>
      <c r="B4206" s="106" t="s">
        <v>120</v>
      </c>
      <c r="C4206" s="106" t="s">
        <v>96</v>
      </c>
      <c r="D4206" s="106" t="s">
        <v>97</v>
      </c>
      <c r="E4206" s="106" t="s">
        <v>127</v>
      </c>
      <c r="F4206" s="106" t="s">
        <v>28</v>
      </c>
      <c r="G4206" s="136"/>
    </row>
    <row r="4207" spans="1:7" x14ac:dyDescent="0.3">
      <c r="A4207" s="11">
        <v>2005</v>
      </c>
      <c r="B4207" s="106" t="s">
        <v>120</v>
      </c>
      <c r="C4207" s="106" t="s">
        <v>96</v>
      </c>
      <c r="D4207" s="106" t="s">
        <v>97</v>
      </c>
      <c r="E4207" s="106" t="s">
        <v>127</v>
      </c>
      <c r="F4207" s="106" t="s">
        <v>28</v>
      </c>
      <c r="G4207" s="136">
        <v>16</v>
      </c>
    </row>
    <row r="4208" spans="1:7" x14ac:dyDescent="0.3">
      <c r="A4208" s="11">
        <v>2006</v>
      </c>
      <c r="B4208" s="106" t="s">
        <v>120</v>
      </c>
      <c r="C4208" s="106" t="s">
        <v>96</v>
      </c>
      <c r="D4208" s="106" t="s">
        <v>97</v>
      </c>
      <c r="E4208" s="106" t="s">
        <v>127</v>
      </c>
      <c r="F4208" s="106" t="s">
        <v>28</v>
      </c>
      <c r="G4208" s="136"/>
    </row>
    <row r="4209" spans="1:7" x14ac:dyDescent="0.3">
      <c r="A4209" s="11">
        <v>2007</v>
      </c>
      <c r="B4209" s="106" t="s">
        <v>120</v>
      </c>
      <c r="C4209" s="106" t="s">
        <v>96</v>
      </c>
      <c r="D4209" s="106" t="s">
        <v>97</v>
      </c>
      <c r="E4209" s="106" t="s">
        <v>127</v>
      </c>
      <c r="F4209" s="106" t="s">
        <v>28</v>
      </c>
      <c r="G4209" s="136"/>
    </row>
    <row r="4210" spans="1:7" x14ac:dyDescent="0.3">
      <c r="A4210" s="11">
        <v>2008</v>
      </c>
      <c r="B4210" s="106" t="s">
        <v>120</v>
      </c>
      <c r="C4210" s="106" t="s">
        <v>96</v>
      </c>
      <c r="D4210" s="106" t="s">
        <v>97</v>
      </c>
      <c r="E4210" s="106" t="s">
        <v>127</v>
      </c>
      <c r="F4210" s="106" t="s">
        <v>28</v>
      </c>
      <c r="G4210" s="136"/>
    </row>
    <row r="4211" spans="1:7" x14ac:dyDescent="0.3">
      <c r="A4211" s="11">
        <v>2009</v>
      </c>
      <c r="B4211" s="106" t="s">
        <v>120</v>
      </c>
      <c r="C4211" s="106" t="s">
        <v>96</v>
      </c>
      <c r="D4211" s="106" t="s">
        <v>97</v>
      </c>
      <c r="E4211" s="106" t="s">
        <v>127</v>
      </c>
      <c r="F4211" s="106" t="s">
        <v>28</v>
      </c>
      <c r="G4211" s="136"/>
    </row>
    <row r="4212" spans="1:7" x14ac:dyDescent="0.3">
      <c r="A4212" s="11">
        <v>2010</v>
      </c>
      <c r="B4212" s="106" t="s">
        <v>120</v>
      </c>
      <c r="C4212" s="106" t="s">
        <v>96</v>
      </c>
      <c r="D4212" s="106" t="s">
        <v>97</v>
      </c>
      <c r="E4212" s="106" t="s">
        <v>127</v>
      </c>
      <c r="F4212" s="106" t="s">
        <v>28</v>
      </c>
      <c r="G4212" s="136">
        <v>10</v>
      </c>
    </row>
    <row r="4213" spans="1:7" x14ac:dyDescent="0.3">
      <c r="A4213" s="11">
        <v>2011</v>
      </c>
      <c r="B4213" s="106" t="s">
        <v>120</v>
      </c>
      <c r="C4213" s="106" t="s">
        <v>96</v>
      </c>
      <c r="D4213" s="106" t="s">
        <v>97</v>
      </c>
      <c r="E4213" s="106" t="s">
        <v>127</v>
      </c>
      <c r="F4213" s="106" t="s">
        <v>28</v>
      </c>
      <c r="G4213" s="136"/>
    </row>
    <row r="4214" spans="1:7" x14ac:dyDescent="0.3">
      <c r="A4214" s="11">
        <v>2012</v>
      </c>
      <c r="B4214" s="106" t="s">
        <v>120</v>
      </c>
      <c r="C4214" s="106" t="s">
        <v>96</v>
      </c>
      <c r="D4214" s="106" t="s">
        <v>97</v>
      </c>
      <c r="E4214" s="106" t="s">
        <v>127</v>
      </c>
      <c r="F4214" s="106" t="s">
        <v>28</v>
      </c>
      <c r="G4214" s="136"/>
    </row>
    <row r="4215" spans="1:7" x14ac:dyDescent="0.3">
      <c r="A4215" s="11">
        <v>2013</v>
      </c>
      <c r="B4215" s="106" t="s">
        <v>120</v>
      </c>
      <c r="C4215" s="106" t="s">
        <v>96</v>
      </c>
      <c r="D4215" s="106" t="s">
        <v>97</v>
      </c>
      <c r="E4215" s="106" t="s">
        <v>127</v>
      </c>
      <c r="F4215" s="106" t="s">
        <v>28</v>
      </c>
      <c r="G4215" s="136"/>
    </row>
    <row r="4216" spans="1:7" x14ac:dyDescent="0.3">
      <c r="A4216" s="11">
        <v>2014</v>
      </c>
      <c r="B4216" s="106" t="s">
        <v>120</v>
      </c>
      <c r="C4216" s="106" t="s">
        <v>96</v>
      </c>
      <c r="D4216" s="106" t="s">
        <v>97</v>
      </c>
      <c r="E4216" s="106" t="s">
        <v>127</v>
      </c>
      <c r="F4216" s="106" t="s">
        <v>28</v>
      </c>
      <c r="G4216" s="136">
        <v>21</v>
      </c>
    </row>
    <row r="4217" spans="1:7" x14ac:dyDescent="0.3">
      <c r="A4217" s="11">
        <v>2015</v>
      </c>
      <c r="B4217" s="106" t="s">
        <v>120</v>
      </c>
      <c r="C4217" s="106" t="s">
        <v>96</v>
      </c>
      <c r="D4217" s="106" t="s">
        <v>97</v>
      </c>
      <c r="E4217" s="106" t="s">
        <v>127</v>
      </c>
      <c r="F4217" s="106" t="s">
        <v>28</v>
      </c>
      <c r="G4217" s="136">
        <v>60</v>
      </c>
    </row>
    <row r="4218" spans="1:7" x14ac:dyDescent="0.3">
      <c r="A4218" s="11">
        <v>2016</v>
      </c>
      <c r="B4218" s="106" t="s">
        <v>120</v>
      </c>
      <c r="C4218" s="106" t="s">
        <v>96</v>
      </c>
      <c r="D4218" s="106" t="s">
        <v>97</v>
      </c>
      <c r="E4218" s="106" t="s">
        <v>127</v>
      </c>
      <c r="F4218" s="106" t="s">
        <v>28</v>
      </c>
      <c r="G4218" s="136"/>
    </row>
    <row r="4219" spans="1:7" x14ac:dyDescent="0.3">
      <c r="A4219" s="11">
        <v>2000</v>
      </c>
      <c r="B4219" s="106" t="s">
        <v>120</v>
      </c>
      <c r="C4219" s="106" t="s">
        <v>78</v>
      </c>
      <c r="D4219" s="106" t="s">
        <v>79</v>
      </c>
      <c r="E4219" s="106" t="s">
        <v>127</v>
      </c>
      <c r="F4219" s="106" t="s">
        <v>28</v>
      </c>
      <c r="G4219" s="137">
        <v>167</v>
      </c>
    </row>
    <row r="4220" spans="1:7" x14ac:dyDescent="0.3">
      <c r="A4220" s="11">
        <v>2001</v>
      </c>
      <c r="B4220" s="106" t="s">
        <v>120</v>
      </c>
      <c r="C4220" s="106" t="s">
        <v>78</v>
      </c>
      <c r="D4220" s="106" t="s">
        <v>79</v>
      </c>
      <c r="E4220" s="106" t="s">
        <v>127</v>
      </c>
      <c r="F4220" s="106" t="s">
        <v>28</v>
      </c>
      <c r="G4220" s="137"/>
    </row>
    <row r="4221" spans="1:7" x14ac:dyDescent="0.3">
      <c r="A4221" s="11">
        <v>2002</v>
      </c>
      <c r="B4221" s="106" t="s">
        <v>120</v>
      </c>
      <c r="C4221" s="106" t="s">
        <v>78</v>
      </c>
      <c r="D4221" s="106" t="s">
        <v>79</v>
      </c>
      <c r="E4221" s="106" t="s">
        <v>127</v>
      </c>
      <c r="F4221" s="106" t="s">
        <v>28</v>
      </c>
      <c r="G4221" s="137">
        <v>420</v>
      </c>
    </row>
    <row r="4222" spans="1:7" x14ac:dyDescent="0.3">
      <c r="A4222" s="11">
        <v>2003</v>
      </c>
      <c r="B4222" s="106" t="s">
        <v>120</v>
      </c>
      <c r="C4222" s="106" t="s">
        <v>78</v>
      </c>
      <c r="D4222" s="106" t="s">
        <v>79</v>
      </c>
      <c r="E4222" s="106" t="s">
        <v>127</v>
      </c>
      <c r="F4222" s="106" t="s">
        <v>28</v>
      </c>
      <c r="G4222" s="137"/>
    </row>
    <row r="4223" spans="1:7" x14ac:dyDescent="0.3">
      <c r="A4223" s="11">
        <v>2004</v>
      </c>
      <c r="B4223" s="106" t="s">
        <v>120</v>
      </c>
      <c r="C4223" s="106" t="s">
        <v>78</v>
      </c>
      <c r="D4223" s="106" t="s">
        <v>79</v>
      </c>
      <c r="E4223" s="106" t="s">
        <v>127</v>
      </c>
      <c r="F4223" s="106" t="s">
        <v>28</v>
      </c>
      <c r="G4223" s="137">
        <v>65</v>
      </c>
    </row>
    <row r="4224" spans="1:7" x14ac:dyDescent="0.3">
      <c r="A4224" s="11">
        <v>2005</v>
      </c>
      <c r="B4224" s="106" t="s">
        <v>120</v>
      </c>
      <c r="C4224" s="106" t="s">
        <v>78</v>
      </c>
      <c r="D4224" s="106" t="s">
        <v>79</v>
      </c>
      <c r="E4224" s="106" t="s">
        <v>127</v>
      </c>
      <c r="F4224" s="106" t="s">
        <v>28</v>
      </c>
      <c r="G4224" s="137">
        <v>491</v>
      </c>
    </row>
    <row r="4225" spans="1:7" x14ac:dyDescent="0.3">
      <c r="A4225" s="11">
        <v>2006</v>
      </c>
      <c r="B4225" s="106" t="s">
        <v>120</v>
      </c>
      <c r="C4225" s="106" t="s">
        <v>78</v>
      </c>
      <c r="D4225" s="106" t="s">
        <v>79</v>
      </c>
      <c r="E4225" s="106" t="s">
        <v>127</v>
      </c>
      <c r="F4225" s="106" t="s">
        <v>28</v>
      </c>
      <c r="G4225" s="137"/>
    </row>
    <row r="4226" spans="1:7" x14ac:dyDescent="0.3">
      <c r="A4226" s="11">
        <v>2007</v>
      </c>
      <c r="B4226" s="106" t="s">
        <v>120</v>
      </c>
      <c r="C4226" s="106" t="s">
        <v>78</v>
      </c>
      <c r="D4226" s="106" t="s">
        <v>79</v>
      </c>
      <c r="E4226" s="106" t="s">
        <v>127</v>
      </c>
      <c r="F4226" s="106" t="s">
        <v>28</v>
      </c>
      <c r="G4226" s="137">
        <v>157</v>
      </c>
    </row>
    <row r="4227" spans="1:7" x14ac:dyDescent="0.3">
      <c r="A4227" s="11">
        <v>2008</v>
      </c>
      <c r="B4227" s="106" t="s">
        <v>120</v>
      </c>
      <c r="C4227" s="106" t="s">
        <v>78</v>
      </c>
      <c r="D4227" s="106" t="s">
        <v>79</v>
      </c>
      <c r="E4227" s="106" t="s">
        <v>127</v>
      </c>
      <c r="F4227" s="106" t="s">
        <v>28</v>
      </c>
      <c r="G4227" s="137">
        <v>574</v>
      </c>
    </row>
    <row r="4228" spans="1:7" x14ac:dyDescent="0.3">
      <c r="A4228" s="11">
        <v>2009</v>
      </c>
      <c r="B4228" s="106" t="s">
        <v>120</v>
      </c>
      <c r="C4228" s="106" t="s">
        <v>78</v>
      </c>
      <c r="D4228" s="106" t="s">
        <v>79</v>
      </c>
      <c r="E4228" s="106" t="s">
        <v>127</v>
      </c>
      <c r="F4228" s="106" t="s">
        <v>28</v>
      </c>
      <c r="G4228" s="137">
        <v>13</v>
      </c>
    </row>
    <row r="4229" spans="1:7" x14ac:dyDescent="0.3">
      <c r="A4229" s="11">
        <v>2010</v>
      </c>
      <c r="B4229" s="106" t="s">
        <v>120</v>
      </c>
      <c r="C4229" s="106" t="s">
        <v>78</v>
      </c>
      <c r="D4229" s="106" t="s">
        <v>79</v>
      </c>
      <c r="E4229" s="106" t="s">
        <v>127</v>
      </c>
      <c r="F4229" s="106" t="s">
        <v>28</v>
      </c>
      <c r="G4229" s="137">
        <v>94</v>
      </c>
    </row>
    <row r="4230" spans="1:7" x14ac:dyDescent="0.3">
      <c r="A4230" s="11">
        <v>2011</v>
      </c>
      <c r="B4230" s="106" t="s">
        <v>120</v>
      </c>
      <c r="C4230" s="106" t="s">
        <v>78</v>
      </c>
      <c r="D4230" s="106" t="s">
        <v>79</v>
      </c>
      <c r="E4230" s="106" t="s">
        <v>127</v>
      </c>
      <c r="F4230" s="106" t="s">
        <v>28</v>
      </c>
      <c r="G4230" s="137">
        <v>378</v>
      </c>
    </row>
    <row r="4231" spans="1:7" x14ac:dyDescent="0.3">
      <c r="A4231" s="11">
        <v>2012</v>
      </c>
      <c r="B4231" s="106" t="s">
        <v>120</v>
      </c>
      <c r="C4231" s="106" t="s">
        <v>78</v>
      </c>
      <c r="D4231" s="106" t="s">
        <v>79</v>
      </c>
      <c r="E4231" s="106" t="s">
        <v>127</v>
      </c>
      <c r="F4231" s="106" t="s">
        <v>28</v>
      </c>
      <c r="G4231" s="137">
        <v>200</v>
      </c>
    </row>
    <row r="4232" spans="1:7" x14ac:dyDescent="0.3">
      <c r="A4232" s="11">
        <v>2013</v>
      </c>
      <c r="B4232" s="106" t="s">
        <v>120</v>
      </c>
      <c r="C4232" s="106" t="s">
        <v>78</v>
      </c>
      <c r="D4232" s="106" t="s">
        <v>79</v>
      </c>
      <c r="E4232" s="106" t="s">
        <v>127</v>
      </c>
      <c r="F4232" s="106" t="s">
        <v>28</v>
      </c>
      <c r="G4232" s="137">
        <v>665</v>
      </c>
    </row>
    <row r="4233" spans="1:7" x14ac:dyDescent="0.3">
      <c r="A4233" s="11">
        <v>2014</v>
      </c>
      <c r="B4233" s="106" t="s">
        <v>120</v>
      </c>
      <c r="C4233" s="106" t="s">
        <v>78</v>
      </c>
      <c r="D4233" s="106" t="s">
        <v>79</v>
      </c>
      <c r="E4233" s="106" t="s">
        <v>127</v>
      </c>
      <c r="F4233" s="106" t="s">
        <v>28</v>
      </c>
      <c r="G4233" s="137">
        <v>74</v>
      </c>
    </row>
    <row r="4234" spans="1:7" x14ac:dyDescent="0.3">
      <c r="A4234" s="11">
        <v>2015</v>
      </c>
      <c r="B4234" s="106" t="s">
        <v>120</v>
      </c>
      <c r="C4234" s="106" t="s">
        <v>78</v>
      </c>
      <c r="D4234" s="106" t="s">
        <v>79</v>
      </c>
      <c r="E4234" s="106" t="s">
        <v>127</v>
      </c>
      <c r="F4234" s="106" t="s">
        <v>28</v>
      </c>
      <c r="G4234" s="137">
        <v>319</v>
      </c>
    </row>
    <row r="4235" spans="1:7" x14ac:dyDescent="0.3">
      <c r="A4235" s="11">
        <v>2016</v>
      </c>
      <c r="B4235" s="106" t="s">
        <v>120</v>
      </c>
      <c r="C4235" s="106" t="s">
        <v>78</v>
      </c>
      <c r="D4235" s="106" t="s">
        <v>79</v>
      </c>
      <c r="E4235" s="106" t="s">
        <v>127</v>
      </c>
      <c r="F4235" s="106" t="s">
        <v>28</v>
      </c>
      <c r="G4235" s="137">
        <v>10</v>
      </c>
    </row>
    <row r="4236" spans="1:7" x14ac:dyDescent="0.3">
      <c r="A4236" s="11">
        <v>2000</v>
      </c>
      <c r="B4236" s="106" t="s">
        <v>120</v>
      </c>
      <c r="C4236" s="106" t="s">
        <v>121</v>
      </c>
      <c r="D4236" s="106" t="s">
        <v>122</v>
      </c>
      <c r="E4236" s="106" t="s">
        <v>127</v>
      </c>
      <c r="F4236" s="106" t="s">
        <v>28</v>
      </c>
      <c r="G4236" s="138">
        <v>790</v>
      </c>
    </row>
    <row r="4237" spans="1:7" x14ac:dyDescent="0.3">
      <c r="A4237" s="11">
        <v>2001</v>
      </c>
      <c r="B4237" s="106" t="s">
        <v>120</v>
      </c>
      <c r="C4237" s="106" t="s">
        <v>121</v>
      </c>
      <c r="D4237" s="106" t="s">
        <v>122</v>
      </c>
      <c r="E4237" s="106" t="s">
        <v>127</v>
      </c>
      <c r="F4237" s="106" t="s">
        <v>28</v>
      </c>
      <c r="G4237" s="138">
        <v>725</v>
      </c>
    </row>
    <row r="4238" spans="1:7" x14ac:dyDescent="0.3">
      <c r="A4238" s="11">
        <v>2002</v>
      </c>
      <c r="B4238" s="106" t="s">
        <v>120</v>
      </c>
      <c r="C4238" s="106" t="s">
        <v>121</v>
      </c>
      <c r="D4238" s="106" t="s">
        <v>122</v>
      </c>
      <c r="E4238" s="106" t="s">
        <v>127</v>
      </c>
      <c r="F4238" s="106" t="s">
        <v>28</v>
      </c>
      <c r="G4238" s="138">
        <v>774</v>
      </c>
    </row>
    <row r="4239" spans="1:7" x14ac:dyDescent="0.3">
      <c r="A4239" s="11">
        <v>2003</v>
      </c>
      <c r="B4239" s="106" t="s">
        <v>120</v>
      </c>
      <c r="C4239" s="106" t="s">
        <v>121</v>
      </c>
      <c r="D4239" s="106" t="s">
        <v>122</v>
      </c>
      <c r="E4239" s="106" t="s">
        <v>127</v>
      </c>
      <c r="F4239" s="106" t="s">
        <v>28</v>
      </c>
      <c r="G4239" s="138">
        <v>182</v>
      </c>
    </row>
    <row r="4240" spans="1:7" x14ac:dyDescent="0.3">
      <c r="A4240" s="11">
        <v>2004</v>
      </c>
      <c r="B4240" s="106" t="s">
        <v>120</v>
      </c>
      <c r="C4240" s="106" t="s">
        <v>121</v>
      </c>
      <c r="D4240" s="106" t="s">
        <v>122</v>
      </c>
      <c r="E4240" s="106" t="s">
        <v>127</v>
      </c>
      <c r="F4240" s="106" t="s">
        <v>28</v>
      </c>
      <c r="G4240" s="138">
        <v>893</v>
      </c>
    </row>
    <row r="4241" spans="1:7" x14ac:dyDescent="0.3">
      <c r="A4241" s="11">
        <v>2005</v>
      </c>
      <c r="B4241" s="106" t="s">
        <v>120</v>
      </c>
      <c r="C4241" s="106" t="s">
        <v>121</v>
      </c>
      <c r="D4241" s="106" t="s">
        <v>122</v>
      </c>
      <c r="E4241" s="106" t="s">
        <v>127</v>
      </c>
      <c r="F4241" s="106" t="s">
        <v>28</v>
      </c>
      <c r="G4241" s="138">
        <v>665</v>
      </c>
    </row>
    <row r="4242" spans="1:7" x14ac:dyDescent="0.3">
      <c r="A4242" s="11">
        <v>2006</v>
      </c>
      <c r="B4242" s="106" t="s">
        <v>120</v>
      </c>
      <c r="C4242" s="106" t="s">
        <v>121</v>
      </c>
      <c r="D4242" s="106" t="s">
        <v>122</v>
      </c>
      <c r="E4242" s="106" t="s">
        <v>127</v>
      </c>
      <c r="F4242" s="106" t="s">
        <v>28</v>
      </c>
      <c r="G4242" s="138">
        <v>1261</v>
      </c>
    </row>
    <row r="4243" spans="1:7" x14ac:dyDescent="0.3">
      <c r="A4243" s="11">
        <v>2007</v>
      </c>
      <c r="B4243" s="106" t="s">
        <v>120</v>
      </c>
      <c r="C4243" s="106" t="s">
        <v>121</v>
      </c>
      <c r="D4243" s="106" t="s">
        <v>122</v>
      </c>
      <c r="E4243" s="106" t="s">
        <v>127</v>
      </c>
      <c r="F4243" s="106" t="s">
        <v>28</v>
      </c>
      <c r="G4243" s="138">
        <v>1677</v>
      </c>
    </row>
    <row r="4244" spans="1:7" x14ac:dyDescent="0.3">
      <c r="A4244" s="11">
        <v>2008</v>
      </c>
      <c r="B4244" s="106" t="s">
        <v>120</v>
      </c>
      <c r="C4244" s="106" t="s">
        <v>121</v>
      </c>
      <c r="D4244" s="106" t="s">
        <v>122</v>
      </c>
      <c r="E4244" s="106" t="s">
        <v>127</v>
      </c>
      <c r="F4244" s="106" t="s">
        <v>28</v>
      </c>
      <c r="G4244" s="138">
        <v>559</v>
      </c>
    </row>
    <row r="4245" spans="1:7" x14ac:dyDescent="0.3">
      <c r="A4245" s="11">
        <v>2009</v>
      </c>
      <c r="B4245" s="106" t="s">
        <v>120</v>
      </c>
      <c r="C4245" s="106" t="s">
        <v>121</v>
      </c>
      <c r="D4245" s="106" t="s">
        <v>122</v>
      </c>
      <c r="E4245" s="106" t="s">
        <v>127</v>
      </c>
      <c r="F4245" s="106" t="s">
        <v>28</v>
      </c>
      <c r="G4245" s="138">
        <v>1177</v>
      </c>
    </row>
    <row r="4246" spans="1:7" x14ac:dyDescent="0.3">
      <c r="A4246" s="11">
        <v>2010</v>
      </c>
      <c r="B4246" s="106" t="s">
        <v>120</v>
      </c>
      <c r="C4246" s="106" t="s">
        <v>121</v>
      </c>
      <c r="D4246" s="106" t="s">
        <v>122</v>
      </c>
      <c r="E4246" s="106" t="s">
        <v>127</v>
      </c>
      <c r="F4246" s="106" t="s">
        <v>28</v>
      </c>
      <c r="G4246" s="138">
        <v>563</v>
      </c>
    </row>
    <row r="4247" spans="1:7" x14ac:dyDescent="0.3">
      <c r="A4247" s="11">
        <v>2011</v>
      </c>
      <c r="B4247" s="106" t="s">
        <v>120</v>
      </c>
      <c r="C4247" s="106" t="s">
        <v>121</v>
      </c>
      <c r="D4247" s="106" t="s">
        <v>122</v>
      </c>
      <c r="E4247" s="106" t="s">
        <v>127</v>
      </c>
      <c r="F4247" s="106" t="s">
        <v>28</v>
      </c>
      <c r="G4247" s="138">
        <v>935</v>
      </c>
    </row>
    <row r="4248" spans="1:7" x14ac:dyDescent="0.3">
      <c r="A4248" s="11">
        <v>2012</v>
      </c>
      <c r="B4248" s="106" t="s">
        <v>120</v>
      </c>
      <c r="C4248" s="106" t="s">
        <v>121</v>
      </c>
      <c r="D4248" s="106" t="s">
        <v>122</v>
      </c>
      <c r="E4248" s="106" t="s">
        <v>127</v>
      </c>
      <c r="F4248" s="106" t="s">
        <v>28</v>
      </c>
      <c r="G4248" s="138">
        <v>96</v>
      </c>
    </row>
    <row r="4249" spans="1:7" x14ac:dyDescent="0.3">
      <c r="A4249" s="11">
        <v>2013</v>
      </c>
      <c r="B4249" s="106" t="s">
        <v>120</v>
      </c>
      <c r="C4249" s="106" t="s">
        <v>121</v>
      </c>
      <c r="D4249" s="106" t="s">
        <v>122</v>
      </c>
      <c r="E4249" s="106" t="s">
        <v>127</v>
      </c>
      <c r="F4249" s="106" t="s">
        <v>28</v>
      </c>
      <c r="G4249" s="138">
        <v>446</v>
      </c>
    </row>
    <row r="4250" spans="1:7" x14ac:dyDescent="0.3">
      <c r="A4250" s="11">
        <v>2014</v>
      </c>
      <c r="B4250" s="106" t="s">
        <v>120</v>
      </c>
      <c r="C4250" s="106" t="s">
        <v>121</v>
      </c>
      <c r="D4250" s="106" t="s">
        <v>122</v>
      </c>
      <c r="E4250" s="106" t="s">
        <v>127</v>
      </c>
      <c r="F4250" s="106" t="s">
        <v>28</v>
      </c>
      <c r="G4250" s="138">
        <v>442</v>
      </c>
    </row>
    <row r="4251" spans="1:7" x14ac:dyDescent="0.3">
      <c r="A4251" s="11">
        <v>2015</v>
      </c>
      <c r="B4251" s="106" t="s">
        <v>120</v>
      </c>
      <c r="C4251" s="106" t="s">
        <v>121</v>
      </c>
      <c r="D4251" s="106" t="s">
        <v>122</v>
      </c>
      <c r="E4251" s="106" t="s">
        <v>127</v>
      </c>
      <c r="F4251" s="106" t="s">
        <v>28</v>
      </c>
      <c r="G4251" s="138">
        <v>977</v>
      </c>
    </row>
    <row r="4252" spans="1:7" x14ac:dyDescent="0.3">
      <c r="A4252" s="11">
        <v>2016</v>
      </c>
      <c r="B4252" s="106" t="s">
        <v>120</v>
      </c>
      <c r="C4252" s="106" t="s">
        <v>121</v>
      </c>
      <c r="D4252" s="106" t="s">
        <v>122</v>
      </c>
      <c r="E4252" s="106" t="s">
        <v>127</v>
      </c>
      <c r="F4252" s="106" t="s">
        <v>28</v>
      </c>
      <c r="G4252" s="138">
        <v>93</v>
      </c>
    </row>
    <row r="4253" spans="1:7" x14ac:dyDescent="0.3">
      <c r="A4253" s="11">
        <v>2000</v>
      </c>
      <c r="B4253" s="106" t="s">
        <v>120</v>
      </c>
      <c r="C4253" s="106" t="s">
        <v>84</v>
      </c>
      <c r="D4253" s="106" t="s">
        <v>85</v>
      </c>
      <c r="E4253" s="106" t="s">
        <v>127</v>
      </c>
      <c r="F4253" s="106" t="s">
        <v>28</v>
      </c>
      <c r="G4253" s="139">
        <v>9</v>
      </c>
    </row>
    <row r="4254" spans="1:7" x14ac:dyDescent="0.3">
      <c r="A4254" s="11">
        <v>2001</v>
      </c>
      <c r="B4254" s="106" t="s">
        <v>120</v>
      </c>
      <c r="C4254" s="106" t="s">
        <v>84</v>
      </c>
      <c r="D4254" s="106" t="s">
        <v>85</v>
      </c>
      <c r="E4254" s="106" t="s">
        <v>127</v>
      </c>
      <c r="F4254" s="106" t="s">
        <v>28</v>
      </c>
      <c r="G4254" s="139">
        <v>4</v>
      </c>
    </row>
    <row r="4255" spans="1:7" x14ac:dyDescent="0.3">
      <c r="A4255" s="11">
        <v>2002</v>
      </c>
      <c r="B4255" s="106" t="s">
        <v>120</v>
      </c>
      <c r="C4255" s="106" t="s">
        <v>84</v>
      </c>
      <c r="D4255" s="106" t="s">
        <v>85</v>
      </c>
      <c r="E4255" s="106" t="s">
        <v>127</v>
      </c>
      <c r="F4255" s="106" t="s">
        <v>28</v>
      </c>
      <c r="G4255" s="139">
        <v>0</v>
      </c>
    </row>
    <row r="4256" spans="1:7" x14ac:dyDescent="0.3">
      <c r="A4256" s="11">
        <v>2003</v>
      </c>
      <c r="B4256" s="106" t="s">
        <v>120</v>
      </c>
      <c r="C4256" s="106" t="s">
        <v>84</v>
      </c>
      <c r="D4256" s="106" t="s">
        <v>85</v>
      </c>
      <c r="E4256" s="106" t="s">
        <v>127</v>
      </c>
      <c r="F4256" s="106" t="s">
        <v>28</v>
      </c>
      <c r="G4256" s="139"/>
    </row>
    <row r="4257" spans="1:7" x14ac:dyDescent="0.3">
      <c r="A4257" s="11">
        <v>2004</v>
      </c>
      <c r="B4257" s="106" t="s">
        <v>120</v>
      </c>
      <c r="C4257" s="106" t="s">
        <v>84</v>
      </c>
      <c r="D4257" s="106" t="s">
        <v>85</v>
      </c>
      <c r="E4257" s="106" t="s">
        <v>127</v>
      </c>
      <c r="F4257" s="106" t="s">
        <v>28</v>
      </c>
      <c r="G4257" s="139"/>
    </row>
    <row r="4258" spans="1:7" x14ac:dyDescent="0.3">
      <c r="A4258" s="11">
        <v>2005</v>
      </c>
      <c r="B4258" s="106" t="s">
        <v>120</v>
      </c>
      <c r="C4258" s="106" t="s">
        <v>84</v>
      </c>
      <c r="D4258" s="106" t="s">
        <v>85</v>
      </c>
      <c r="E4258" s="106" t="s">
        <v>127</v>
      </c>
      <c r="F4258" s="106" t="s">
        <v>28</v>
      </c>
      <c r="G4258" s="139">
        <v>52</v>
      </c>
    </row>
    <row r="4259" spans="1:7" x14ac:dyDescent="0.3">
      <c r="A4259" s="11">
        <v>2006</v>
      </c>
      <c r="B4259" s="106" t="s">
        <v>120</v>
      </c>
      <c r="C4259" s="106" t="s">
        <v>84</v>
      </c>
      <c r="D4259" s="106" t="s">
        <v>85</v>
      </c>
      <c r="E4259" s="106" t="s">
        <v>127</v>
      </c>
      <c r="F4259" s="106" t="s">
        <v>28</v>
      </c>
      <c r="G4259" s="139">
        <v>371</v>
      </c>
    </row>
    <row r="4260" spans="1:7" x14ac:dyDescent="0.3">
      <c r="A4260" s="11">
        <v>2007</v>
      </c>
      <c r="B4260" s="106" t="s">
        <v>120</v>
      </c>
      <c r="C4260" s="106" t="s">
        <v>84</v>
      </c>
      <c r="D4260" s="106" t="s">
        <v>85</v>
      </c>
      <c r="E4260" s="106" t="s">
        <v>127</v>
      </c>
      <c r="F4260" s="106" t="s">
        <v>28</v>
      </c>
      <c r="G4260" s="139"/>
    </row>
    <row r="4261" spans="1:7" x14ac:dyDescent="0.3">
      <c r="A4261" s="11">
        <v>2008</v>
      </c>
      <c r="B4261" s="106" t="s">
        <v>120</v>
      </c>
      <c r="C4261" s="106" t="s">
        <v>84</v>
      </c>
      <c r="D4261" s="106" t="s">
        <v>85</v>
      </c>
      <c r="E4261" s="106" t="s">
        <v>127</v>
      </c>
      <c r="F4261" s="106" t="s">
        <v>28</v>
      </c>
      <c r="G4261" s="139">
        <v>119</v>
      </c>
    </row>
    <row r="4262" spans="1:7" x14ac:dyDescent="0.3">
      <c r="A4262" s="11">
        <v>2009</v>
      </c>
      <c r="B4262" s="106" t="s">
        <v>120</v>
      </c>
      <c r="C4262" s="106" t="s">
        <v>84</v>
      </c>
      <c r="D4262" s="106" t="s">
        <v>85</v>
      </c>
      <c r="E4262" s="106" t="s">
        <v>127</v>
      </c>
      <c r="F4262" s="106" t="s">
        <v>28</v>
      </c>
      <c r="G4262" s="139"/>
    </row>
    <row r="4263" spans="1:7" x14ac:dyDescent="0.3">
      <c r="A4263" s="11">
        <v>2010</v>
      </c>
      <c r="B4263" s="106" t="s">
        <v>120</v>
      </c>
      <c r="C4263" s="106" t="s">
        <v>84</v>
      </c>
      <c r="D4263" s="106" t="s">
        <v>85</v>
      </c>
      <c r="E4263" s="106" t="s">
        <v>127</v>
      </c>
      <c r="F4263" s="106" t="s">
        <v>28</v>
      </c>
      <c r="G4263" s="139"/>
    </row>
    <row r="4264" spans="1:7" x14ac:dyDescent="0.3">
      <c r="A4264" s="11">
        <v>2011</v>
      </c>
      <c r="B4264" s="106" t="s">
        <v>120</v>
      </c>
      <c r="C4264" s="106" t="s">
        <v>84</v>
      </c>
      <c r="D4264" s="106" t="s">
        <v>85</v>
      </c>
      <c r="E4264" s="106" t="s">
        <v>127</v>
      </c>
      <c r="F4264" s="106" t="s">
        <v>28</v>
      </c>
      <c r="G4264" s="139">
        <v>7</v>
      </c>
    </row>
    <row r="4265" spans="1:7" x14ac:dyDescent="0.3">
      <c r="A4265" s="11">
        <v>2012</v>
      </c>
      <c r="B4265" s="106" t="s">
        <v>120</v>
      </c>
      <c r="C4265" s="106" t="s">
        <v>84</v>
      </c>
      <c r="D4265" s="106" t="s">
        <v>85</v>
      </c>
      <c r="E4265" s="106" t="s">
        <v>127</v>
      </c>
      <c r="F4265" s="106" t="s">
        <v>28</v>
      </c>
      <c r="G4265" s="139"/>
    </row>
    <row r="4266" spans="1:7" x14ac:dyDescent="0.3">
      <c r="A4266" s="11">
        <v>2013</v>
      </c>
      <c r="B4266" s="106" t="s">
        <v>120</v>
      </c>
      <c r="C4266" s="106" t="s">
        <v>84</v>
      </c>
      <c r="D4266" s="106" t="s">
        <v>85</v>
      </c>
      <c r="E4266" s="106" t="s">
        <v>127</v>
      </c>
      <c r="F4266" s="106" t="s">
        <v>28</v>
      </c>
      <c r="G4266" s="139">
        <v>20</v>
      </c>
    </row>
    <row r="4267" spans="1:7" x14ac:dyDescent="0.3">
      <c r="A4267" s="11">
        <v>2014</v>
      </c>
      <c r="B4267" s="106" t="s">
        <v>120</v>
      </c>
      <c r="C4267" s="106" t="s">
        <v>84</v>
      </c>
      <c r="D4267" s="106" t="s">
        <v>85</v>
      </c>
      <c r="E4267" s="106" t="s">
        <v>127</v>
      </c>
      <c r="F4267" s="106" t="s">
        <v>28</v>
      </c>
      <c r="G4267" s="139">
        <v>15</v>
      </c>
    </row>
    <row r="4268" spans="1:7" x14ac:dyDescent="0.3">
      <c r="A4268" s="11">
        <v>2015</v>
      </c>
      <c r="B4268" s="106" t="s">
        <v>120</v>
      </c>
      <c r="C4268" s="106" t="s">
        <v>84</v>
      </c>
      <c r="D4268" s="106" t="s">
        <v>85</v>
      </c>
      <c r="E4268" s="106" t="s">
        <v>127</v>
      </c>
      <c r="F4268" s="106" t="s">
        <v>28</v>
      </c>
      <c r="G4268" s="139">
        <v>92</v>
      </c>
    </row>
    <row r="4269" spans="1:7" x14ac:dyDescent="0.3">
      <c r="A4269" s="11">
        <v>2016</v>
      </c>
      <c r="B4269" s="106" t="s">
        <v>120</v>
      </c>
      <c r="C4269" s="106" t="s">
        <v>84</v>
      </c>
      <c r="D4269" s="106" t="s">
        <v>85</v>
      </c>
      <c r="E4269" s="106" t="s">
        <v>127</v>
      </c>
      <c r="F4269" s="106" t="s">
        <v>28</v>
      </c>
      <c r="G4269" s="139"/>
    </row>
    <row r="4270" spans="1:7" x14ac:dyDescent="0.3">
      <c r="A4270" s="11">
        <v>2000</v>
      </c>
      <c r="B4270" s="216" t="s">
        <v>250</v>
      </c>
      <c r="C4270" s="106" t="s">
        <v>100</v>
      </c>
      <c r="D4270" s="106" t="s">
        <v>101</v>
      </c>
      <c r="E4270" s="106" t="s">
        <v>127</v>
      </c>
      <c r="F4270" s="106" t="s">
        <v>28</v>
      </c>
      <c r="G4270" s="140">
        <v>287</v>
      </c>
    </row>
    <row r="4271" spans="1:7" x14ac:dyDescent="0.3">
      <c r="A4271" s="11">
        <v>2001</v>
      </c>
      <c r="B4271" s="216" t="s">
        <v>250</v>
      </c>
      <c r="C4271" s="106" t="s">
        <v>100</v>
      </c>
      <c r="D4271" s="106" t="s">
        <v>101</v>
      </c>
      <c r="E4271" s="106" t="s">
        <v>127</v>
      </c>
      <c r="F4271" s="106" t="s">
        <v>28</v>
      </c>
      <c r="G4271" s="140">
        <v>556</v>
      </c>
    </row>
    <row r="4272" spans="1:7" x14ac:dyDescent="0.3">
      <c r="A4272" s="11">
        <v>2002</v>
      </c>
      <c r="B4272" s="216" t="s">
        <v>250</v>
      </c>
      <c r="C4272" s="106" t="s">
        <v>100</v>
      </c>
      <c r="D4272" s="106" t="s">
        <v>101</v>
      </c>
      <c r="E4272" s="106" t="s">
        <v>127</v>
      </c>
      <c r="F4272" s="106" t="s">
        <v>28</v>
      </c>
      <c r="G4272" s="140">
        <v>384</v>
      </c>
    </row>
    <row r="4273" spans="1:7" x14ac:dyDescent="0.3">
      <c r="A4273" s="11">
        <v>2003</v>
      </c>
      <c r="B4273" s="216" t="s">
        <v>250</v>
      </c>
      <c r="C4273" s="106" t="s">
        <v>100</v>
      </c>
      <c r="D4273" s="106" t="s">
        <v>101</v>
      </c>
      <c r="E4273" s="106" t="s">
        <v>127</v>
      </c>
      <c r="F4273" s="106" t="s">
        <v>28</v>
      </c>
      <c r="G4273" s="140">
        <v>97</v>
      </c>
    </row>
    <row r="4274" spans="1:7" x14ac:dyDescent="0.3">
      <c r="A4274" s="11">
        <v>2004</v>
      </c>
      <c r="B4274" s="216" t="s">
        <v>250</v>
      </c>
      <c r="C4274" s="106" t="s">
        <v>100</v>
      </c>
      <c r="D4274" s="106" t="s">
        <v>101</v>
      </c>
      <c r="E4274" s="106" t="s">
        <v>127</v>
      </c>
      <c r="F4274" s="106" t="s">
        <v>28</v>
      </c>
      <c r="G4274" s="140">
        <v>70</v>
      </c>
    </row>
    <row r="4275" spans="1:7" x14ac:dyDescent="0.3">
      <c r="A4275" s="11">
        <v>2005</v>
      </c>
      <c r="B4275" s="216" t="s">
        <v>250</v>
      </c>
      <c r="C4275" s="106" t="s">
        <v>100</v>
      </c>
      <c r="D4275" s="106" t="s">
        <v>101</v>
      </c>
      <c r="E4275" s="106" t="s">
        <v>127</v>
      </c>
      <c r="F4275" s="106" t="s">
        <v>28</v>
      </c>
      <c r="G4275" s="140">
        <v>55</v>
      </c>
    </row>
    <row r="4276" spans="1:7" x14ac:dyDescent="0.3">
      <c r="A4276" s="11">
        <v>2006</v>
      </c>
      <c r="B4276" s="216" t="s">
        <v>250</v>
      </c>
      <c r="C4276" s="106" t="s">
        <v>100</v>
      </c>
      <c r="D4276" s="106" t="s">
        <v>101</v>
      </c>
      <c r="E4276" s="106" t="s">
        <v>127</v>
      </c>
      <c r="F4276" s="106" t="s">
        <v>28</v>
      </c>
      <c r="G4276" s="140">
        <v>84</v>
      </c>
    </row>
    <row r="4277" spans="1:7" x14ac:dyDescent="0.3">
      <c r="A4277" s="11">
        <v>2007</v>
      </c>
      <c r="B4277" s="216" t="s">
        <v>250</v>
      </c>
      <c r="C4277" s="106" t="s">
        <v>100</v>
      </c>
      <c r="D4277" s="106" t="s">
        <v>101</v>
      </c>
      <c r="E4277" s="106" t="s">
        <v>127</v>
      </c>
      <c r="F4277" s="106" t="s">
        <v>28</v>
      </c>
      <c r="G4277" s="140">
        <v>60</v>
      </c>
    </row>
    <row r="4278" spans="1:7" x14ac:dyDescent="0.3">
      <c r="A4278" s="11">
        <v>2008</v>
      </c>
      <c r="B4278" s="216" t="s">
        <v>250</v>
      </c>
      <c r="C4278" s="106" t="s">
        <v>100</v>
      </c>
      <c r="D4278" s="106" t="s">
        <v>101</v>
      </c>
      <c r="E4278" s="106" t="s">
        <v>127</v>
      </c>
      <c r="F4278" s="106" t="s">
        <v>28</v>
      </c>
      <c r="G4278" s="140">
        <v>23</v>
      </c>
    </row>
    <row r="4279" spans="1:7" x14ac:dyDescent="0.3">
      <c r="A4279" s="11">
        <v>2009</v>
      </c>
      <c r="B4279" s="216" t="s">
        <v>250</v>
      </c>
      <c r="C4279" s="106" t="s">
        <v>100</v>
      </c>
      <c r="D4279" s="106" t="s">
        <v>101</v>
      </c>
      <c r="E4279" s="106" t="s">
        <v>127</v>
      </c>
      <c r="F4279" s="106" t="s">
        <v>28</v>
      </c>
      <c r="G4279" s="140">
        <v>316</v>
      </c>
    </row>
    <row r="4280" spans="1:7" x14ac:dyDescent="0.3">
      <c r="A4280" s="11">
        <v>2010</v>
      </c>
      <c r="B4280" s="216" t="s">
        <v>250</v>
      </c>
      <c r="C4280" s="106" t="s">
        <v>100</v>
      </c>
      <c r="D4280" s="106" t="s">
        <v>101</v>
      </c>
      <c r="E4280" s="106" t="s">
        <v>127</v>
      </c>
      <c r="F4280" s="106" t="s">
        <v>28</v>
      </c>
      <c r="G4280" s="140">
        <v>224</v>
      </c>
    </row>
    <row r="4281" spans="1:7" x14ac:dyDescent="0.3">
      <c r="A4281" s="11">
        <v>2011</v>
      </c>
      <c r="B4281" s="216" t="s">
        <v>250</v>
      </c>
      <c r="C4281" s="106" t="s">
        <v>100</v>
      </c>
      <c r="D4281" s="106" t="s">
        <v>101</v>
      </c>
      <c r="E4281" s="106" t="s">
        <v>127</v>
      </c>
      <c r="F4281" s="106" t="s">
        <v>28</v>
      </c>
      <c r="G4281" s="140">
        <v>67</v>
      </c>
    </row>
    <row r="4282" spans="1:7" x14ac:dyDescent="0.3">
      <c r="A4282" s="11">
        <v>2012</v>
      </c>
      <c r="B4282" s="216" t="s">
        <v>250</v>
      </c>
      <c r="C4282" s="106" t="s">
        <v>100</v>
      </c>
      <c r="D4282" s="106" t="s">
        <v>101</v>
      </c>
      <c r="E4282" s="106" t="s">
        <v>127</v>
      </c>
      <c r="F4282" s="106" t="s">
        <v>28</v>
      </c>
      <c r="G4282" s="140">
        <v>50</v>
      </c>
    </row>
    <row r="4283" spans="1:7" x14ac:dyDescent="0.3">
      <c r="A4283" s="11">
        <v>2013</v>
      </c>
      <c r="B4283" s="216" t="s">
        <v>250</v>
      </c>
      <c r="C4283" s="106" t="s">
        <v>100</v>
      </c>
      <c r="D4283" s="106" t="s">
        <v>101</v>
      </c>
      <c r="E4283" s="106" t="s">
        <v>127</v>
      </c>
      <c r="F4283" s="106" t="s">
        <v>28</v>
      </c>
      <c r="G4283" s="140">
        <v>10</v>
      </c>
    </row>
    <row r="4284" spans="1:7" x14ac:dyDescent="0.3">
      <c r="A4284" s="11">
        <v>2014</v>
      </c>
      <c r="B4284" s="216" t="s">
        <v>250</v>
      </c>
      <c r="C4284" s="106" t="s">
        <v>100</v>
      </c>
      <c r="D4284" s="106" t="s">
        <v>101</v>
      </c>
      <c r="E4284" s="106" t="s">
        <v>127</v>
      </c>
      <c r="F4284" s="106" t="s">
        <v>28</v>
      </c>
      <c r="G4284" s="140">
        <v>30</v>
      </c>
    </row>
    <row r="4285" spans="1:7" x14ac:dyDescent="0.3">
      <c r="A4285" s="11">
        <v>2015</v>
      </c>
      <c r="B4285" s="216" t="s">
        <v>250</v>
      </c>
      <c r="C4285" s="106" t="s">
        <v>100</v>
      </c>
      <c r="D4285" s="106" t="s">
        <v>101</v>
      </c>
      <c r="E4285" s="106" t="s">
        <v>127</v>
      </c>
      <c r="F4285" s="106" t="s">
        <v>28</v>
      </c>
      <c r="G4285" s="140">
        <v>222</v>
      </c>
    </row>
    <row r="4286" spans="1:7" x14ac:dyDescent="0.3">
      <c r="A4286" s="11">
        <v>2016</v>
      </c>
      <c r="B4286" s="216" t="s">
        <v>250</v>
      </c>
      <c r="C4286" s="106" t="s">
        <v>100</v>
      </c>
      <c r="D4286" s="106" t="s">
        <v>101</v>
      </c>
      <c r="E4286" s="106" t="s">
        <v>127</v>
      </c>
      <c r="F4286" s="106" t="s">
        <v>28</v>
      </c>
      <c r="G4286" s="140">
        <v>25</v>
      </c>
    </row>
    <row r="4287" spans="1:7" x14ac:dyDescent="0.3">
      <c r="A4287" s="11">
        <v>2000</v>
      </c>
      <c r="B4287" s="106" t="s">
        <v>115</v>
      </c>
      <c r="C4287" s="216" t="s">
        <v>69</v>
      </c>
      <c r="D4287" s="216" t="s">
        <v>70</v>
      </c>
      <c r="E4287" s="106" t="s">
        <v>127</v>
      </c>
      <c r="F4287" s="106" t="s">
        <v>28</v>
      </c>
      <c r="G4287" s="141">
        <v>148</v>
      </c>
    </row>
    <row r="4288" spans="1:7" x14ac:dyDescent="0.3">
      <c r="A4288" s="11">
        <v>2001</v>
      </c>
      <c r="B4288" s="106" t="s">
        <v>115</v>
      </c>
      <c r="C4288" s="216" t="s">
        <v>69</v>
      </c>
      <c r="D4288" s="216" t="s">
        <v>70</v>
      </c>
      <c r="E4288" s="106" t="s">
        <v>127</v>
      </c>
      <c r="F4288" s="106" t="s">
        <v>28</v>
      </c>
      <c r="G4288" s="141">
        <v>182</v>
      </c>
    </row>
    <row r="4289" spans="1:7" x14ac:dyDescent="0.3">
      <c r="A4289" s="11">
        <v>2002</v>
      </c>
      <c r="B4289" s="106" t="s">
        <v>115</v>
      </c>
      <c r="C4289" s="216" t="s">
        <v>69</v>
      </c>
      <c r="D4289" s="216" t="s">
        <v>70</v>
      </c>
      <c r="E4289" s="106" t="s">
        <v>127</v>
      </c>
      <c r="F4289" s="106" t="s">
        <v>28</v>
      </c>
      <c r="G4289" s="141">
        <v>32</v>
      </c>
    </row>
    <row r="4290" spans="1:7" x14ac:dyDescent="0.3">
      <c r="A4290" s="11">
        <v>2003</v>
      </c>
      <c r="B4290" s="106" t="s">
        <v>115</v>
      </c>
      <c r="C4290" s="216" t="s">
        <v>69</v>
      </c>
      <c r="D4290" s="216" t="s">
        <v>70</v>
      </c>
      <c r="E4290" s="106" t="s">
        <v>127</v>
      </c>
      <c r="F4290" s="106" t="s">
        <v>28</v>
      </c>
      <c r="G4290" s="141">
        <v>172</v>
      </c>
    </row>
    <row r="4291" spans="1:7" x14ac:dyDescent="0.3">
      <c r="A4291" s="11">
        <v>2004</v>
      </c>
      <c r="B4291" s="106" t="s">
        <v>115</v>
      </c>
      <c r="C4291" s="216" t="s">
        <v>69</v>
      </c>
      <c r="D4291" s="216" t="s">
        <v>70</v>
      </c>
      <c r="E4291" s="106" t="s">
        <v>127</v>
      </c>
      <c r="F4291" s="106" t="s">
        <v>28</v>
      </c>
      <c r="G4291" s="141">
        <v>366</v>
      </c>
    </row>
    <row r="4292" spans="1:7" x14ac:dyDescent="0.3">
      <c r="A4292" s="11">
        <v>2005</v>
      </c>
      <c r="B4292" s="106" t="s">
        <v>115</v>
      </c>
      <c r="C4292" s="216" t="s">
        <v>69</v>
      </c>
      <c r="D4292" s="216" t="s">
        <v>70</v>
      </c>
      <c r="E4292" s="106" t="s">
        <v>127</v>
      </c>
      <c r="F4292" s="106" t="s">
        <v>28</v>
      </c>
      <c r="G4292" s="141">
        <v>198</v>
      </c>
    </row>
    <row r="4293" spans="1:7" x14ac:dyDescent="0.3">
      <c r="A4293" s="11">
        <v>2006</v>
      </c>
      <c r="B4293" s="106" t="s">
        <v>115</v>
      </c>
      <c r="C4293" s="216" t="s">
        <v>69</v>
      </c>
      <c r="D4293" s="216" t="s">
        <v>70</v>
      </c>
      <c r="E4293" s="106" t="s">
        <v>127</v>
      </c>
      <c r="F4293" s="106" t="s">
        <v>28</v>
      </c>
      <c r="G4293" s="141">
        <v>121</v>
      </c>
    </row>
    <row r="4294" spans="1:7" x14ac:dyDescent="0.3">
      <c r="A4294" s="11">
        <v>2007</v>
      </c>
      <c r="B4294" s="106" t="s">
        <v>115</v>
      </c>
      <c r="C4294" s="216" t="s">
        <v>69</v>
      </c>
      <c r="D4294" s="216" t="s">
        <v>70</v>
      </c>
      <c r="E4294" s="106" t="s">
        <v>127</v>
      </c>
      <c r="F4294" s="106" t="s">
        <v>28</v>
      </c>
      <c r="G4294" s="141">
        <v>78</v>
      </c>
    </row>
    <row r="4295" spans="1:7" x14ac:dyDescent="0.3">
      <c r="A4295" s="11">
        <v>2008</v>
      </c>
      <c r="B4295" s="106" t="s">
        <v>115</v>
      </c>
      <c r="C4295" s="216" t="s">
        <v>69</v>
      </c>
      <c r="D4295" s="216" t="s">
        <v>70</v>
      </c>
      <c r="E4295" s="106" t="s">
        <v>127</v>
      </c>
      <c r="F4295" s="106" t="s">
        <v>28</v>
      </c>
      <c r="G4295" s="141">
        <v>50</v>
      </c>
    </row>
    <row r="4296" spans="1:7" x14ac:dyDescent="0.3">
      <c r="A4296" s="11">
        <v>2009</v>
      </c>
      <c r="B4296" s="106" t="s">
        <v>115</v>
      </c>
      <c r="C4296" s="216" t="s">
        <v>69</v>
      </c>
      <c r="D4296" s="216" t="s">
        <v>70</v>
      </c>
      <c r="E4296" s="106" t="s">
        <v>127</v>
      </c>
      <c r="F4296" s="106" t="s">
        <v>28</v>
      </c>
      <c r="G4296" s="141">
        <v>46</v>
      </c>
    </row>
    <row r="4297" spans="1:7" x14ac:dyDescent="0.3">
      <c r="A4297" s="11">
        <v>2010</v>
      </c>
      <c r="B4297" s="106" t="s">
        <v>115</v>
      </c>
      <c r="C4297" s="216" t="s">
        <v>69</v>
      </c>
      <c r="D4297" s="216" t="s">
        <v>70</v>
      </c>
      <c r="E4297" s="106" t="s">
        <v>127</v>
      </c>
      <c r="F4297" s="106" t="s">
        <v>28</v>
      </c>
      <c r="G4297" s="141"/>
    </row>
    <row r="4298" spans="1:7" x14ac:dyDescent="0.3">
      <c r="A4298" s="11">
        <v>2011</v>
      </c>
      <c r="B4298" s="106" t="s">
        <v>115</v>
      </c>
      <c r="C4298" s="216" t="s">
        <v>69</v>
      </c>
      <c r="D4298" s="216" t="s">
        <v>70</v>
      </c>
      <c r="E4298" s="106" t="s">
        <v>127</v>
      </c>
      <c r="F4298" s="106" t="s">
        <v>28</v>
      </c>
      <c r="G4298" s="141">
        <v>32</v>
      </c>
    </row>
    <row r="4299" spans="1:7" x14ac:dyDescent="0.3">
      <c r="A4299" s="11">
        <v>2012</v>
      </c>
      <c r="B4299" s="106" t="s">
        <v>115</v>
      </c>
      <c r="C4299" s="216" t="s">
        <v>69</v>
      </c>
      <c r="D4299" s="216" t="s">
        <v>70</v>
      </c>
      <c r="E4299" s="106" t="s">
        <v>127</v>
      </c>
      <c r="F4299" s="106" t="s">
        <v>28</v>
      </c>
      <c r="G4299" s="141"/>
    </row>
    <row r="4300" spans="1:7" x14ac:dyDescent="0.3">
      <c r="A4300" s="11">
        <v>2013</v>
      </c>
      <c r="B4300" s="106" t="s">
        <v>115</v>
      </c>
      <c r="C4300" s="216" t="s">
        <v>69</v>
      </c>
      <c r="D4300" s="216" t="s">
        <v>70</v>
      </c>
      <c r="E4300" s="106" t="s">
        <v>127</v>
      </c>
      <c r="F4300" s="106" t="s">
        <v>28</v>
      </c>
      <c r="G4300" s="141"/>
    </row>
    <row r="4301" spans="1:7" x14ac:dyDescent="0.3">
      <c r="A4301" s="11">
        <v>2014</v>
      </c>
      <c r="B4301" s="106" t="s">
        <v>115</v>
      </c>
      <c r="C4301" s="216" t="s">
        <v>69</v>
      </c>
      <c r="D4301" s="216" t="s">
        <v>70</v>
      </c>
      <c r="E4301" s="106" t="s">
        <v>127</v>
      </c>
      <c r="F4301" s="106" t="s">
        <v>28</v>
      </c>
      <c r="G4301" s="141"/>
    </row>
    <row r="4302" spans="1:7" x14ac:dyDescent="0.3">
      <c r="A4302" s="11">
        <v>2015</v>
      </c>
      <c r="B4302" s="106" t="s">
        <v>115</v>
      </c>
      <c r="C4302" s="216" t="s">
        <v>69</v>
      </c>
      <c r="D4302" s="216" t="s">
        <v>70</v>
      </c>
      <c r="E4302" s="106" t="s">
        <v>127</v>
      </c>
      <c r="F4302" s="106" t="s">
        <v>28</v>
      </c>
      <c r="G4302" s="141"/>
    </row>
    <row r="4303" spans="1:7" x14ac:dyDescent="0.3">
      <c r="A4303" s="11">
        <v>2016</v>
      </c>
      <c r="B4303" s="106" t="s">
        <v>115</v>
      </c>
      <c r="C4303" s="216" t="s">
        <v>69</v>
      </c>
      <c r="D4303" s="216" t="s">
        <v>70</v>
      </c>
      <c r="E4303" s="106" t="s">
        <v>127</v>
      </c>
      <c r="F4303" s="106" t="s">
        <v>28</v>
      </c>
      <c r="G4303" s="141"/>
    </row>
    <row r="4304" spans="1:7" x14ac:dyDescent="0.3">
      <c r="A4304" s="11">
        <v>2000</v>
      </c>
      <c r="B4304" s="106" t="s">
        <v>115</v>
      </c>
      <c r="C4304" s="106" t="s">
        <v>81</v>
      </c>
      <c r="D4304" s="106" t="s">
        <v>82</v>
      </c>
      <c r="E4304" s="106" t="s">
        <v>127</v>
      </c>
      <c r="F4304" s="106" t="s">
        <v>28</v>
      </c>
      <c r="G4304" s="142">
        <v>133</v>
      </c>
    </row>
    <row r="4305" spans="1:7" x14ac:dyDescent="0.3">
      <c r="A4305" s="11">
        <v>2001</v>
      </c>
      <c r="B4305" s="106" t="s">
        <v>115</v>
      </c>
      <c r="C4305" s="106" t="s">
        <v>81</v>
      </c>
      <c r="D4305" s="106" t="s">
        <v>82</v>
      </c>
      <c r="E4305" s="106" t="s">
        <v>127</v>
      </c>
      <c r="F4305" s="106" t="s">
        <v>28</v>
      </c>
      <c r="G4305" s="142">
        <v>202</v>
      </c>
    </row>
    <row r="4306" spans="1:7" x14ac:dyDescent="0.3">
      <c r="A4306" s="11">
        <v>2002</v>
      </c>
      <c r="B4306" s="106" t="s">
        <v>115</v>
      </c>
      <c r="C4306" s="106" t="s">
        <v>81</v>
      </c>
      <c r="D4306" s="106" t="s">
        <v>82</v>
      </c>
      <c r="E4306" s="106" t="s">
        <v>127</v>
      </c>
      <c r="F4306" s="106" t="s">
        <v>28</v>
      </c>
      <c r="G4306" s="142">
        <v>226</v>
      </c>
    </row>
    <row r="4307" spans="1:7" x14ac:dyDescent="0.3">
      <c r="A4307" s="11">
        <v>2003</v>
      </c>
      <c r="B4307" s="106" t="s">
        <v>115</v>
      </c>
      <c r="C4307" s="106" t="s">
        <v>81</v>
      </c>
      <c r="D4307" s="106" t="s">
        <v>82</v>
      </c>
      <c r="E4307" s="106" t="s">
        <v>127</v>
      </c>
      <c r="F4307" s="106" t="s">
        <v>28</v>
      </c>
      <c r="G4307" s="142">
        <v>66</v>
      </c>
    </row>
    <row r="4308" spans="1:7" x14ac:dyDescent="0.3">
      <c r="A4308" s="11">
        <v>2004</v>
      </c>
      <c r="B4308" s="106" t="s">
        <v>115</v>
      </c>
      <c r="C4308" s="106" t="s">
        <v>81</v>
      </c>
      <c r="D4308" s="106" t="s">
        <v>82</v>
      </c>
      <c r="E4308" s="106" t="s">
        <v>127</v>
      </c>
      <c r="F4308" s="106" t="s">
        <v>28</v>
      </c>
      <c r="G4308" s="142">
        <v>168</v>
      </c>
    </row>
    <row r="4309" spans="1:7" x14ac:dyDescent="0.3">
      <c r="A4309" s="11">
        <v>2005</v>
      </c>
      <c r="B4309" s="106" t="s">
        <v>115</v>
      </c>
      <c r="C4309" s="106" t="s">
        <v>81</v>
      </c>
      <c r="D4309" s="106" t="s">
        <v>82</v>
      </c>
      <c r="E4309" s="106" t="s">
        <v>127</v>
      </c>
      <c r="F4309" s="106" t="s">
        <v>28</v>
      </c>
      <c r="G4309" s="142">
        <v>65</v>
      </c>
    </row>
    <row r="4310" spans="1:7" x14ac:dyDescent="0.3">
      <c r="A4310" s="11">
        <v>2006</v>
      </c>
      <c r="B4310" s="106" t="s">
        <v>115</v>
      </c>
      <c r="C4310" s="106" t="s">
        <v>81</v>
      </c>
      <c r="D4310" s="106" t="s">
        <v>82</v>
      </c>
      <c r="E4310" s="106" t="s">
        <v>127</v>
      </c>
      <c r="F4310" s="106" t="s">
        <v>28</v>
      </c>
      <c r="G4310" s="142">
        <v>55</v>
      </c>
    </row>
    <row r="4311" spans="1:7" x14ac:dyDescent="0.3">
      <c r="A4311" s="11">
        <v>2007</v>
      </c>
      <c r="B4311" s="106" t="s">
        <v>115</v>
      </c>
      <c r="C4311" s="106" t="s">
        <v>81</v>
      </c>
      <c r="D4311" s="106" t="s">
        <v>82</v>
      </c>
      <c r="E4311" s="106" t="s">
        <v>127</v>
      </c>
      <c r="F4311" s="106" t="s">
        <v>28</v>
      </c>
      <c r="G4311" s="142">
        <v>329</v>
      </c>
    </row>
    <row r="4312" spans="1:7" x14ac:dyDescent="0.3">
      <c r="A4312" s="11">
        <v>2008</v>
      </c>
      <c r="B4312" s="106" t="s">
        <v>115</v>
      </c>
      <c r="C4312" s="106" t="s">
        <v>81</v>
      </c>
      <c r="D4312" s="106" t="s">
        <v>82</v>
      </c>
      <c r="E4312" s="106" t="s">
        <v>127</v>
      </c>
      <c r="F4312" s="106" t="s">
        <v>28</v>
      </c>
      <c r="G4312" s="142">
        <v>293</v>
      </c>
    </row>
    <row r="4313" spans="1:7" x14ac:dyDescent="0.3">
      <c r="A4313" s="11">
        <v>2009</v>
      </c>
      <c r="B4313" s="106" t="s">
        <v>115</v>
      </c>
      <c r="C4313" s="106" t="s">
        <v>81</v>
      </c>
      <c r="D4313" s="106" t="s">
        <v>82</v>
      </c>
      <c r="E4313" s="106" t="s">
        <v>127</v>
      </c>
      <c r="F4313" s="106" t="s">
        <v>28</v>
      </c>
      <c r="G4313" s="142">
        <v>45</v>
      </c>
    </row>
    <row r="4314" spans="1:7" x14ac:dyDescent="0.3">
      <c r="A4314" s="11">
        <v>2010</v>
      </c>
      <c r="B4314" s="106" t="s">
        <v>115</v>
      </c>
      <c r="C4314" s="106" t="s">
        <v>81</v>
      </c>
      <c r="D4314" s="106" t="s">
        <v>82</v>
      </c>
      <c r="E4314" s="106" t="s">
        <v>127</v>
      </c>
      <c r="F4314" s="106" t="s">
        <v>28</v>
      </c>
      <c r="G4314" s="142">
        <v>7</v>
      </c>
    </row>
    <row r="4315" spans="1:7" x14ac:dyDescent="0.3">
      <c r="A4315" s="11">
        <v>2011</v>
      </c>
      <c r="B4315" s="106" t="s">
        <v>115</v>
      </c>
      <c r="C4315" s="106" t="s">
        <v>81</v>
      </c>
      <c r="D4315" s="106" t="s">
        <v>82</v>
      </c>
      <c r="E4315" s="106" t="s">
        <v>127</v>
      </c>
      <c r="F4315" s="106" t="s">
        <v>28</v>
      </c>
      <c r="G4315" s="142">
        <v>208</v>
      </c>
    </row>
    <row r="4316" spans="1:7" x14ac:dyDescent="0.3">
      <c r="A4316" s="11">
        <v>2012</v>
      </c>
      <c r="B4316" s="106" t="s">
        <v>115</v>
      </c>
      <c r="C4316" s="106" t="s">
        <v>81</v>
      </c>
      <c r="D4316" s="106" t="s">
        <v>82</v>
      </c>
      <c r="E4316" s="106" t="s">
        <v>127</v>
      </c>
      <c r="F4316" s="106" t="s">
        <v>28</v>
      </c>
      <c r="G4316" s="142"/>
    </row>
    <row r="4317" spans="1:7" x14ac:dyDescent="0.3">
      <c r="A4317" s="11">
        <v>2013</v>
      </c>
      <c r="B4317" s="106" t="s">
        <v>115</v>
      </c>
      <c r="C4317" s="106" t="s">
        <v>81</v>
      </c>
      <c r="D4317" s="106" t="s">
        <v>82</v>
      </c>
      <c r="E4317" s="106" t="s">
        <v>127</v>
      </c>
      <c r="F4317" s="106" t="s">
        <v>28</v>
      </c>
      <c r="G4317" s="142"/>
    </row>
    <row r="4318" spans="1:7" x14ac:dyDescent="0.3">
      <c r="A4318" s="11">
        <v>2014</v>
      </c>
      <c r="B4318" s="106" t="s">
        <v>115</v>
      </c>
      <c r="C4318" s="106" t="s">
        <v>81</v>
      </c>
      <c r="D4318" s="106" t="s">
        <v>82</v>
      </c>
      <c r="E4318" s="106" t="s">
        <v>127</v>
      </c>
      <c r="F4318" s="106" t="s">
        <v>28</v>
      </c>
      <c r="G4318" s="142"/>
    </row>
    <row r="4319" spans="1:7" x14ac:dyDescent="0.3">
      <c r="A4319" s="11">
        <v>2015</v>
      </c>
      <c r="B4319" s="106" t="s">
        <v>115</v>
      </c>
      <c r="C4319" s="106" t="s">
        <v>81</v>
      </c>
      <c r="D4319" s="106" t="s">
        <v>82</v>
      </c>
      <c r="E4319" s="106" t="s">
        <v>127</v>
      </c>
      <c r="F4319" s="106" t="s">
        <v>28</v>
      </c>
      <c r="G4319" s="142"/>
    </row>
    <row r="4320" spans="1:7" x14ac:dyDescent="0.3">
      <c r="A4320" s="11">
        <v>2016</v>
      </c>
      <c r="B4320" s="106" t="s">
        <v>115</v>
      </c>
      <c r="C4320" s="106" t="s">
        <v>81</v>
      </c>
      <c r="D4320" s="106" t="s">
        <v>82</v>
      </c>
      <c r="E4320" s="106" t="s">
        <v>127</v>
      </c>
      <c r="F4320" s="106" t="s">
        <v>28</v>
      </c>
      <c r="G4320" s="142">
        <v>32</v>
      </c>
    </row>
    <row r="4321" spans="1:7" x14ac:dyDescent="0.3">
      <c r="A4321" s="11">
        <v>2000</v>
      </c>
      <c r="B4321" s="106" t="s">
        <v>115</v>
      </c>
      <c r="C4321" s="106" t="s">
        <v>98</v>
      </c>
      <c r="D4321" s="106" t="s">
        <v>99</v>
      </c>
      <c r="E4321" s="106" t="s">
        <v>127</v>
      </c>
      <c r="F4321" s="106" t="s">
        <v>28</v>
      </c>
      <c r="G4321" s="143">
        <v>1759</v>
      </c>
    </row>
    <row r="4322" spans="1:7" x14ac:dyDescent="0.3">
      <c r="A4322" s="11">
        <v>2001</v>
      </c>
      <c r="B4322" s="106" t="s">
        <v>115</v>
      </c>
      <c r="C4322" s="106" t="s">
        <v>98</v>
      </c>
      <c r="D4322" s="106" t="s">
        <v>99</v>
      </c>
      <c r="E4322" s="106" t="s">
        <v>127</v>
      </c>
      <c r="F4322" s="106" t="s">
        <v>28</v>
      </c>
      <c r="G4322" s="143">
        <v>850</v>
      </c>
    </row>
    <row r="4323" spans="1:7" x14ac:dyDescent="0.3">
      <c r="A4323" s="11">
        <v>2002</v>
      </c>
      <c r="B4323" s="106" t="s">
        <v>115</v>
      </c>
      <c r="C4323" s="106" t="s">
        <v>98</v>
      </c>
      <c r="D4323" s="106" t="s">
        <v>99</v>
      </c>
      <c r="E4323" s="106" t="s">
        <v>127</v>
      </c>
      <c r="F4323" s="106" t="s">
        <v>28</v>
      </c>
      <c r="G4323" s="143">
        <v>1390</v>
      </c>
    </row>
    <row r="4324" spans="1:7" x14ac:dyDescent="0.3">
      <c r="A4324" s="11">
        <v>2003</v>
      </c>
      <c r="B4324" s="106" t="s">
        <v>115</v>
      </c>
      <c r="C4324" s="106" t="s">
        <v>98</v>
      </c>
      <c r="D4324" s="106" t="s">
        <v>99</v>
      </c>
      <c r="E4324" s="106" t="s">
        <v>127</v>
      </c>
      <c r="F4324" s="106" t="s">
        <v>28</v>
      </c>
      <c r="G4324" s="143">
        <v>120</v>
      </c>
    </row>
    <row r="4325" spans="1:7" x14ac:dyDescent="0.3">
      <c r="A4325" s="11">
        <v>2004</v>
      </c>
      <c r="B4325" s="106" t="s">
        <v>115</v>
      </c>
      <c r="C4325" s="106" t="s">
        <v>98</v>
      </c>
      <c r="D4325" s="106" t="s">
        <v>99</v>
      </c>
      <c r="E4325" s="106" t="s">
        <v>127</v>
      </c>
      <c r="F4325" s="106" t="s">
        <v>28</v>
      </c>
      <c r="G4325" s="143">
        <v>857</v>
      </c>
    </row>
    <row r="4326" spans="1:7" x14ac:dyDescent="0.3">
      <c r="A4326" s="11">
        <v>2005</v>
      </c>
      <c r="B4326" s="106" t="s">
        <v>115</v>
      </c>
      <c r="C4326" s="106" t="s">
        <v>98</v>
      </c>
      <c r="D4326" s="106" t="s">
        <v>99</v>
      </c>
      <c r="E4326" s="106" t="s">
        <v>127</v>
      </c>
      <c r="F4326" s="106" t="s">
        <v>28</v>
      </c>
      <c r="G4326" s="143">
        <v>457</v>
      </c>
    </row>
    <row r="4327" spans="1:7" x14ac:dyDescent="0.3">
      <c r="A4327" s="11">
        <v>2006</v>
      </c>
      <c r="B4327" s="106" t="s">
        <v>115</v>
      </c>
      <c r="C4327" s="106" t="s">
        <v>98</v>
      </c>
      <c r="D4327" s="106" t="s">
        <v>99</v>
      </c>
      <c r="E4327" s="106" t="s">
        <v>127</v>
      </c>
      <c r="F4327" s="106" t="s">
        <v>28</v>
      </c>
      <c r="G4327" s="143">
        <v>839</v>
      </c>
    </row>
    <row r="4328" spans="1:7" x14ac:dyDescent="0.3">
      <c r="A4328" s="11">
        <v>2007</v>
      </c>
      <c r="B4328" s="106" t="s">
        <v>115</v>
      </c>
      <c r="C4328" s="106" t="s">
        <v>98</v>
      </c>
      <c r="D4328" s="106" t="s">
        <v>99</v>
      </c>
      <c r="E4328" s="106" t="s">
        <v>127</v>
      </c>
      <c r="F4328" s="106" t="s">
        <v>28</v>
      </c>
      <c r="G4328" s="143">
        <v>1309</v>
      </c>
    </row>
    <row r="4329" spans="1:7" x14ac:dyDescent="0.3">
      <c r="A4329" s="11">
        <v>2008</v>
      </c>
      <c r="B4329" s="106" t="s">
        <v>115</v>
      </c>
      <c r="C4329" s="106" t="s">
        <v>98</v>
      </c>
      <c r="D4329" s="106" t="s">
        <v>99</v>
      </c>
      <c r="E4329" s="106" t="s">
        <v>127</v>
      </c>
      <c r="F4329" s="106" t="s">
        <v>28</v>
      </c>
      <c r="G4329" s="143">
        <v>1376</v>
      </c>
    </row>
    <row r="4330" spans="1:7" x14ac:dyDescent="0.3">
      <c r="A4330" s="11">
        <v>2009</v>
      </c>
      <c r="B4330" s="106" t="s">
        <v>115</v>
      </c>
      <c r="C4330" s="106" t="s">
        <v>98</v>
      </c>
      <c r="D4330" s="106" t="s">
        <v>99</v>
      </c>
      <c r="E4330" s="106" t="s">
        <v>127</v>
      </c>
      <c r="F4330" s="106" t="s">
        <v>28</v>
      </c>
      <c r="G4330" s="143">
        <v>2145</v>
      </c>
    </row>
    <row r="4331" spans="1:7" x14ac:dyDescent="0.3">
      <c r="A4331" s="11">
        <v>2010</v>
      </c>
      <c r="B4331" s="106" t="s">
        <v>115</v>
      </c>
      <c r="C4331" s="106" t="s">
        <v>98</v>
      </c>
      <c r="D4331" s="106" t="s">
        <v>99</v>
      </c>
      <c r="E4331" s="106" t="s">
        <v>127</v>
      </c>
      <c r="F4331" s="106" t="s">
        <v>28</v>
      </c>
      <c r="G4331" s="143">
        <v>1450</v>
      </c>
    </row>
    <row r="4332" spans="1:7" x14ac:dyDescent="0.3">
      <c r="A4332" s="11">
        <v>2011</v>
      </c>
      <c r="B4332" s="106" t="s">
        <v>115</v>
      </c>
      <c r="C4332" s="106" t="s">
        <v>98</v>
      </c>
      <c r="D4332" s="106" t="s">
        <v>99</v>
      </c>
      <c r="E4332" s="106" t="s">
        <v>127</v>
      </c>
      <c r="F4332" s="106" t="s">
        <v>28</v>
      </c>
      <c r="G4332" s="143">
        <v>273</v>
      </c>
    </row>
    <row r="4333" spans="1:7" x14ac:dyDescent="0.3">
      <c r="A4333" s="11">
        <v>2012</v>
      </c>
      <c r="B4333" s="106" t="s">
        <v>115</v>
      </c>
      <c r="C4333" s="106" t="s">
        <v>98</v>
      </c>
      <c r="D4333" s="106" t="s">
        <v>99</v>
      </c>
      <c r="E4333" s="106" t="s">
        <v>127</v>
      </c>
      <c r="F4333" s="106" t="s">
        <v>28</v>
      </c>
      <c r="G4333" s="143">
        <v>331</v>
      </c>
    </row>
    <row r="4334" spans="1:7" x14ac:dyDescent="0.3">
      <c r="A4334" s="11">
        <v>2013</v>
      </c>
      <c r="B4334" s="106" t="s">
        <v>115</v>
      </c>
      <c r="C4334" s="106" t="s">
        <v>98</v>
      </c>
      <c r="D4334" s="106" t="s">
        <v>99</v>
      </c>
      <c r="E4334" s="106" t="s">
        <v>127</v>
      </c>
      <c r="F4334" s="106" t="s">
        <v>28</v>
      </c>
      <c r="G4334" s="143">
        <v>351</v>
      </c>
    </row>
    <row r="4335" spans="1:7" x14ac:dyDescent="0.3">
      <c r="A4335" s="11">
        <v>2014</v>
      </c>
      <c r="B4335" s="106" t="s">
        <v>115</v>
      </c>
      <c r="C4335" s="106" t="s">
        <v>98</v>
      </c>
      <c r="D4335" s="106" t="s">
        <v>99</v>
      </c>
      <c r="E4335" s="106" t="s">
        <v>127</v>
      </c>
      <c r="F4335" s="106" t="s">
        <v>28</v>
      </c>
      <c r="G4335" s="143">
        <v>606</v>
      </c>
    </row>
    <row r="4336" spans="1:7" x14ac:dyDescent="0.3">
      <c r="A4336" s="11">
        <v>2015</v>
      </c>
      <c r="B4336" s="106" t="s">
        <v>115</v>
      </c>
      <c r="C4336" s="106" t="s">
        <v>98</v>
      </c>
      <c r="D4336" s="106" t="s">
        <v>99</v>
      </c>
      <c r="E4336" s="106" t="s">
        <v>127</v>
      </c>
      <c r="F4336" s="106" t="s">
        <v>28</v>
      </c>
      <c r="G4336" s="143">
        <v>521</v>
      </c>
    </row>
    <row r="4337" spans="1:7" x14ac:dyDescent="0.3">
      <c r="A4337" s="11">
        <v>2016</v>
      </c>
      <c r="B4337" s="106" t="s">
        <v>115</v>
      </c>
      <c r="C4337" s="106" t="s">
        <v>98</v>
      </c>
      <c r="D4337" s="106" t="s">
        <v>99</v>
      </c>
      <c r="E4337" s="106" t="s">
        <v>127</v>
      </c>
      <c r="F4337" s="106" t="s">
        <v>28</v>
      </c>
      <c r="G4337" s="143">
        <v>859</v>
      </c>
    </row>
    <row r="4338" spans="1:7" x14ac:dyDescent="0.3">
      <c r="A4338" s="11">
        <v>2000</v>
      </c>
      <c r="B4338" s="106" t="s">
        <v>115</v>
      </c>
      <c r="C4338" s="106" t="s">
        <v>103</v>
      </c>
      <c r="D4338" s="106" t="s">
        <v>104</v>
      </c>
      <c r="E4338" s="106" t="s">
        <v>127</v>
      </c>
      <c r="F4338" s="106" t="s">
        <v>28</v>
      </c>
      <c r="G4338" s="144">
        <v>609</v>
      </c>
    </row>
    <row r="4339" spans="1:7" x14ac:dyDescent="0.3">
      <c r="A4339" s="11">
        <v>2001</v>
      </c>
      <c r="B4339" s="106" t="s">
        <v>115</v>
      </c>
      <c r="C4339" s="106" t="s">
        <v>103</v>
      </c>
      <c r="D4339" s="106" t="s">
        <v>104</v>
      </c>
      <c r="E4339" s="106" t="s">
        <v>127</v>
      </c>
      <c r="F4339" s="106" t="s">
        <v>28</v>
      </c>
      <c r="G4339" s="144">
        <v>580</v>
      </c>
    </row>
    <row r="4340" spans="1:7" x14ac:dyDescent="0.3">
      <c r="A4340" s="11">
        <v>2002</v>
      </c>
      <c r="B4340" s="106" t="s">
        <v>115</v>
      </c>
      <c r="C4340" s="106" t="s">
        <v>103</v>
      </c>
      <c r="D4340" s="106" t="s">
        <v>104</v>
      </c>
      <c r="E4340" s="106" t="s">
        <v>127</v>
      </c>
      <c r="F4340" s="106" t="s">
        <v>28</v>
      </c>
      <c r="G4340" s="144">
        <v>310</v>
      </c>
    </row>
    <row r="4341" spans="1:7" x14ac:dyDescent="0.3">
      <c r="A4341" s="11">
        <v>2003</v>
      </c>
      <c r="B4341" s="106" t="s">
        <v>115</v>
      </c>
      <c r="C4341" s="106" t="s">
        <v>103</v>
      </c>
      <c r="D4341" s="106" t="s">
        <v>104</v>
      </c>
      <c r="E4341" s="106" t="s">
        <v>127</v>
      </c>
      <c r="F4341" s="106" t="s">
        <v>28</v>
      </c>
      <c r="G4341" s="144">
        <v>94</v>
      </c>
    </row>
    <row r="4342" spans="1:7" x14ac:dyDescent="0.3">
      <c r="A4342" s="11">
        <v>2004</v>
      </c>
      <c r="B4342" s="106" t="s">
        <v>115</v>
      </c>
      <c r="C4342" s="106" t="s">
        <v>103</v>
      </c>
      <c r="D4342" s="106" t="s">
        <v>104</v>
      </c>
      <c r="E4342" s="106" t="s">
        <v>127</v>
      </c>
      <c r="F4342" s="106" t="s">
        <v>28</v>
      </c>
      <c r="G4342" s="144">
        <v>47</v>
      </c>
    </row>
    <row r="4343" spans="1:7" x14ac:dyDescent="0.3">
      <c r="A4343" s="11">
        <v>2005</v>
      </c>
      <c r="B4343" s="106" t="s">
        <v>115</v>
      </c>
      <c r="C4343" s="106" t="s">
        <v>103</v>
      </c>
      <c r="D4343" s="106" t="s">
        <v>104</v>
      </c>
      <c r="E4343" s="106" t="s">
        <v>127</v>
      </c>
      <c r="F4343" s="106" t="s">
        <v>28</v>
      </c>
      <c r="G4343" s="144">
        <v>40</v>
      </c>
    </row>
    <row r="4344" spans="1:7" x14ac:dyDescent="0.3">
      <c r="A4344" s="11">
        <v>2006</v>
      </c>
      <c r="B4344" s="106" t="s">
        <v>115</v>
      </c>
      <c r="C4344" s="106" t="s">
        <v>103</v>
      </c>
      <c r="D4344" s="106" t="s">
        <v>104</v>
      </c>
      <c r="E4344" s="106" t="s">
        <v>127</v>
      </c>
      <c r="F4344" s="106" t="s">
        <v>28</v>
      </c>
      <c r="G4344" s="144"/>
    </row>
    <row r="4345" spans="1:7" x14ac:dyDescent="0.3">
      <c r="A4345" s="11">
        <v>2007</v>
      </c>
      <c r="B4345" s="106" t="s">
        <v>115</v>
      </c>
      <c r="C4345" s="106" t="s">
        <v>103</v>
      </c>
      <c r="D4345" s="106" t="s">
        <v>104</v>
      </c>
      <c r="E4345" s="106" t="s">
        <v>127</v>
      </c>
      <c r="F4345" s="106" t="s">
        <v>28</v>
      </c>
      <c r="G4345" s="144">
        <v>344</v>
      </c>
    </row>
    <row r="4346" spans="1:7" x14ac:dyDescent="0.3">
      <c r="A4346" s="11">
        <v>2008</v>
      </c>
      <c r="B4346" s="106" t="s">
        <v>115</v>
      </c>
      <c r="C4346" s="106" t="s">
        <v>103</v>
      </c>
      <c r="D4346" s="106" t="s">
        <v>104</v>
      </c>
      <c r="E4346" s="106" t="s">
        <v>127</v>
      </c>
      <c r="F4346" s="106" t="s">
        <v>28</v>
      </c>
      <c r="G4346" s="144">
        <v>85</v>
      </c>
    </row>
    <row r="4347" spans="1:7" x14ac:dyDescent="0.3">
      <c r="A4347" s="11">
        <v>2009</v>
      </c>
      <c r="B4347" s="106" t="s">
        <v>115</v>
      </c>
      <c r="C4347" s="106" t="s">
        <v>103</v>
      </c>
      <c r="D4347" s="106" t="s">
        <v>104</v>
      </c>
      <c r="E4347" s="106" t="s">
        <v>127</v>
      </c>
      <c r="F4347" s="106" t="s">
        <v>28</v>
      </c>
      <c r="G4347" s="144">
        <v>67</v>
      </c>
    </row>
    <row r="4348" spans="1:7" x14ac:dyDescent="0.3">
      <c r="A4348" s="11">
        <v>2010</v>
      </c>
      <c r="B4348" s="106" t="s">
        <v>115</v>
      </c>
      <c r="C4348" s="106" t="s">
        <v>103</v>
      </c>
      <c r="D4348" s="106" t="s">
        <v>104</v>
      </c>
      <c r="E4348" s="106" t="s">
        <v>127</v>
      </c>
      <c r="F4348" s="106" t="s">
        <v>28</v>
      </c>
      <c r="G4348" s="144">
        <v>38</v>
      </c>
    </row>
    <row r="4349" spans="1:7" x14ac:dyDescent="0.3">
      <c r="A4349" s="11">
        <v>2011</v>
      </c>
      <c r="B4349" s="106" t="s">
        <v>115</v>
      </c>
      <c r="C4349" s="106" t="s">
        <v>103</v>
      </c>
      <c r="D4349" s="106" t="s">
        <v>104</v>
      </c>
      <c r="E4349" s="106" t="s">
        <v>127</v>
      </c>
      <c r="F4349" s="106" t="s">
        <v>28</v>
      </c>
      <c r="G4349" s="144">
        <v>45</v>
      </c>
    </row>
    <row r="4350" spans="1:7" x14ac:dyDescent="0.3">
      <c r="A4350" s="11">
        <v>2012</v>
      </c>
      <c r="B4350" s="106" t="s">
        <v>115</v>
      </c>
      <c r="C4350" s="106" t="s">
        <v>103</v>
      </c>
      <c r="D4350" s="106" t="s">
        <v>104</v>
      </c>
      <c r="E4350" s="106" t="s">
        <v>127</v>
      </c>
      <c r="F4350" s="106" t="s">
        <v>28</v>
      </c>
      <c r="G4350" s="144">
        <v>44</v>
      </c>
    </row>
    <row r="4351" spans="1:7" x14ac:dyDescent="0.3">
      <c r="A4351" s="11">
        <v>2013</v>
      </c>
      <c r="B4351" s="106" t="s">
        <v>115</v>
      </c>
      <c r="C4351" s="106" t="s">
        <v>103</v>
      </c>
      <c r="D4351" s="106" t="s">
        <v>104</v>
      </c>
      <c r="E4351" s="106" t="s">
        <v>127</v>
      </c>
      <c r="F4351" s="106" t="s">
        <v>28</v>
      </c>
      <c r="G4351" s="144">
        <v>11</v>
      </c>
    </row>
    <row r="4352" spans="1:7" x14ac:dyDescent="0.3">
      <c r="A4352" s="11">
        <v>2014</v>
      </c>
      <c r="B4352" s="106" t="s">
        <v>115</v>
      </c>
      <c r="C4352" s="106" t="s">
        <v>103</v>
      </c>
      <c r="D4352" s="106" t="s">
        <v>104</v>
      </c>
      <c r="E4352" s="106" t="s">
        <v>127</v>
      </c>
      <c r="F4352" s="106" t="s">
        <v>28</v>
      </c>
      <c r="G4352" s="144">
        <v>60</v>
      </c>
    </row>
    <row r="4353" spans="1:7" x14ac:dyDescent="0.3">
      <c r="A4353" s="11">
        <v>2015</v>
      </c>
      <c r="B4353" s="106" t="s">
        <v>115</v>
      </c>
      <c r="C4353" s="106" t="s">
        <v>103</v>
      </c>
      <c r="D4353" s="106" t="s">
        <v>104</v>
      </c>
      <c r="E4353" s="106" t="s">
        <v>127</v>
      </c>
      <c r="F4353" s="106" t="s">
        <v>28</v>
      </c>
      <c r="G4353" s="144">
        <v>45</v>
      </c>
    </row>
    <row r="4354" spans="1:7" x14ac:dyDescent="0.3">
      <c r="A4354" s="11">
        <v>2016</v>
      </c>
      <c r="B4354" s="106" t="s">
        <v>115</v>
      </c>
      <c r="C4354" s="106" t="s">
        <v>103</v>
      </c>
      <c r="D4354" s="106" t="s">
        <v>104</v>
      </c>
      <c r="E4354" s="106" t="s">
        <v>127</v>
      </c>
      <c r="F4354" s="106" t="s">
        <v>28</v>
      </c>
      <c r="G4354" s="144"/>
    </row>
    <row r="4355" spans="1:7" x14ac:dyDescent="0.3">
      <c r="A4355" s="11">
        <v>2000</v>
      </c>
      <c r="B4355" s="106" t="s">
        <v>114</v>
      </c>
      <c r="C4355" s="106" t="s">
        <v>112</v>
      </c>
      <c r="D4355" s="106" t="s">
        <v>51</v>
      </c>
      <c r="E4355" s="106" t="s">
        <v>127</v>
      </c>
      <c r="F4355" s="106" t="s">
        <v>28</v>
      </c>
      <c r="G4355" s="146">
        <v>3</v>
      </c>
    </row>
    <row r="4356" spans="1:7" x14ac:dyDescent="0.3">
      <c r="A4356" s="11">
        <v>2001</v>
      </c>
      <c r="B4356" s="106" t="s">
        <v>114</v>
      </c>
      <c r="C4356" s="106" t="s">
        <v>112</v>
      </c>
      <c r="D4356" s="106" t="s">
        <v>51</v>
      </c>
      <c r="E4356" s="106" t="s">
        <v>127</v>
      </c>
      <c r="F4356" s="106" t="s">
        <v>28</v>
      </c>
      <c r="G4356" s="146"/>
    </row>
    <row r="4357" spans="1:7" x14ac:dyDescent="0.3">
      <c r="A4357" s="11">
        <v>2002</v>
      </c>
      <c r="B4357" s="106" t="s">
        <v>114</v>
      </c>
      <c r="C4357" s="106" t="s">
        <v>112</v>
      </c>
      <c r="D4357" s="106" t="s">
        <v>51</v>
      </c>
      <c r="E4357" s="106" t="s">
        <v>127</v>
      </c>
      <c r="F4357" s="106" t="s">
        <v>28</v>
      </c>
      <c r="G4357" s="146">
        <v>7</v>
      </c>
    </row>
    <row r="4358" spans="1:7" x14ac:dyDescent="0.3">
      <c r="A4358" s="11">
        <v>2003</v>
      </c>
      <c r="B4358" s="106" t="s">
        <v>114</v>
      </c>
      <c r="C4358" s="106" t="s">
        <v>112</v>
      </c>
      <c r="D4358" s="106" t="s">
        <v>51</v>
      </c>
      <c r="E4358" s="106" t="s">
        <v>127</v>
      </c>
      <c r="F4358" s="106" t="s">
        <v>28</v>
      </c>
      <c r="G4358" s="146"/>
    </row>
    <row r="4359" spans="1:7" x14ac:dyDescent="0.3">
      <c r="A4359" s="11">
        <v>2004</v>
      </c>
      <c r="B4359" s="106" t="s">
        <v>114</v>
      </c>
      <c r="C4359" s="106" t="s">
        <v>112</v>
      </c>
      <c r="D4359" s="106" t="s">
        <v>51</v>
      </c>
      <c r="E4359" s="106" t="s">
        <v>127</v>
      </c>
      <c r="F4359" s="106" t="s">
        <v>28</v>
      </c>
      <c r="G4359" s="146">
        <v>63</v>
      </c>
    </row>
    <row r="4360" spans="1:7" x14ac:dyDescent="0.3">
      <c r="A4360" s="11">
        <v>2005</v>
      </c>
      <c r="B4360" s="106" t="s">
        <v>114</v>
      </c>
      <c r="C4360" s="106" t="s">
        <v>112</v>
      </c>
      <c r="D4360" s="106" t="s">
        <v>51</v>
      </c>
      <c r="E4360" s="106" t="s">
        <v>127</v>
      </c>
      <c r="F4360" s="106" t="s">
        <v>28</v>
      </c>
      <c r="G4360" s="146">
        <v>50</v>
      </c>
    </row>
    <row r="4361" spans="1:7" x14ac:dyDescent="0.3">
      <c r="A4361" s="11">
        <v>2006</v>
      </c>
      <c r="B4361" s="106" t="s">
        <v>114</v>
      </c>
      <c r="C4361" s="106" t="s">
        <v>112</v>
      </c>
      <c r="D4361" s="106" t="s">
        <v>51</v>
      </c>
      <c r="E4361" s="106" t="s">
        <v>127</v>
      </c>
      <c r="F4361" s="106" t="s">
        <v>28</v>
      </c>
      <c r="G4361" s="146">
        <v>15</v>
      </c>
    </row>
    <row r="4362" spans="1:7" x14ac:dyDescent="0.3">
      <c r="A4362" s="11">
        <v>2007</v>
      </c>
      <c r="B4362" s="106" t="s">
        <v>114</v>
      </c>
      <c r="C4362" s="106" t="s">
        <v>112</v>
      </c>
      <c r="D4362" s="106" t="s">
        <v>51</v>
      </c>
      <c r="E4362" s="106" t="s">
        <v>127</v>
      </c>
      <c r="F4362" s="106" t="s">
        <v>28</v>
      </c>
      <c r="G4362" s="146">
        <v>18</v>
      </c>
    </row>
    <row r="4363" spans="1:7" x14ac:dyDescent="0.3">
      <c r="A4363" s="11">
        <v>2008</v>
      </c>
      <c r="B4363" s="106" t="s">
        <v>114</v>
      </c>
      <c r="C4363" s="106" t="s">
        <v>112</v>
      </c>
      <c r="D4363" s="106" t="s">
        <v>51</v>
      </c>
      <c r="E4363" s="106" t="s">
        <v>127</v>
      </c>
      <c r="F4363" s="106" t="s">
        <v>28</v>
      </c>
      <c r="G4363" s="146">
        <v>10</v>
      </c>
    </row>
    <row r="4364" spans="1:7" x14ac:dyDescent="0.3">
      <c r="A4364" s="11">
        <v>2009</v>
      </c>
      <c r="B4364" s="106" t="s">
        <v>114</v>
      </c>
      <c r="C4364" s="106" t="s">
        <v>112</v>
      </c>
      <c r="D4364" s="106" t="s">
        <v>51</v>
      </c>
      <c r="E4364" s="106" t="s">
        <v>127</v>
      </c>
      <c r="F4364" s="106" t="s">
        <v>28</v>
      </c>
      <c r="G4364" s="146"/>
    </row>
    <row r="4365" spans="1:7" x14ac:dyDescent="0.3">
      <c r="A4365" s="11">
        <v>2010</v>
      </c>
      <c r="B4365" s="106" t="s">
        <v>114</v>
      </c>
      <c r="C4365" s="106" t="s">
        <v>112</v>
      </c>
      <c r="D4365" s="106" t="s">
        <v>51</v>
      </c>
      <c r="E4365" s="106" t="s">
        <v>127</v>
      </c>
      <c r="F4365" s="106" t="s">
        <v>28</v>
      </c>
      <c r="G4365" s="146">
        <v>40</v>
      </c>
    </row>
    <row r="4366" spans="1:7" x14ac:dyDescent="0.3">
      <c r="A4366" s="11">
        <v>2011</v>
      </c>
      <c r="B4366" s="106" t="s">
        <v>114</v>
      </c>
      <c r="C4366" s="106" t="s">
        <v>112</v>
      </c>
      <c r="D4366" s="106" t="s">
        <v>51</v>
      </c>
      <c r="E4366" s="106" t="s">
        <v>127</v>
      </c>
      <c r="F4366" s="106" t="s">
        <v>28</v>
      </c>
      <c r="G4366" s="146"/>
    </row>
    <row r="4367" spans="1:7" x14ac:dyDescent="0.3">
      <c r="A4367" s="11">
        <v>2012</v>
      </c>
      <c r="B4367" s="106" t="s">
        <v>114</v>
      </c>
      <c r="C4367" s="106" t="s">
        <v>112</v>
      </c>
      <c r="D4367" s="106" t="s">
        <v>51</v>
      </c>
      <c r="E4367" s="106" t="s">
        <v>127</v>
      </c>
      <c r="F4367" s="106" t="s">
        <v>28</v>
      </c>
      <c r="G4367" s="146"/>
    </row>
    <row r="4368" spans="1:7" x14ac:dyDescent="0.3">
      <c r="A4368" s="11">
        <v>2013</v>
      </c>
      <c r="B4368" s="106" t="s">
        <v>114</v>
      </c>
      <c r="C4368" s="106" t="s">
        <v>112</v>
      </c>
      <c r="D4368" s="106" t="s">
        <v>51</v>
      </c>
      <c r="E4368" s="106" t="s">
        <v>127</v>
      </c>
      <c r="F4368" s="106" t="s">
        <v>28</v>
      </c>
      <c r="G4368" s="146"/>
    </row>
    <row r="4369" spans="1:7" x14ac:dyDescent="0.3">
      <c r="A4369" s="11">
        <v>2014</v>
      </c>
      <c r="B4369" s="106" t="s">
        <v>114</v>
      </c>
      <c r="C4369" s="106" t="s">
        <v>112</v>
      </c>
      <c r="D4369" s="106" t="s">
        <v>51</v>
      </c>
      <c r="E4369" s="106" t="s">
        <v>127</v>
      </c>
      <c r="F4369" s="106" t="s">
        <v>28</v>
      </c>
      <c r="G4369" s="146"/>
    </row>
    <row r="4370" spans="1:7" x14ac:dyDescent="0.3">
      <c r="A4370" s="11">
        <v>2015</v>
      </c>
      <c r="B4370" s="106" t="s">
        <v>114</v>
      </c>
      <c r="C4370" s="106" t="s">
        <v>112</v>
      </c>
      <c r="D4370" s="106" t="s">
        <v>51</v>
      </c>
      <c r="E4370" s="106" t="s">
        <v>127</v>
      </c>
      <c r="F4370" s="106" t="s">
        <v>28</v>
      </c>
      <c r="G4370" s="146"/>
    </row>
    <row r="4371" spans="1:7" x14ac:dyDescent="0.3">
      <c r="A4371" s="11">
        <v>2016</v>
      </c>
      <c r="B4371" s="106" t="s">
        <v>114</v>
      </c>
      <c r="C4371" s="106" t="s">
        <v>112</v>
      </c>
      <c r="D4371" s="106" t="s">
        <v>51</v>
      </c>
      <c r="E4371" s="106" t="s">
        <v>127</v>
      </c>
      <c r="F4371" s="106" t="s">
        <v>28</v>
      </c>
      <c r="G4371" s="146"/>
    </row>
    <row r="4372" spans="1:7" x14ac:dyDescent="0.3">
      <c r="A4372" s="11">
        <v>2000</v>
      </c>
      <c r="B4372" s="106" t="s">
        <v>114</v>
      </c>
      <c r="C4372" s="106" t="s">
        <v>105</v>
      </c>
      <c r="D4372" s="216" t="s">
        <v>242</v>
      </c>
      <c r="E4372" s="106" t="s">
        <v>127</v>
      </c>
      <c r="F4372" s="106" t="s">
        <v>28</v>
      </c>
    </row>
    <row r="4373" spans="1:7" x14ac:dyDescent="0.3">
      <c r="A4373" s="11">
        <v>2001</v>
      </c>
      <c r="B4373" s="106" t="s">
        <v>114</v>
      </c>
      <c r="C4373" s="106" t="s">
        <v>105</v>
      </c>
      <c r="D4373" s="216" t="s">
        <v>242</v>
      </c>
      <c r="E4373" s="106" t="s">
        <v>127</v>
      </c>
      <c r="F4373" s="106" t="s">
        <v>28</v>
      </c>
    </row>
    <row r="4374" spans="1:7" x14ac:dyDescent="0.3">
      <c r="A4374" s="11">
        <v>2002</v>
      </c>
      <c r="B4374" s="106" t="s">
        <v>114</v>
      </c>
      <c r="C4374" s="106" t="s">
        <v>105</v>
      </c>
      <c r="D4374" s="216" t="s">
        <v>242</v>
      </c>
      <c r="E4374" s="106" t="s">
        <v>127</v>
      </c>
      <c r="F4374" s="106" t="s">
        <v>28</v>
      </c>
    </row>
    <row r="4375" spans="1:7" x14ac:dyDescent="0.3">
      <c r="A4375" s="11">
        <v>2007</v>
      </c>
      <c r="B4375" s="106" t="s">
        <v>114</v>
      </c>
      <c r="C4375" s="106" t="s">
        <v>105</v>
      </c>
      <c r="D4375" s="216" t="s">
        <v>242</v>
      </c>
      <c r="E4375" s="106" t="s">
        <v>127</v>
      </c>
      <c r="F4375" s="106" t="s">
        <v>28</v>
      </c>
    </row>
    <row r="4376" spans="1:7" x14ac:dyDescent="0.3">
      <c r="A4376" s="218">
        <v>2017</v>
      </c>
      <c r="B4376" s="216" t="s">
        <v>115</v>
      </c>
      <c r="C4376" s="216" t="s">
        <v>69</v>
      </c>
      <c r="D4376" s="216" t="s">
        <v>70</v>
      </c>
      <c r="E4376" s="216" t="s">
        <v>124</v>
      </c>
      <c r="F4376" s="216" t="s">
        <v>125</v>
      </c>
      <c r="G4376">
        <v>51300</v>
      </c>
    </row>
    <row r="4377" spans="1:7" x14ac:dyDescent="0.3">
      <c r="A4377" s="216">
        <v>2017</v>
      </c>
      <c r="B4377" s="216" t="s">
        <v>6</v>
      </c>
      <c r="C4377" s="217" t="s">
        <v>7</v>
      </c>
      <c r="D4377" s="216" t="s">
        <v>249</v>
      </c>
      <c r="E4377" s="216" t="s">
        <v>124</v>
      </c>
      <c r="F4377" s="216" t="s">
        <v>123</v>
      </c>
      <c r="G4377">
        <v>427250</v>
      </c>
    </row>
    <row r="4378" spans="1:7" x14ac:dyDescent="0.3">
      <c r="A4378" s="218">
        <v>2017</v>
      </c>
      <c r="B4378" s="216" t="s">
        <v>10</v>
      </c>
      <c r="C4378" s="216" t="s">
        <v>11</v>
      </c>
      <c r="D4378" s="216" t="s">
        <v>246</v>
      </c>
      <c r="E4378" s="216" t="s">
        <v>124</v>
      </c>
      <c r="F4378" s="216" t="s">
        <v>123</v>
      </c>
      <c r="G4378">
        <v>96676</v>
      </c>
    </row>
    <row r="4379" spans="1:7" x14ac:dyDescent="0.3">
      <c r="A4379" s="216">
        <v>2017</v>
      </c>
      <c r="B4379" s="216" t="s">
        <v>250</v>
      </c>
      <c r="C4379" s="216" t="s">
        <v>251</v>
      </c>
      <c r="D4379" s="216" t="s">
        <v>252</v>
      </c>
      <c r="E4379" s="216" t="s">
        <v>124</v>
      </c>
      <c r="F4379" s="216" t="s">
        <v>125</v>
      </c>
      <c r="G4379">
        <v>14850</v>
      </c>
    </row>
    <row r="4380" spans="1:7" x14ac:dyDescent="0.3">
      <c r="A4380" s="216">
        <v>2017</v>
      </c>
      <c r="B4380" s="216" t="s">
        <v>250</v>
      </c>
      <c r="C4380" s="216" t="s">
        <v>76</v>
      </c>
      <c r="D4380" s="216" t="s">
        <v>253</v>
      </c>
      <c r="E4380" s="216" t="s">
        <v>124</v>
      </c>
      <c r="F4380" s="216" t="s">
        <v>125</v>
      </c>
      <c r="G4380">
        <v>1100</v>
      </c>
    </row>
    <row r="4381" spans="1:7" x14ac:dyDescent="0.3">
      <c r="A4381" s="218">
        <v>2017</v>
      </c>
      <c r="B4381" s="216" t="s">
        <v>250</v>
      </c>
      <c r="C4381" s="216" t="s">
        <v>243</v>
      </c>
      <c r="D4381" s="216" t="s">
        <v>244</v>
      </c>
      <c r="E4381" s="216" t="s">
        <v>124</v>
      </c>
      <c r="F4381" s="216" t="s">
        <v>125</v>
      </c>
      <c r="G4381">
        <v>7950</v>
      </c>
    </row>
    <row r="4382" spans="1:7" x14ac:dyDescent="0.3">
      <c r="A4382" s="216">
        <v>2017</v>
      </c>
      <c r="B4382" s="216" t="s">
        <v>114</v>
      </c>
      <c r="C4382" s="216" t="s">
        <v>105</v>
      </c>
      <c r="D4382" s="216" t="s">
        <v>242</v>
      </c>
      <c r="E4382" s="216" t="s">
        <v>124</v>
      </c>
      <c r="F4382" s="216" t="s">
        <v>125</v>
      </c>
      <c r="G4382">
        <v>8670</v>
      </c>
    </row>
    <row r="4383" spans="1:7" x14ac:dyDescent="0.3">
      <c r="A4383" s="218">
        <v>2017</v>
      </c>
      <c r="B4383" s="216" t="s">
        <v>114</v>
      </c>
      <c r="C4383" s="216" t="s">
        <v>107</v>
      </c>
      <c r="D4383" s="216" t="s">
        <v>245</v>
      </c>
      <c r="E4383" s="216" t="s">
        <v>124</v>
      </c>
      <c r="F4383" s="216" t="s">
        <v>125</v>
      </c>
      <c r="G4383">
        <v>15100</v>
      </c>
    </row>
    <row r="4384" spans="1:7" x14ac:dyDescent="0.3">
      <c r="A4384" s="216">
        <v>2017</v>
      </c>
      <c r="B4384" s="216" t="s">
        <v>114</v>
      </c>
      <c r="C4384" s="216" t="s">
        <v>107</v>
      </c>
      <c r="D4384" s="216" t="s">
        <v>245</v>
      </c>
      <c r="E4384" s="216" t="s">
        <v>124</v>
      </c>
      <c r="F4384" s="216" t="s">
        <v>125</v>
      </c>
    </row>
    <row r="4385" spans="1:7" x14ac:dyDescent="0.3">
      <c r="A4385" s="218">
        <v>2017</v>
      </c>
      <c r="B4385" s="216" t="s">
        <v>114</v>
      </c>
      <c r="C4385" s="216" t="s">
        <v>91</v>
      </c>
      <c r="D4385" s="216" t="s">
        <v>92</v>
      </c>
      <c r="E4385" s="216" t="s">
        <v>124</v>
      </c>
      <c r="F4385" s="216" t="s">
        <v>125</v>
      </c>
      <c r="G4385">
        <v>5000</v>
      </c>
    </row>
    <row r="4386" spans="1:7" x14ac:dyDescent="0.3">
      <c r="A4386" s="216">
        <v>2017</v>
      </c>
      <c r="B4386" s="216" t="s">
        <v>120</v>
      </c>
      <c r="C4386" s="216" t="s">
        <v>88</v>
      </c>
      <c r="D4386" s="216" t="s">
        <v>89</v>
      </c>
      <c r="E4386" s="216" t="s">
        <v>124</v>
      </c>
      <c r="F4386" s="216" t="s">
        <v>125</v>
      </c>
      <c r="G4386">
        <v>1800</v>
      </c>
    </row>
    <row r="4387" spans="1:7" x14ac:dyDescent="0.3">
      <c r="A4387" s="218">
        <v>2017</v>
      </c>
      <c r="B4387" s="216" t="s">
        <v>120</v>
      </c>
      <c r="C4387" s="216" t="s">
        <v>93</v>
      </c>
      <c r="D4387" s="216" t="s">
        <v>94</v>
      </c>
      <c r="E4387" s="216" t="s">
        <v>124</v>
      </c>
      <c r="F4387" s="216" t="s">
        <v>125</v>
      </c>
      <c r="G4387">
        <v>106325</v>
      </c>
    </row>
    <row r="4388" spans="1:7" x14ac:dyDescent="0.3">
      <c r="A4388" s="216">
        <v>2017</v>
      </c>
      <c r="B4388" s="216" t="s">
        <v>250</v>
      </c>
      <c r="C4388" s="216" t="s">
        <v>243</v>
      </c>
      <c r="D4388" s="216" t="s">
        <v>244</v>
      </c>
      <c r="E4388" s="216" t="s">
        <v>124</v>
      </c>
      <c r="F4388" s="216" t="s">
        <v>125</v>
      </c>
      <c r="G4388">
        <v>119210</v>
      </c>
    </row>
    <row r="4389" spans="1:7" x14ac:dyDescent="0.3">
      <c r="A4389" s="218">
        <v>2017</v>
      </c>
      <c r="B4389" s="216" t="s">
        <v>250</v>
      </c>
      <c r="C4389" s="216" t="s">
        <v>243</v>
      </c>
      <c r="D4389" s="216" t="s">
        <v>244</v>
      </c>
      <c r="E4389" s="216" t="s">
        <v>124</v>
      </c>
      <c r="F4389" s="216" t="s">
        <v>125</v>
      </c>
      <c r="G4389">
        <v>179300</v>
      </c>
    </row>
    <row r="4390" spans="1:7" x14ac:dyDescent="0.3">
      <c r="A4390" s="216">
        <v>2017</v>
      </c>
      <c r="B4390" s="216" t="s">
        <v>120</v>
      </c>
      <c r="C4390" s="216" t="s">
        <v>96</v>
      </c>
      <c r="D4390" s="216" t="s">
        <v>97</v>
      </c>
      <c r="E4390" s="216" t="s">
        <v>124</v>
      </c>
      <c r="F4390" s="216" t="s">
        <v>125</v>
      </c>
      <c r="G4390">
        <v>3780</v>
      </c>
    </row>
    <row r="4391" spans="1:7" x14ac:dyDescent="0.3">
      <c r="A4391" s="218">
        <v>2017</v>
      </c>
      <c r="B4391" s="216" t="s">
        <v>120</v>
      </c>
      <c r="C4391" s="216" t="s">
        <v>78</v>
      </c>
      <c r="D4391" s="216" t="s">
        <v>79</v>
      </c>
      <c r="E4391" s="216" t="s">
        <v>124</v>
      </c>
      <c r="F4391" s="216" t="s">
        <v>125</v>
      </c>
      <c r="G4391">
        <v>66875</v>
      </c>
    </row>
    <row r="4392" spans="1:7" x14ac:dyDescent="0.3">
      <c r="A4392" s="216">
        <v>2017</v>
      </c>
      <c r="B4392" s="216" t="s">
        <v>120</v>
      </c>
      <c r="C4392" s="216" t="s">
        <v>121</v>
      </c>
      <c r="D4392" s="216" t="s">
        <v>122</v>
      </c>
      <c r="E4392" s="216" t="s">
        <v>124</v>
      </c>
      <c r="F4392" s="216" t="s">
        <v>125</v>
      </c>
      <c r="G4392">
        <v>228675</v>
      </c>
    </row>
    <row r="4393" spans="1:7" x14ac:dyDescent="0.3">
      <c r="A4393" s="218">
        <v>2017</v>
      </c>
      <c r="B4393" s="216" t="s">
        <v>120</v>
      </c>
      <c r="C4393" s="216" t="s">
        <v>84</v>
      </c>
      <c r="D4393" s="216" t="s">
        <v>85</v>
      </c>
      <c r="E4393" s="216" t="s">
        <v>124</v>
      </c>
      <c r="F4393" s="216" t="s">
        <v>125</v>
      </c>
      <c r="G4393">
        <v>281275</v>
      </c>
    </row>
    <row r="4394" spans="1:7" x14ac:dyDescent="0.3">
      <c r="A4394" s="216">
        <v>2017</v>
      </c>
      <c r="B4394" s="216" t="s">
        <v>250</v>
      </c>
      <c r="C4394" s="216" t="s">
        <v>100</v>
      </c>
      <c r="D4394" s="216" t="s">
        <v>101</v>
      </c>
      <c r="E4394" s="216" t="s">
        <v>124</v>
      </c>
      <c r="F4394" s="216" t="s">
        <v>125</v>
      </c>
      <c r="G4394">
        <v>69100</v>
      </c>
    </row>
    <row r="4395" spans="1:7" x14ac:dyDescent="0.3">
      <c r="A4395" s="218">
        <v>2017</v>
      </c>
      <c r="B4395" s="216" t="s">
        <v>115</v>
      </c>
      <c r="C4395" s="216" t="s">
        <v>69</v>
      </c>
      <c r="D4395" s="216" t="s">
        <v>70</v>
      </c>
      <c r="E4395" s="216" t="s">
        <v>124</v>
      </c>
      <c r="F4395" s="216" t="s">
        <v>125</v>
      </c>
      <c r="G4395">
        <v>52350</v>
      </c>
    </row>
    <row r="4396" spans="1:7" x14ac:dyDescent="0.3">
      <c r="A4396" s="216">
        <v>2017</v>
      </c>
      <c r="B4396" s="216" t="s">
        <v>115</v>
      </c>
      <c r="C4396" s="216" t="s">
        <v>81</v>
      </c>
      <c r="D4396" s="216" t="s">
        <v>82</v>
      </c>
      <c r="E4396" s="216" t="s">
        <v>124</v>
      </c>
      <c r="F4396" s="216" t="s">
        <v>125</v>
      </c>
      <c r="G4396">
        <v>73495</v>
      </c>
    </row>
    <row r="4397" spans="1:7" x14ac:dyDescent="0.3">
      <c r="A4397" s="218">
        <v>2017</v>
      </c>
      <c r="B4397" s="216" t="s">
        <v>115</v>
      </c>
      <c r="C4397" s="216" t="s">
        <v>98</v>
      </c>
      <c r="D4397" s="216" t="s">
        <v>99</v>
      </c>
      <c r="E4397" s="216" t="s">
        <v>124</v>
      </c>
      <c r="F4397" s="216" t="s">
        <v>125</v>
      </c>
      <c r="G4397">
        <v>346150</v>
      </c>
    </row>
    <row r="4398" spans="1:7" x14ac:dyDescent="0.3">
      <c r="A4398" s="216">
        <v>2017</v>
      </c>
      <c r="B4398" s="216" t="s">
        <v>115</v>
      </c>
      <c r="C4398" s="216" t="s">
        <v>103</v>
      </c>
      <c r="D4398" s="216" t="s">
        <v>104</v>
      </c>
      <c r="E4398" s="216" t="s">
        <v>124</v>
      </c>
      <c r="F4398" s="216" t="s">
        <v>125</v>
      </c>
      <c r="G4398">
        <v>120350</v>
      </c>
    </row>
    <row r="4399" spans="1:7" x14ac:dyDescent="0.3">
      <c r="A4399" s="218">
        <v>2017</v>
      </c>
      <c r="B4399" s="216" t="s">
        <v>115</v>
      </c>
      <c r="C4399" s="217" t="s">
        <v>12</v>
      </c>
      <c r="D4399" s="216" t="s">
        <v>47</v>
      </c>
      <c r="E4399" s="216" t="s">
        <v>124</v>
      </c>
      <c r="F4399" s="216" t="s">
        <v>123</v>
      </c>
      <c r="G4399">
        <v>73250</v>
      </c>
    </row>
    <row r="4400" spans="1:7" x14ac:dyDescent="0.3">
      <c r="A4400" s="216">
        <v>2017</v>
      </c>
      <c r="B4400" s="216" t="s">
        <v>115</v>
      </c>
      <c r="C4400" s="217" t="s">
        <v>13</v>
      </c>
      <c r="D4400" s="216" t="s">
        <v>48</v>
      </c>
      <c r="E4400" s="216" t="s">
        <v>124</v>
      </c>
      <c r="F4400" s="216" t="s">
        <v>123</v>
      </c>
      <c r="G4400">
        <v>316025</v>
      </c>
    </row>
    <row r="4401" spans="1:7" x14ac:dyDescent="0.3">
      <c r="A4401" s="218">
        <v>2017</v>
      </c>
      <c r="B4401" s="216" t="s">
        <v>6</v>
      </c>
      <c r="C4401" s="217" t="s">
        <v>14</v>
      </c>
      <c r="D4401" s="216" t="s">
        <v>50</v>
      </c>
      <c r="E4401" s="216" t="s">
        <v>124</v>
      </c>
      <c r="F4401" s="216" t="s">
        <v>123</v>
      </c>
      <c r="G4401">
        <v>31000</v>
      </c>
    </row>
    <row r="4402" spans="1:7" x14ac:dyDescent="0.3">
      <c r="A4402" s="216">
        <v>2017</v>
      </c>
      <c r="B4402" s="216" t="s">
        <v>6</v>
      </c>
      <c r="C4402" s="217" t="s">
        <v>15</v>
      </c>
      <c r="D4402" s="216" t="s">
        <v>52</v>
      </c>
      <c r="E4402" s="216" t="s">
        <v>124</v>
      </c>
      <c r="F4402" s="216" t="s">
        <v>123</v>
      </c>
      <c r="G4402">
        <v>86995</v>
      </c>
    </row>
    <row r="4403" spans="1:7" x14ac:dyDescent="0.3">
      <c r="A4403" s="218">
        <v>2017</v>
      </c>
      <c r="B4403" s="216" t="s">
        <v>6</v>
      </c>
      <c r="C4403" s="217" t="s">
        <v>16</v>
      </c>
      <c r="D4403" s="216" t="s">
        <v>53</v>
      </c>
      <c r="E4403" s="216" t="s">
        <v>124</v>
      </c>
      <c r="F4403" s="216" t="s">
        <v>123</v>
      </c>
      <c r="G4403">
        <v>193351</v>
      </c>
    </row>
    <row r="4404" spans="1:7" x14ac:dyDescent="0.3">
      <c r="A4404" s="218">
        <v>2017</v>
      </c>
      <c r="B4404" s="216" t="s">
        <v>10</v>
      </c>
      <c r="C4404" s="216" t="s">
        <v>11</v>
      </c>
      <c r="D4404" s="216" t="s">
        <v>246</v>
      </c>
      <c r="E4404" s="216" t="s">
        <v>124</v>
      </c>
      <c r="F4404" s="216" t="s">
        <v>123</v>
      </c>
      <c r="G4404">
        <v>163720</v>
      </c>
    </row>
    <row r="4405" spans="1:7" x14ac:dyDescent="0.3">
      <c r="A4405" s="216">
        <v>2017</v>
      </c>
      <c r="B4405" s="216" t="s">
        <v>6</v>
      </c>
      <c r="C4405" s="217" t="s">
        <v>18</v>
      </c>
      <c r="D4405" s="216" t="s">
        <v>56</v>
      </c>
      <c r="E4405" s="216" t="s">
        <v>124</v>
      </c>
      <c r="F4405" s="216" t="s">
        <v>123</v>
      </c>
      <c r="G4405">
        <v>207470</v>
      </c>
    </row>
    <row r="4406" spans="1:7" x14ac:dyDescent="0.3">
      <c r="A4406" s="218">
        <v>2017</v>
      </c>
      <c r="B4406" s="216" t="s">
        <v>10</v>
      </c>
      <c r="C4406" s="217" t="s">
        <v>19</v>
      </c>
      <c r="D4406" s="216" t="s">
        <v>57</v>
      </c>
      <c r="E4406" s="216" t="s">
        <v>124</v>
      </c>
      <c r="F4406" s="216" t="s">
        <v>123</v>
      </c>
      <c r="G4406">
        <v>266325</v>
      </c>
    </row>
    <row r="4407" spans="1:7" x14ac:dyDescent="0.3">
      <c r="A4407" s="216">
        <v>2017</v>
      </c>
      <c r="B4407" s="216" t="s">
        <v>10</v>
      </c>
      <c r="C4407" s="217" t="s">
        <v>20</v>
      </c>
      <c r="D4407" s="216" t="s">
        <v>58</v>
      </c>
      <c r="E4407" s="216" t="s">
        <v>124</v>
      </c>
      <c r="F4407" s="216" t="s">
        <v>123</v>
      </c>
      <c r="G4407">
        <v>26700</v>
      </c>
    </row>
    <row r="4408" spans="1:7" x14ac:dyDescent="0.3">
      <c r="A4408" s="218">
        <v>2017</v>
      </c>
      <c r="B4408" s="216" t="s">
        <v>10</v>
      </c>
      <c r="C4408" s="217" t="s">
        <v>21</v>
      </c>
      <c r="D4408" s="216" t="s">
        <v>59</v>
      </c>
      <c r="E4408" s="216" t="s">
        <v>124</v>
      </c>
      <c r="F4408" s="216" t="s">
        <v>123</v>
      </c>
      <c r="G4408">
        <v>100975</v>
      </c>
    </row>
    <row r="4409" spans="1:7" x14ac:dyDescent="0.3">
      <c r="A4409" s="216">
        <v>2017</v>
      </c>
      <c r="B4409" s="216" t="s">
        <v>10</v>
      </c>
      <c r="C4409" s="217" t="s">
        <v>22</v>
      </c>
      <c r="D4409" s="216" t="s">
        <v>60</v>
      </c>
      <c r="E4409" s="216" t="s">
        <v>124</v>
      </c>
      <c r="F4409" s="216" t="s">
        <v>123</v>
      </c>
      <c r="G4409">
        <v>75500</v>
      </c>
    </row>
    <row r="4410" spans="1:7" x14ac:dyDescent="0.3">
      <c r="A4410" s="218">
        <v>2017</v>
      </c>
      <c r="B4410" s="216" t="s">
        <v>10</v>
      </c>
      <c r="C4410" s="217" t="s">
        <v>23</v>
      </c>
      <c r="D4410" s="216" t="s">
        <v>61</v>
      </c>
      <c r="E4410" s="216" t="s">
        <v>124</v>
      </c>
      <c r="F4410" s="216" t="s">
        <v>123</v>
      </c>
      <c r="G4410">
        <v>153275</v>
      </c>
    </row>
    <row r="4411" spans="1:7" x14ac:dyDescent="0.3">
      <c r="A4411" s="216">
        <v>2017</v>
      </c>
      <c r="B4411" s="216" t="s">
        <v>10</v>
      </c>
      <c r="C4411" s="217" t="s">
        <v>24</v>
      </c>
      <c r="D4411" s="216" t="s">
        <v>62</v>
      </c>
      <c r="E4411" s="216" t="s">
        <v>124</v>
      </c>
      <c r="F4411" s="216" t="s">
        <v>123</v>
      </c>
      <c r="G4411">
        <v>91970</v>
      </c>
    </row>
    <row r="4412" spans="1:7" x14ac:dyDescent="0.3">
      <c r="A4412" s="218">
        <v>2017</v>
      </c>
      <c r="B4412" s="216" t="s">
        <v>10</v>
      </c>
      <c r="C4412" s="216" t="s">
        <v>11</v>
      </c>
      <c r="D4412" s="216" t="s">
        <v>246</v>
      </c>
      <c r="E4412" s="216" t="s">
        <v>124</v>
      </c>
      <c r="F4412" s="216" t="s">
        <v>123</v>
      </c>
      <c r="G4412">
        <v>10300</v>
      </c>
    </row>
    <row r="4413" spans="1:7" x14ac:dyDescent="0.3">
      <c r="A4413" s="216">
        <v>2017</v>
      </c>
      <c r="B4413" s="216" t="s">
        <v>10</v>
      </c>
      <c r="C4413" s="217" t="s">
        <v>25</v>
      </c>
      <c r="D4413" s="216" t="s">
        <v>64</v>
      </c>
      <c r="E4413" s="216" t="s">
        <v>124</v>
      </c>
      <c r="F4413" s="216" t="s">
        <v>123</v>
      </c>
      <c r="G4413">
        <v>1500</v>
      </c>
    </row>
    <row r="4414" spans="1:7" x14ac:dyDescent="0.3">
      <c r="A4414" s="218">
        <v>2017</v>
      </c>
      <c r="B4414" s="216" t="s">
        <v>10</v>
      </c>
      <c r="C4414" s="216" t="s">
        <v>247</v>
      </c>
      <c r="D4414" s="216" t="s">
        <v>248</v>
      </c>
      <c r="E4414" s="216" t="s">
        <v>124</v>
      </c>
      <c r="F4414" s="216" t="s">
        <v>123</v>
      </c>
      <c r="G4414">
        <v>6500</v>
      </c>
    </row>
    <row r="4415" spans="1:7" x14ac:dyDescent="0.3">
      <c r="A4415" s="218">
        <v>2017</v>
      </c>
      <c r="B4415" s="216" t="s">
        <v>10</v>
      </c>
      <c r="C4415" s="217" t="s">
        <v>26</v>
      </c>
      <c r="D4415" s="216" t="s">
        <v>67</v>
      </c>
      <c r="E4415" s="216" t="s">
        <v>124</v>
      </c>
      <c r="F4415" s="216" t="s">
        <v>123</v>
      </c>
    </row>
    <row r="4416" spans="1:7" x14ac:dyDescent="0.3">
      <c r="A4416" s="216">
        <v>2017</v>
      </c>
      <c r="B4416" s="216" t="s">
        <v>6</v>
      </c>
      <c r="C4416" s="217" t="s">
        <v>17</v>
      </c>
      <c r="D4416" s="216" t="s">
        <v>68</v>
      </c>
      <c r="E4416" s="216" t="s">
        <v>124</v>
      </c>
      <c r="F4416" s="216" t="s">
        <v>123</v>
      </c>
      <c r="G4416">
        <v>113475</v>
      </c>
    </row>
    <row r="4417" spans="1:7" x14ac:dyDescent="0.3">
      <c r="A4417" s="218">
        <v>2017</v>
      </c>
      <c r="B4417" s="216" t="s">
        <v>114</v>
      </c>
      <c r="C4417" s="216" t="s">
        <v>112</v>
      </c>
      <c r="D4417" s="216" t="s">
        <v>51</v>
      </c>
      <c r="E4417" s="216" t="s">
        <v>124</v>
      </c>
      <c r="F4417" s="216" t="s">
        <v>123</v>
      </c>
      <c r="G4417">
        <v>118570</v>
      </c>
    </row>
    <row r="4418" spans="1:7" x14ac:dyDescent="0.3">
      <c r="A4418" s="218">
        <v>2017</v>
      </c>
      <c r="B4418" s="216" t="s">
        <v>115</v>
      </c>
      <c r="C4418" s="216" t="s">
        <v>69</v>
      </c>
      <c r="D4418" s="216" t="s">
        <v>70</v>
      </c>
      <c r="E4418" s="216" t="s">
        <v>8</v>
      </c>
      <c r="F4418" s="216" t="s">
        <v>9</v>
      </c>
      <c r="G4418" s="216">
        <v>10993</v>
      </c>
    </row>
    <row r="4419" spans="1:7" x14ac:dyDescent="0.3">
      <c r="A4419" s="216">
        <v>2017</v>
      </c>
      <c r="B4419" s="216" t="s">
        <v>6</v>
      </c>
      <c r="C4419" s="217" t="s">
        <v>7</v>
      </c>
      <c r="D4419" s="216" t="s">
        <v>249</v>
      </c>
      <c r="E4419" s="216" t="s">
        <v>8</v>
      </c>
      <c r="F4419" s="216" t="s">
        <v>9</v>
      </c>
      <c r="G4419" s="216">
        <v>114521</v>
      </c>
    </row>
    <row r="4420" spans="1:7" x14ac:dyDescent="0.3">
      <c r="A4420" s="218">
        <v>2017</v>
      </c>
      <c r="B4420" s="216" t="s">
        <v>10</v>
      </c>
      <c r="C4420" s="216" t="s">
        <v>11</v>
      </c>
      <c r="D4420" s="216" t="s">
        <v>246</v>
      </c>
      <c r="E4420" s="216" t="s">
        <v>8</v>
      </c>
      <c r="F4420" s="216" t="s">
        <v>9</v>
      </c>
      <c r="G4420" s="216">
        <v>12854</v>
      </c>
    </row>
    <row r="4421" spans="1:7" x14ac:dyDescent="0.3">
      <c r="A4421" s="216">
        <v>2017</v>
      </c>
      <c r="B4421" s="216" t="s">
        <v>250</v>
      </c>
      <c r="C4421" s="216" t="s">
        <v>251</v>
      </c>
      <c r="D4421" s="216" t="s">
        <v>252</v>
      </c>
      <c r="E4421" s="216" t="s">
        <v>8</v>
      </c>
      <c r="F4421" s="216" t="s">
        <v>9</v>
      </c>
      <c r="G4421" s="216">
        <v>15132</v>
      </c>
    </row>
    <row r="4422" spans="1:7" x14ac:dyDescent="0.3">
      <c r="A4422" s="216">
        <v>2017</v>
      </c>
      <c r="B4422" s="216" t="s">
        <v>250</v>
      </c>
      <c r="C4422" s="216" t="s">
        <v>76</v>
      </c>
      <c r="D4422" s="216" t="s">
        <v>253</v>
      </c>
      <c r="E4422" s="216" t="s">
        <v>8</v>
      </c>
      <c r="F4422" s="216" t="s">
        <v>9</v>
      </c>
      <c r="G4422" s="216">
        <v>97</v>
      </c>
    </row>
    <row r="4423" spans="1:7" x14ac:dyDescent="0.3">
      <c r="A4423" s="218">
        <v>2017</v>
      </c>
      <c r="B4423" s="216" t="s">
        <v>250</v>
      </c>
      <c r="C4423" s="216" t="s">
        <v>243</v>
      </c>
      <c r="D4423" s="216" t="s">
        <v>244</v>
      </c>
      <c r="E4423" s="216" t="s">
        <v>8</v>
      </c>
      <c r="F4423" s="216" t="s">
        <v>9</v>
      </c>
      <c r="G4423" s="216">
        <v>1950</v>
      </c>
    </row>
    <row r="4424" spans="1:7" x14ac:dyDescent="0.3">
      <c r="A4424" s="216">
        <v>2017</v>
      </c>
      <c r="B4424" s="216" t="s">
        <v>114</v>
      </c>
      <c r="C4424" s="216" t="s">
        <v>105</v>
      </c>
      <c r="D4424" s="216" t="s">
        <v>242</v>
      </c>
      <c r="E4424" s="216" t="s">
        <v>8</v>
      </c>
      <c r="F4424" s="216" t="s">
        <v>9</v>
      </c>
      <c r="G4424" s="216">
        <v>1196</v>
      </c>
    </row>
    <row r="4425" spans="1:7" x14ac:dyDescent="0.3">
      <c r="A4425" s="218">
        <v>2017</v>
      </c>
      <c r="B4425" s="216" t="s">
        <v>114</v>
      </c>
      <c r="C4425" s="216" t="s">
        <v>107</v>
      </c>
      <c r="D4425" s="216" t="s">
        <v>245</v>
      </c>
      <c r="E4425" s="216" t="s">
        <v>8</v>
      </c>
      <c r="F4425" s="216" t="s">
        <v>9</v>
      </c>
      <c r="G4425" s="216">
        <v>3015</v>
      </c>
    </row>
    <row r="4426" spans="1:7" x14ac:dyDescent="0.3">
      <c r="A4426" s="216">
        <v>2017</v>
      </c>
      <c r="B4426" s="216" t="s">
        <v>114</v>
      </c>
      <c r="C4426" s="216" t="s">
        <v>107</v>
      </c>
      <c r="D4426" s="216" t="s">
        <v>245</v>
      </c>
      <c r="E4426" s="216" t="s">
        <v>8</v>
      </c>
      <c r="F4426" s="216" t="s">
        <v>9</v>
      </c>
      <c r="G4426" s="216">
        <v>800</v>
      </c>
    </row>
    <row r="4427" spans="1:7" x14ac:dyDescent="0.3">
      <c r="A4427" s="218">
        <v>2017</v>
      </c>
      <c r="B4427" s="216" t="s">
        <v>114</v>
      </c>
      <c r="C4427" s="216" t="s">
        <v>91</v>
      </c>
      <c r="D4427" s="216" t="s">
        <v>92</v>
      </c>
      <c r="E4427" s="216" t="s">
        <v>8</v>
      </c>
      <c r="F4427" s="216" t="s">
        <v>9</v>
      </c>
      <c r="G4427" s="216">
        <v>4169</v>
      </c>
    </row>
    <row r="4428" spans="1:7" x14ac:dyDescent="0.3">
      <c r="A4428" s="216">
        <v>2017</v>
      </c>
      <c r="B4428" s="216" t="s">
        <v>120</v>
      </c>
      <c r="C4428" s="216" t="s">
        <v>88</v>
      </c>
      <c r="D4428" s="216" t="s">
        <v>89</v>
      </c>
      <c r="E4428" s="216" t="s">
        <v>8</v>
      </c>
      <c r="F4428" s="216" t="s">
        <v>9</v>
      </c>
      <c r="G4428" s="216">
        <v>4911</v>
      </c>
    </row>
    <row r="4429" spans="1:7" x14ac:dyDescent="0.3">
      <c r="A4429" s="218">
        <v>2017</v>
      </c>
      <c r="B4429" s="216" t="s">
        <v>120</v>
      </c>
      <c r="C4429" s="216" t="s">
        <v>93</v>
      </c>
      <c r="D4429" s="216" t="s">
        <v>94</v>
      </c>
      <c r="E4429" s="216" t="s">
        <v>8</v>
      </c>
      <c r="F4429" s="216" t="s">
        <v>9</v>
      </c>
      <c r="G4429" s="216">
        <v>34278</v>
      </c>
    </row>
    <row r="4430" spans="1:7" x14ac:dyDescent="0.3">
      <c r="A4430" s="216">
        <v>2017</v>
      </c>
      <c r="B4430" s="216" t="s">
        <v>250</v>
      </c>
      <c r="C4430" s="216" t="s">
        <v>243</v>
      </c>
      <c r="D4430" s="216" t="s">
        <v>244</v>
      </c>
      <c r="E4430" s="216" t="s">
        <v>8</v>
      </c>
      <c r="F4430" s="216" t="s">
        <v>9</v>
      </c>
      <c r="G4430" s="216">
        <v>34063</v>
      </c>
    </row>
    <row r="4431" spans="1:7" x14ac:dyDescent="0.3">
      <c r="A4431" s="218">
        <v>2017</v>
      </c>
      <c r="B4431" s="216" t="s">
        <v>250</v>
      </c>
      <c r="C4431" s="216" t="s">
        <v>243</v>
      </c>
      <c r="D4431" s="216" t="s">
        <v>244</v>
      </c>
      <c r="E4431" s="216" t="s">
        <v>8</v>
      </c>
      <c r="F4431" s="216" t="s">
        <v>9</v>
      </c>
      <c r="G4431" s="216">
        <v>31632</v>
      </c>
    </row>
    <row r="4432" spans="1:7" x14ac:dyDescent="0.3">
      <c r="A4432" s="216">
        <v>2017</v>
      </c>
      <c r="B4432" s="216" t="s">
        <v>120</v>
      </c>
      <c r="C4432" s="216" t="s">
        <v>96</v>
      </c>
      <c r="D4432" s="216" t="s">
        <v>97</v>
      </c>
      <c r="E4432" s="216" t="s">
        <v>8</v>
      </c>
      <c r="F4432" s="216" t="s">
        <v>9</v>
      </c>
      <c r="G4432" s="216">
        <v>463</v>
      </c>
    </row>
    <row r="4433" spans="1:7" x14ac:dyDescent="0.3">
      <c r="A4433" s="218">
        <v>2017</v>
      </c>
      <c r="B4433" s="216" t="s">
        <v>120</v>
      </c>
      <c r="C4433" s="216" t="s">
        <v>78</v>
      </c>
      <c r="D4433" s="216" t="s">
        <v>79</v>
      </c>
      <c r="E4433" s="216" t="s">
        <v>8</v>
      </c>
      <c r="F4433" s="216" t="s">
        <v>9</v>
      </c>
      <c r="G4433" s="216">
        <v>14355</v>
      </c>
    </row>
    <row r="4434" spans="1:7" x14ac:dyDescent="0.3">
      <c r="A4434" s="216">
        <v>2017</v>
      </c>
      <c r="B4434" s="216" t="s">
        <v>120</v>
      </c>
      <c r="C4434" s="216" t="s">
        <v>121</v>
      </c>
      <c r="D4434" s="216" t="s">
        <v>122</v>
      </c>
      <c r="E4434" s="216" t="s">
        <v>8</v>
      </c>
      <c r="F4434" s="216" t="s">
        <v>9</v>
      </c>
      <c r="G4434" s="216">
        <v>46111</v>
      </c>
    </row>
    <row r="4435" spans="1:7" x14ac:dyDescent="0.3">
      <c r="A4435" s="218">
        <v>2017</v>
      </c>
      <c r="B4435" s="216" t="s">
        <v>120</v>
      </c>
      <c r="C4435" s="216" t="s">
        <v>84</v>
      </c>
      <c r="D4435" s="216" t="s">
        <v>85</v>
      </c>
      <c r="E4435" s="216" t="s">
        <v>8</v>
      </c>
      <c r="F4435" s="216" t="s">
        <v>9</v>
      </c>
      <c r="G4435" s="216">
        <v>41377</v>
      </c>
    </row>
    <row r="4436" spans="1:7" x14ac:dyDescent="0.3">
      <c r="A4436" s="216">
        <v>2017</v>
      </c>
      <c r="B4436" s="216" t="s">
        <v>250</v>
      </c>
      <c r="C4436" s="216" t="s">
        <v>100</v>
      </c>
      <c r="D4436" s="216" t="s">
        <v>101</v>
      </c>
      <c r="E4436" s="216" t="s">
        <v>8</v>
      </c>
      <c r="F4436" s="216" t="s">
        <v>9</v>
      </c>
      <c r="G4436" s="216">
        <v>19424</v>
      </c>
    </row>
    <row r="4437" spans="1:7" x14ac:dyDescent="0.3">
      <c r="A4437" s="218">
        <v>2017</v>
      </c>
      <c r="B4437" s="216" t="s">
        <v>115</v>
      </c>
      <c r="C4437" s="216" t="s">
        <v>69</v>
      </c>
      <c r="D4437" s="216" t="s">
        <v>70</v>
      </c>
      <c r="E4437" s="216" t="s">
        <v>8</v>
      </c>
      <c r="F4437" s="216" t="s">
        <v>9</v>
      </c>
      <c r="G4437" s="216">
        <v>10704</v>
      </c>
    </row>
    <row r="4438" spans="1:7" x14ac:dyDescent="0.3">
      <c r="A4438" s="216">
        <v>2017</v>
      </c>
      <c r="B4438" s="216" t="s">
        <v>115</v>
      </c>
      <c r="C4438" s="216" t="s">
        <v>81</v>
      </c>
      <c r="D4438" s="216" t="s">
        <v>82</v>
      </c>
      <c r="E4438" s="216" t="s">
        <v>8</v>
      </c>
      <c r="F4438" s="216" t="s">
        <v>9</v>
      </c>
      <c r="G4438" s="216">
        <v>9519</v>
      </c>
    </row>
    <row r="4439" spans="1:7" x14ac:dyDescent="0.3">
      <c r="A4439" s="218">
        <v>2017</v>
      </c>
      <c r="B4439" s="216" t="s">
        <v>115</v>
      </c>
      <c r="C4439" s="216" t="s">
        <v>98</v>
      </c>
      <c r="D4439" s="216" t="s">
        <v>99</v>
      </c>
      <c r="E4439" s="216" t="s">
        <v>8</v>
      </c>
      <c r="F4439" s="216" t="s">
        <v>9</v>
      </c>
      <c r="G4439" s="216">
        <v>47863</v>
      </c>
    </row>
    <row r="4440" spans="1:7" x14ac:dyDescent="0.3">
      <c r="A4440" s="216">
        <v>2017</v>
      </c>
      <c r="B4440" s="216" t="s">
        <v>115</v>
      </c>
      <c r="C4440" s="216" t="s">
        <v>103</v>
      </c>
      <c r="D4440" s="216" t="s">
        <v>104</v>
      </c>
      <c r="E4440" s="216" t="s">
        <v>8</v>
      </c>
      <c r="F4440" s="216" t="s">
        <v>9</v>
      </c>
      <c r="G4440" s="216">
        <v>14801</v>
      </c>
    </row>
    <row r="4441" spans="1:7" x14ac:dyDescent="0.3">
      <c r="A4441" s="218">
        <v>2017</v>
      </c>
      <c r="B4441" s="216" t="s">
        <v>115</v>
      </c>
      <c r="C4441" s="217" t="s">
        <v>12</v>
      </c>
      <c r="D4441" s="216" t="s">
        <v>47</v>
      </c>
      <c r="E4441" s="216" t="s">
        <v>8</v>
      </c>
      <c r="F4441" s="216" t="s">
        <v>9</v>
      </c>
      <c r="G4441" s="216">
        <v>22868</v>
      </c>
    </row>
    <row r="4442" spans="1:7" x14ac:dyDescent="0.3">
      <c r="A4442" s="216">
        <v>2017</v>
      </c>
      <c r="B4442" s="216" t="s">
        <v>115</v>
      </c>
      <c r="C4442" s="217" t="s">
        <v>13</v>
      </c>
      <c r="D4442" s="216" t="s">
        <v>48</v>
      </c>
      <c r="E4442" s="216" t="s">
        <v>8</v>
      </c>
      <c r="F4442" s="216" t="s">
        <v>9</v>
      </c>
      <c r="G4442" s="216">
        <v>49942</v>
      </c>
    </row>
    <row r="4443" spans="1:7" x14ac:dyDescent="0.3">
      <c r="A4443" s="218">
        <v>2017</v>
      </c>
      <c r="B4443" s="216" t="s">
        <v>6</v>
      </c>
      <c r="C4443" s="217" t="s">
        <v>14</v>
      </c>
      <c r="D4443" s="216" t="s">
        <v>50</v>
      </c>
      <c r="E4443" s="216" t="s">
        <v>8</v>
      </c>
      <c r="F4443" s="216" t="s">
        <v>9</v>
      </c>
      <c r="G4443" s="216">
        <v>6564</v>
      </c>
    </row>
    <row r="4444" spans="1:7" x14ac:dyDescent="0.3">
      <c r="A4444" s="216">
        <v>2017</v>
      </c>
      <c r="B4444" s="216" t="s">
        <v>6</v>
      </c>
      <c r="C4444" s="217" t="s">
        <v>15</v>
      </c>
      <c r="D4444" s="216" t="s">
        <v>52</v>
      </c>
      <c r="E4444" s="216" t="s">
        <v>8</v>
      </c>
      <c r="F4444" s="216" t="s">
        <v>9</v>
      </c>
      <c r="G4444" s="216">
        <v>18245</v>
      </c>
    </row>
    <row r="4445" spans="1:7" x14ac:dyDescent="0.3">
      <c r="A4445" s="218">
        <v>2017</v>
      </c>
      <c r="B4445" s="216" t="s">
        <v>6</v>
      </c>
      <c r="C4445" s="217" t="s">
        <v>16</v>
      </c>
      <c r="D4445" s="216" t="s">
        <v>53</v>
      </c>
      <c r="E4445" s="216" t="s">
        <v>8</v>
      </c>
      <c r="F4445" s="216" t="s">
        <v>9</v>
      </c>
      <c r="G4445" s="216">
        <v>15343</v>
      </c>
    </row>
    <row r="4446" spans="1:7" x14ac:dyDescent="0.3">
      <c r="A4446" s="218">
        <v>2017</v>
      </c>
      <c r="B4446" s="216" t="s">
        <v>10</v>
      </c>
      <c r="C4446" s="216" t="s">
        <v>11</v>
      </c>
      <c r="D4446" s="216" t="s">
        <v>246</v>
      </c>
      <c r="E4446" s="216" t="s">
        <v>8</v>
      </c>
      <c r="F4446" s="216" t="s">
        <v>9</v>
      </c>
      <c r="G4446" s="216">
        <v>23571</v>
      </c>
    </row>
    <row r="4447" spans="1:7" x14ac:dyDescent="0.3">
      <c r="A4447" s="216">
        <v>2017</v>
      </c>
      <c r="B4447" s="216" t="s">
        <v>6</v>
      </c>
      <c r="C4447" s="217" t="s">
        <v>18</v>
      </c>
      <c r="D4447" s="216" t="s">
        <v>56</v>
      </c>
      <c r="E4447" s="216" t="s">
        <v>8</v>
      </c>
      <c r="F4447" s="216" t="s">
        <v>9</v>
      </c>
      <c r="G4447" s="216">
        <v>31366</v>
      </c>
    </row>
    <row r="4448" spans="1:7" x14ac:dyDescent="0.3">
      <c r="A4448" s="218">
        <v>2017</v>
      </c>
      <c r="B4448" s="216" t="s">
        <v>10</v>
      </c>
      <c r="C4448" s="217" t="s">
        <v>19</v>
      </c>
      <c r="D4448" s="216" t="s">
        <v>57</v>
      </c>
      <c r="E4448" s="216" t="s">
        <v>8</v>
      </c>
      <c r="F4448" s="216" t="s">
        <v>9</v>
      </c>
      <c r="G4448" s="216">
        <v>23612</v>
      </c>
    </row>
    <row r="4449" spans="1:7" x14ac:dyDescent="0.3">
      <c r="A4449" s="216">
        <v>2017</v>
      </c>
      <c r="B4449" s="216" t="s">
        <v>10</v>
      </c>
      <c r="C4449" s="217" t="s">
        <v>20</v>
      </c>
      <c r="D4449" s="216" t="s">
        <v>58</v>
      </c>
      <c r="E4449" s="216" t="s">
        <v>8</v>
      </c>
      <c r="F4449" s="216" t="s">
        <v>9</v>
      </c>
      <c r="G4449" s="216">
        <v>830</v>
      </c>
    </row>
    <row r="4450" spans="1:7" x14ac:dyDescent="0.3">
      <c r="A4450" s="218">
        <v>2017</v>
      </c>
      <c r="B4450" s="216" t="s">
        <v>10</v>
      </c>
      <c r="C4450" s="217" t="s">
        <v>21</v>
      </c>
      <c r="D4450" s="216" t="s">
        <v>59</v>
      </c>
      <c r="E4450" s="216" t="s">
        <v>8</v>
      </c>
      <c r="F4450" s="216" t="s">
        <v>9</v>
      </c>
      <c r="G4450" s="216">
        <v>2782</v>
      </c>
    </row>
    <row r="4451" spans="1:7" x14ac:dyDescent="0.3">
      <c r="A4451" s="216">
        <v>2017</v>
      </c>
      <c r="B4451" s="216" t="s">
        <v>10</v>
      </c>
      <c r="C4451" s="217" t="s">
        <v>22</v>
      </c>
      <c r="D4451" s="216" t="s">
        <v>60</v>
      </c>
      <c r="E4451" s="216" t="s">
        <v>8</v>
      </c>
      <c r="F4451" s="216" t="s">
        <v>9</v>
      </c>
      <c r="G4451" s="216">
        <v>25070</v>
      </c>
    </row>
    <row r="4452" spans="1:7" x14ac:dyDescent="0.3">
      <c r="A4452" s="218">
        <v>2017</v>
      </c>
      <c r="B4452" s="216" t="s">
        <v>10</v>
      </c>
      <c r="C4452" s="217" t="s">
        <v>23</v>
      </c>
      <c r="D4452" s="216" t="s">
        <v>61</v>
      </c>
      <c r="E4452" s="216" t="s">
        <v>8</v>
      </c>
      <c r="F4452" s="216" t="s">
        <v>9</v>
      </c>
      <c r="G4452" s="216">
        <v>19600</v>
      </c>
    </row>
    <row r="4453" spans="1:7" x14ac:dyDescent="0.3">
      <c r="A4453" s="216">
        <v>2017</v>
      </c>
      <c r="B4453" s="216" t="s">
        <v>10</v>
      </c>
      <c r="C4453" s="217" t="s">
        <v>24</v>
      </c>
      <c r="D4453" s="216" t="s">
        <v>62</v>
      </c>
      <c r="E4453" s="216" t="s">
        <v>8</v>
      </c>
      <c r="F4453" s="216" t="s">
        <v>9</v>
      </c>
      <c r="G4453" s="216">
        <v>16780</v>
      </c>
    </row>
    <row r="4454" spans="1:7" x14ac:dyDescent="0.3">
      <c r="A4454" s="218">
        <v>2017</v>
      </c>
      <c r="B4454" s="216" t="s">
        <v>10</v>
      </c>
      <c r="C4454" s="216" t="s">
        <v>11</v>
      </c>
      <c r="D4454" s="216" t="s">
        <v>246</v>
      </c>
      <c r="E4454" s="216" t="s">
        <v>8</v>
      </c>
      <c r="F4454" s="216" t="s">
        <v>9</v>
      </c>
      <c r="G4454" s="216">
        <v>115</v>
      </c>
    </row>
    <row r="4455" spans="1:7" x14ac:dyDescent="0.3">
      <c r="A4455" s="216">
        <v>2017</v>
      </c>
      <c r="B4455" s="216" t="s">
        <v>10</v>
      </c>
      <c r="C4455" s="217" t="s">
        <v>25</v>
      </c>
      <c r="D4455" s="216" t="s">
        <v>64</v>
      </c>
      <c r="E4455" s="216" t="s">
        <v>8</v>
      </c>
      <c r="F4455" s="216" t="s">
        <v>9</v>
      </c>
      <c r="G4455" s="216">
        <v>544</v>
      </c>
    </row>
    <row r="4456" spans="1:7" x14ac:dyDescent="0.3">
      <c r="A4456" s="218">
        <v>2017</v>
      </c>
      <c r="B4456" s="216" t="s">
        <v>10</v>
      </c>
      <c r="C4456" s="216" t="s">
        <v>247</v>
      </c>
      <c r="D4456" s="216" t="s">
        <v>248</v>
      </c>
      <c r="E4456" s="216" t="s">
        <v>8</v>
      </c>
      <c r="F4456" s="216" t="s">
        <v>9</v>
      </c>
      <c r="G4456" s="216">
        <v>46</v>
      </c>
    </row>
    <row r="4457" spans="1:7" x14ac:dyDescent="0.3">
      <c r="A4457" s="218">
        <v>2017</v>
      </c>
      <c r="B4457" s="216" t="s">
        <v>10</v>
      </c>
      <c r="C4457" s="217" t="s">
        <v>26</v>
      </c>
      <c r="D4457" s="216" t="s">
        <v>67</v>
      </c>
      <c r="E4457" s="216" t="s">
        <v>8</v>
      </c>
      <c r="F4457" s="216" t="s">
        <v>9</v>
      </c>
      <c r="G4457" s="216"/>
    </row>
    <row r="4458" spans="1:7" x14ac:dyDescent="0.3">
      <c r="A4458" s="216">
        <v>2017</v>
      </c>
      <c r="B4458" s="216" t="s">
        <v>6</v>
      </c>
      <c r="C4458" s="217" t="s">
        <v>17</v>
      </c>
      <c r="D4458" s="216" t="s">
        <v>68</v>
      </c>
      <c r="E4458" s="216" t="s">
        <v>8</v>
      </c>
      <c r="F4458" s="216" t="s">
        <v>9</v>
      </c>
      <c r="G4458" s="216">
        <v>31721</v>
      </c>
    </row>
    <row r="4459" spans="1:7" x14ac:dyDescent="0.3">
      <c r="A4459" s="218">
        <v>2017</v>
      </c>
      <c r="B4459" s="216" t="s">
        <v>114</v>
      </c>
      <c r="C4459" s="216" t="s">
        <v>112</v>
      </c>
      <c r="D4459" s="216" t="s">
        <v>51</v>
      </c>
      <c r="E4459" s="216" t="s">
        <v>8</v>
      </c>
      <c r="F4459" s="216" t="s">
        <v>9</v>
      </c>
      <c r="G4459" s="216">
        <v>22161</v>
      </c>
    </row>
    <row r="4460" spans="1:7" x14ac:dyDescent="0.3">
      <c r="A4460" s="218">
        <v>2017</v>
      </c>
      <c r="B4460" s="216" t="s">
        <v>115</v>
      </c>
      <c r="C4460" s="216" t="s">
        <v>69</v>
      </c>
      <c r="D4460" s="216" t="s">
        <v>70</v>
      </c>
      <c r="E4460" t="s">
        <v>126</v>
      </c>
      <c r="F4460" t="s">
        <v>125</v>
      </c>
      <c r="G4460">
        <v>700</v>
      </c>
    </row>
    <row r="4461" spans="1:7" x14ac:dyDescent="0.3">
      <c r="A4461" s="216">
        <v>2017</v>
      </c>
      <c r="B4461" s="216" t="s">
        <v>6</v>
      </c>
      <c r="C4461" s="217" t="s">
        <v>7</v>
      </c>
      <c r="D4461" s="216" t="s">
        <v>249</v>
      </c>
      <c r="E4461" s="216" t="s">
        <v>126</v>
      </c>
      <c r="F4461" s="216" t="s">
        <v>125</v>
      </c>
      <c r="G4461">
        <v>44450</v>
      </c>
    </row>
    <row r="4462" spans="1:7" x14ac:dyDescent="0.3">
      <c r="A4462" s="218">
        <v>2017</v>
      </c>
      <c r="B4462" s="216" t="s">
        <v>10</v>
      </c>
      <c r="C4462" s="216" t="s">
        <v>11</v>
      </c>
      <c r="D4462" s="216" t="s">
        <v>246</v>
      </c>
      <c r="E4462" s="216" t="s">
        <v>126</v>
      </c>
      <c r="F4462" s="216" t="s">
        <v>125</v>
      </c>
      <c r="G4462">
        <v>11350</v>
      </c>
    </row>
    <row r="4463" spans="1:7" x14ac:dyDescent="0.3">
      <c r="A4463" s="216">
        <v>2017</v>
      </c>
      <c r="B4463" s="216" t="s">
        <v>250</v>
      </c>
      <c r="C4463" s="216" t="s">
        <v>251</v>
      </c>
      <c r="D4463" s="216" t="s">
        <v>252</v>
      </c>
      <c r="E4463" s="216" t="s">
        <v>126</v>
      </c>
      <c r="F4463" s="216" t="s">
        <v>125</v>
      </c>
      <c r="G4463">
        <v>1250</v>
      </c>
    </row>
    <row r="4464" spans="1:7" x14ac:dyDescent="0.3">
      <c r="A4464" s="216">
        <v>2017</v>
      </c>
      <c r="B4464" s="216" t="s">
        <v>250</v>
      </c>
      <c r="C4464" s="216" t="s">
        <v>76</v>
      </c>
      <c r="D4464" s="216" t="s">
        <v>253</v>
      </c>
      <c r="E4464" s="216" t="s">
        <v>126</v>
      </c>
      <c r="F4464" s="216" t="s">
        <v>125</v>
      </c>
    </row>
    <row r="4465" spans="1:7" x14ac:dyDescent="0.3">
      <c r="A4465" s="218">
        <v>2017</v>
      </c>
      <c r="B4465" s="216" t="s">
        <v>250</v>
      </c>
      <c r="C4465" s="216" t="s">
        <v>243</v>
      </c>
      <c r="D4465" s="216" t="s">
        <v>244</v>
      </c>
      <c r="E4465" s="216" t="s">
        <v>126</v>
      </c>
      <c r="F4465" s="216" t="s">
        <v>125</v>
      </c>
      <c r="G4465">
        <v>1000</v>
      </c>
    </row>
    <row r="4466" spans="1:7" x14ac:dyDescent="0.3">
      <c r="A4466" s="216">
        <v>2017</v>
      </c>
      <c r="B4466" s="216" t="s">
        <v>114</v>
      </c>
      <c r="C4466" s="216" t="s">
        <v>105</v>
      </c>
      <c r="D4466" s="216" t="s">
        <v>242</v>
      </c>
      <c r="E4466" s="216" t="s">
        <v>126</v>
      </c>
      <c r="F4466" s="216" t="s">
        <v>125</v>
      </c>
      <c r="G4466">
        <v>750</v>
      </c>
    </row>
    <row r="4467" spans="1:7" x14ac:dyDescent="0.3">
      <c r="A4467" s="218">
        <v>2017</v>
      </c>
      <c r="B4467" s="216" t="s">
        <v>114</v>
      </c>
      <c r="C4467" s="216" t="s">
        <v>107</v>
      </c>
      <c r="D4467" s="216" t="s">
        <v>245</v>
      </c>
      <c r="E4467" s="216" t="s">
        <v>126</v>
      </c>
      <c r="F4467" s="216" t="s">
        <v>125</v>
      </c>
      <c r="G4467">
        <v>1250</v>
      </c>
    </row>
    <row r="4468" spans="1:7" x14ac:dyDescent="0.3">
      <c r="A4468" s="216">
        <v>2017</v>
      </c>
      <c r="B4468" s="216" t="s">
        <v>114</v>
      </c>
      <c r="C4468" s="216" t="s">
        <v>107</v>
      </c>
      <c r="D4468" s="216" t="s">
        <v>245</v>
      </c>
      <c r="E4468" s="216" t="s">
        <v>126</v>
      </c>
      <c r="F4468" s="216" t="s">
        <v>125</v>
      </c>
    </row>
    <row r="4469" spans="1:7" x14ac:dyDescent="0.3">
      <c r="A4469" s="218">
        <v>2017</v>
      </c>
      <c r="B4469" s="216" t="s">
        <v>114</v>
      </c>
      <c r="C4469" s="216" t="s">
        <v>91</v>
      </c>
      <c r="D4469" s="216" t="s">
        <v>92</v>
      </c>
      <c r="E4469" s="216" t="s">
        <v>126</v>
      </c>
      <c r="F4469" s="216" t="s">
        <v>125</v>
      </c>
      <c r="G4469">
        <v>250</v>
      </c>
    </row>
    <row r="4470" spans="1:7" x14ac:dyDescent="0.3">
      <c r="A4470" s="216">
        <v>2017</v>
      </c>
      <c r="B4470" s="216" t="s">
        <v>120</v>
      </c>
      <c r="C4470" s="216" t="s">
        <v>88</v>
      </c>
      <c r="D4470" s="216" t="s">
        <v>89</v>
      </c>
      <c r="E4470" s="216" t="s">
        <v>126</v>
      </c>
      <c r="F4470" s="216" t="s">
        <v>125</v>
      </c>
    </row>
    <row r="4471" spans="1:7" x14ac:dyDescent="0.3">
      <c r="A4471" s="218">
        <v>2017</v>
      </c>
      <c r="B4471" s="216" t="s">
        <v>120</v>
      </c>
      <c r="C4471" s="216" t="s">
        <v>93</v>
      </c>
      <c r="D4471" s="216" t="s">
        <v>94</v>
      </c>
      <c r="E4471" s="216" t="s">
        <v>126</v>
      </c>
      <c r="F4471" s="216" t="s">
        <v>125</v>
      </c>
      <c r="G4471">
        <v>250</v>
      </c>
    </row>
    <row r="4472" spans="1:7" x14ac:dyDescent="0.3">
      <c r="A4472" s="216">
        <v>2017</v>
      </c>
      <c r="B4472" s="216" t="s">
        <v>250</v>
      </c>
      <c r="C4472" s="216" t="s">
        <v>243</v>
      </c>
      <c r="D4472" s="216" t="s">
        <v>244</v>
      </c>
      <c r="E4472" s="216" t="s">
        <v>126</v>
      </c>
      <c r="F4472" s="216" t="s">
        <v>125</v>
      </c>
      <c r="G4472">
        <v>400</v>
      </c>
    </row>
    <row r="4473" spans="1:7" x14ac:dyDescent="0.3">
      <c r="A4473" s="218">
        <v>2017</v>
      </c>
      <c r="B4473" s="216" t="s">
        <v>250</v>
      </c>
      <c r="C4473" s="216" t="s">
        <v>243</v>
      </c>
      <c r="D4473" s="216" t="s">
        <v>244</v>
      </c>
      <c r="E4473" s="216" t="s">
        <v>126</v>
      </c>
      <c r="F4473" s="216" t="s">
        <v>125</v>
      </c>
      <c r="G4473">
        <v>2725</v>
      </c>
    </row>
    <row r="4474" spans="1:7" x14ac:dyDescent="0.3">
      <c r="A4474" s="216">
        <v>2017</v>
      </c>
      <c r="B4474" s="216" t="s">
        <v>120</v>
      </c>
      <c r="C4474" s="216" t="s">
        <v>96</v>
      </c>
      <c r="D4474" s="216" t="s">
        <v>97</v>
      </c>
      <c r="E4474" s="216" t="s">
        <v>126</v>
      </c>
      <c r="F4474" s="216" t="s">
        <v>125</v>
      </c>
    </row>
    <row r="4475" spans="1:7" x14ac:dyDescent="0.3">
      <c r="A4475" s="218">
        <v>2017</v>
      </c>
      <c r="B4475" s="216" t="s">
        <v>120</v>
      </c>
      <c r="C4475" s="216" t="s">
        <v>78</v>
      </c>
      <c r="D4475" s="216" t="s">
        <v>79</v>
      </c>
      <c r="E4475" s="216" t="s">
        <v>126</v>
      </c>
      <c r="F4475" s="216" t="s">
        <v>125</v>
      </c>
    </row>
    <row r="4476" spans="1:7" x14ac:dyDescent="0.3">
      <c r="A4476" s="216">
        <v>2017</v>
      </c>
      <c r="B4476" s="216" t="s">
        <v>120</v>
      </c>
      <c r="C4476" s="216" t="s">
        <v>121</v>
      </c>
      <c r="D4476" s="216" t="s">
        <v>122</v>
      </c>
      <c r="E4476" s="216" t="s">
        <v>126</v>
      </c>
      <c r="F4476" s="216" t="s">
        <v>125</v>
      </c>
      <c r="G4476">
        <v>14200</v>
      </c>
    </row>
    <row r="4477" spans="1:7" x14ac:dyDescent="0.3">
      <c r="A4477" s="218">
        <v>2017</v>
      </c>
      <c r="B4477" s="216" t="s">
        <v>120</v>
      </c>
      <c r="C4477" s="216" t="s">
        <v>84</v>
      </c>
      <c r="D4477" s="216" t="s">
        <v>85</v>
      </c>
      <c r="E4477" s="216" t="s">
        <v>126</v>
      </c>
      <c r="F4477" s="216" t="s">
        <v>125</v>
      </c>
      <c r="G4477">
        <v>500</v>
      </c>
    </row>
    <row r="4478" spans="1:7" x14ac:dyDescent="0.3">
      <c r="A4478" s="216">
        <v>2017</v>
      </c>
      <c r="B4478" s="216" t="s">
        <v>250</v>
      </c>
      <c r="C4478" s="216" t="s">
        <v>100</v>
      </c>
      <c r="D4478" s="216" t="s">
        <v>101</v>
      </c>
      <c r="E4478" s="216" t="s">
        <v>126</v>
      </c>
      <c r="F4478" s="216" t="s">
        <v>125</v>
      </c>
      <c r="G4478">
        <v>5500</v>
      </c>
    </row>
    <row r="4479" spans="1:7" x14ac:dyDescent="0.3">
      <c r="A4479" s="218">
        <v>2017</v>
      </c>
      <c r="B4479" s="216" t="s">
        <v>115</v>
      </c>
      <c r="C4479" s="216" t="s">
        <v>69</v>
      </c>
      <c r="D4479" s="216" t="s">
        <v>70</v>
      </c>
      <c r="E4479" s="216" t="s">
        <v>126</v>
      </c>
      <c r="F4479" s="216" t="s">
        <v>125</v>
      </c>
    </row>
    <row r="4480" spans="1:7" x14ac:dyDescent="0.3">
      <c r="A4480" s="216">
        <v>2017</v>
      </c>
      <c r="B4480" s="216" t="s">
        <v>115</v>
      </c>
      <c r="C4480" s="216" t="s">
        <v>81</v>
      </c>
      <c r="D4480" s="216" t="s">
        <v>82</v>
      </c>
      <c r="E4480" s="216" t="s">
        <v>126</v>
      </c>
      <c r="F4480" s="216" t="s">
        <v>125</v>
      </c>
      <c r="G4480">
        <v>2500</v>
      </c>
    </row>
    <row r="4481" spans="1:7" x14ac:dyDescent="0.3">
      <c r="A4481" s="218">
        <v>2017</v>
      </c>
      <c r="B4481" s="216" t="s">
        <v>115</v>
      </c>
      <c r="C4481" s="216" t="s">
        <v>98</v>
      </c>
      <c r="D4481" s="216" t="s">
        <v>99</v>
      </c>
      <c r="E4481" s="216" t="s">
        <v>126</v>
      </c>
      <c r="F4481" s="216" t="s">
        <v>125</v>
      </c>
      <c r="G4481">
        <v>16000</v>
      </c>
    </row>
    <row r="4482" spans="1:7" x14ac:dyDescent="0.3">
      <c r="A4482" s="216">
        <v>2017</v>
      </c>
      <c r="B4482" s="216" t="s">
        <v>115</v>
      </c>
      <c r="C4482" s="216" t="s">
        <v>103</v>
      </c>
      <c r="D4482" s="216" t="s">
        <v>104</v>
      </c>
      <c r="E4482" s="216" t="s">
        <v>126</v>
      </c>
      <c r="F4482" s="216" t="s">
        <v>125</v>
      </c>
      <c r="G4482">
        <v>1500</v>
      </c>
    </row>
    <row r="4483" spans="1:7" x14ac:dyDescent="0.3">
      <c r="A4483" s="218">
        <v>2017</v>
      </c>
      <c r="B4483" s="216" t="s">
        <v>115</v>
      </c>
      <c r="C4483" s="217" t="s">
        <v>12</v>
      </c>
      <c r="D4483" s="216" t="s">
        <v>47</v>
      </c>
      <c r="E4483" s="216" t="s">
        <v>126</v>
      </c>
      <c r="F4483" s="216" t="s">
        <v>125</v>
      </c>
      <c r="G4483">
        <v>2000</v>
      </c>
    </row>
    <row r="4484" spans="1:7" x14ac:dyDescent="0.3">
      <c r="A4484" s="216">
        <v>2017</v>
      </c>
      <c r="B4484" s="216" t="s">
        <v>115</v>
      </c>
      <c r="C4484" s="217" t="s">
        <v>13</v>
      </c>
      <c r="D4484" s="216" t="s">
        <v>48</v>
      </c>
      <c r="E4484" s="216" t="s">
        <v>126</v>
      </c>
      <c r="F4484" s="216" t="s">
        <v>125</v>
      </c>
      <c r="G4484">
        <v>5760</v>
      </c>
    </row>
    <row r="4485" spans="1:7" x14ac:dyDescent="0.3">
      <c r="A4485" s="218">
        <v>2017</v>
      </c>
      <c r="B4485" s="216" t="s">
        <v>6</v>
      </c>
      <c r="C4485" s="217" t="s">
        <v>14</v>
      </c>
      <c r="D4485" s="216" t="s">
        <v>50</v>
      </c>
      <c r="E4485" s="216" t="s">
        <v>126</v>
      </c>
      <c r="F4485" s="216" t="s">
        <v>125</v>
      </c>
    </row>
    <row r="4486" spans="1:7" x14ac:dyDescent="0.3">
      <c r="A4486" s="216">
        <v>2017</v>
      </c>
      <c r="B4486" s="216" t="s">
        <v>6</v>
      </c>
      <c r="C4486" s="217" t="s">
        <v>15</v>
      </c>
      <c r="D4486" s="216" t="s">
        <v>52</v>
      </c>
      <c r="E4486" s="216" t="s">
        <v>126</v>
      </c>
      <c r="F4486" s="216" t="s">
        <v>125</v>
      </c>
      <c r="G4486">
        <v>2480</v>
      </c>
    </row>
    <row r="4487" spans="1:7" x14ac:dyDescent="0.3">
      <c r="A4487" s="218">
        <v>2017</v>
      </c>
      <c r="B4487" s="216" t="s">
        <v>6</v>
      </c>
      <c r="C4487" s="217" t="s">
        <v>16</v>
      </c>
      <c r="D4487" s="216" t="s">
        <v>53</v>
      </c>
      <c r="E4487" s="216" t="s">
        <v>126</v>
      </c>
      <c r="F4487" s="216" t="s">
        <v>125</v>
      </c>
      <c r="G4487">
        <v>6650</v>
      </c>
    </row>
    <row r="4488" spans="1:7" x14ac:dyDescent="0.3">
      <c r="A4488" s="218">
        <v>2017</v>
      </c>
      <c r="B4488" s="216" t="s">
        <v>10</v>
      </c>
      <c r="C4488" s="216" t="s">
        <v>11</v>
      </c>
      <c r="D4488" s="216" t="s">
        <v>246</v>
      </c>
      <c r="E4488" s="216" t="s">
        <v>126</v>
      </c>
      <c r="F4488" s="216" t="s">
        <v>125</v>
      </c>
      <c r="G4488">
        <v>1100</v>
      </c>
    </row>
    <row r="4489" spans="1:7" x14ac:dyDescent="0.3">
      <c r="A4489" s="216">
        <v>2017</v>
      </c>
      <c r="B4489" s="216" t="s">
        <v>6</v>
      </c>
      <c r="C4489" s="217" t="s">
        <v>18</v>
      </c>
      <c r="D4489" s="216" t="s">
        <v>56</v>
      </c>
      <c r="E4489" s="216" t="s">
        <v>126</v>
      </c>
      <c r="F4489" s="216" t="s">
        <v>125</v>
      </c>
      <c r="G4489">
        <v>8880</v>
      </c>
    </row>
    <row r="4490" spans="1:7" x14ac:dyDescent="0.3">
      <c r="A4490" s="218">
        <v>2017</v>
      </c>
      <c r="B4490" s="216" t="s">
        <v>10</v>
      </c>
      <c r="C4490" s="217" t="s">
        <v>19</v>
      </c>
      <c r="D4490" s="216" t="s">
        <v>57</v>
      </c>
      <c r="E4490" s="216" t="s">
        <v>126</v>
      </c>
      <c r="F4490" s="216" t="s">
        <v>125</v>
      </c>
      <c r="G4490">
        <v>2200</v>
      </c>
    </row>
    <row r="4491" spans="1:7" x14ac:dyDescent="0.3">
      <c r="A4491" s="216">
        <v>2017</v>
      </c>
      <c r="B4491" s="216" t="s">
        <v>10</v>
      </c>
      <c r="C4491" s="217" t="s">
        <v>20</v>
      </c>
      <c r="D4491" s="216" t="s">
        <v>58</v>
      </c>
      <c r="E4491" s="216" t="s">
        <v>126</v>
      </c>
      <c r="F4491" s="216" t="s">
        <v>125</v>
      </c>
    </row>
    <row r="4492" spans="1:7" x14ac:dyDescent="0.3">
      <c r="A4492" s="218">
        <v>2017</v>
      </c>
      <c r="B4492" s="216" t="s">
        <v>10</v>
      </c>
      <c r="C4492" s="217" t="s">
        <v>21</v>
      </c>
      <c r="D4492" s="216" t="s">
        <v>59</v>
      </c>
      <c r="E4492" s="216" t="s">
        <v>126</v>
      </c>
      <c r="F4492" s="216" t="s">
        <v>125</v>
      </c>
      <c r="G4492">
        <v>10425</v>
      </c>
    </row>
    <row r="4493" spans="1:7" x14ac:dyDescent="0.3">
      <c r="A4493" s="216">
        <v>2017</v>
      </c>
      <c r="B4493" s="216" t="s">
        <v>10</v>
      </c>
      <c r="C4493" s="217" t="s">
        <v>22</v>
      </c>
      <c r="D4493" s="216" t="s">
        <v>60</v>
      </c>
      <c r="E4493" s="216" t="s">
        <v>126</v>
      </c>
      <c r="F4493" s="216" t="s">
        <v>125</v>
      </c>
      <c r="G4493">
        <v>13700</v>
      </c>
    </row>
    <row r="4494" spans="1:7" x14ac:dyDescent="0.3">
      <c r="A4494" s="218">
        <v>2017</v>
      </c>
      <c r="B4494" s="216" t="s">
        <v>10</v>
      </c>
      <c r="C4494" s="217" t="s">
        <v>23</v>
      </c>
      <c r="D4494" s="216" t="s">
        <v>61</v>
      </c>
      <c r="E4494" s="216" t="s">
        <v>126</v>
      </c>
      <c r="F4494" s="216" t="s">
        <v>125</v>
      </c>
      <c r="G4494">
        <v>2500</v>
      </c>
    </row>
    <row r="4495" spans="1:7" x14ac:dyDescent="0.3">
      <c r="A4495" s="216">
        <v>2017</v>
      </c>
      <c r="B4495" s="216" t="s">
        <v>10</v>
      </c>
      <c r="C4495" s="217" t="s">
        <v>24</v>
      </c>
      <c r="D4495" s="216" t="s">
        <v>62</v>
      </c>
      <c r="E4495" s="216" t="s">
        <v>126</v>
      </c>
      <c r="F4495" s="216" t="s">
        <v>125</v>
      </c>
      <c r="G4495">
        <v>1300</v>
      </c>
    </row>
    <row r="4496" spans="1:7" x14ac:dyDescent="0.3">
      <c r="A4496" s="218">
        <v>2017</v>
      </c>
      <c r="B4496" s="216" t="s">
        <v>10</v>
      </c>
      <c r="C4496" s="216" t="s">
        <v>11</v>
      </c>
      <c r="D4496" s="216" t="s">
        <v>246</v>
      </c>
      <c r="E4496" s="216" t="s">
        <v>126</v>
      </c>
      <c r="F4496" s="216" t="s">
        <v>125</v>
      </c>
    </row>
    <row r="4497" spans="1:7" x14ac:dyDescent="0.3">
      <c r="A4497" s="216">
        <v>2017</v>
      </c>
      <c r="B4497" s="216" t="s">
        <v>10</v>
      </c>
      <c r="C4497" s="217" t="s">
        <v>25</v>
      </c>
      <c r="D4497" s="216" t="s">
        <v>64</v>
      </c>
      <c r="E4497" s="216" t="s">
        <v>126</v>
      </c>
      <c r="F4497" s="216" t="s">
        <v>125</v>
      </c>
    </row>
    <row r="4498" spans="1:7" x14ac:dyDescent="0.3">
      <c r="A4498" s="218">
        <v>2017</v>
      </c>
      <c r="B4498" s="216" t="s">
        <v>10</v>
      </c>
      <c r="C4498" s="216" t="s">
        <v>247</v>
      </c>
      <c r="D4498" s="216" t="s">
        <v>248</v>
      </c>
      <c r="E4498" s="216" t="s">
        <v>126</v>
      </c>
      <c r="F4498" s="216" t="s">
        <v>125</v>
      </c>
    </row>
    <row r="4499" spans="1:7" x14ac:dyDescent="0.3">
      <c r="A4499" s="218">
        <v>2017</v>
      </c>
      <c r="B4499" s="216" t="s">
        <v>10</v>
      </c>
      <c r="C4499" s="217" t="s">
        <v>26</v>
      </c>
      <c r="D4499" s="216" t="s">
        <v>67</v>
      </c>
      <c r="E4499" s="216" t="s">
        <v>126</v>
      </c>
      <c r="F4499" s="216" t="s">
        <v>125</v>
      </c>
      <c r="G4499">
        <v>1000</v>
      </c>
    </row>
    <row r="4500" spans="1:7" x14ac:dyDescent="0.3">
      <c r="A4500" s="216">
        <v>2017</v>
      </c>
      <c r="B4500" s="216" t="s">
        <v>6</v>
      </c>
      <c r="C4500" s="217" t="s">
        <v>17</v>
      </c>
      <c r="D4500" s="216" t="s">
        <v>68</v>
      </c>
      <c r="E4500" s="216" t="s">
        <v>126</v>
      </c>
      <c r="F4500" s="216" t="s">
        <v>125</v>
      </c>
      <c r="G4500">
        <v>9900</v>
      </c>
    </row>
    <row r="4501" spans="1:7" x14ac:dyDescent="0.3">
      <c r="A4501" s="218">
        <v>2017</v>
      </c>
      <c r="B4501" s="216" t="s">
        <v>114</v>
      </c>
      <c r="C4501" s="216" t="s">
        <v>112</v>
      </c>
      <c r="D4501" s="216" t="s">
        <v>51</v>
      </c>
      <c r="E4501" s="216" t="s">
        <v>126</v>
      </c>
      <c r="F4501" s="216" t="s">
        <v>125</v>
      </c>
      <c r="G4501">
        <v>700</v>
      </c>
    </row>
    <row r="4502" spans="1:7" x14ac:dyDescent="0.3">
      <c r="A4502" s="218">
        <v>2017</v>
      </c>
      <c r="B4502" s="216" t="s">
        <v>115</v>
      </c>
      <c r="C4502" s="216" t="s">
        <v>69</v>
      </c>
      <c r="D4502" s="216" t="s">
        <v>70</v>
      </c>
      <c r="E4502" t="s">
        <v>127</v>
      </c>
      <c r="F4502" t="s">
        <v>28</v>
      </c>
      <c r="G4502">
        <v>75</v>
      </c>
    </row>
    <row r="4503" spans="1:7" x14ac:dyDescent="0.3">
      <c r="A4503" s="216">
        <v>2017</v>
      </c>
      <c r="B4503" s="216" t="s">
        <v>6</v>
      </c>
      <c r="C4503" s="217" t="s">
        <v>7</v>
      </c>
      <c r="D4503" s="216" t="s">
        <v>249</v>
      </c>
      <c r="E4503" s="216" t="s">
        <v>127</v>
      </c>
      <c r="F4503" s="216" t="s">
        <v>28</v>
      </c>
      <c r="G4503">
        <v>115</v>
      </c>
    </row>
    <row r="4504" spans="1:7" x14ac:dyDescent="0.3">
      <c r="A4504" s="218">
        <v>2017</v>
      </c>
      <c r="B4504" s="216" t="s">
        <v>10</v>
      </c>
      <c r="C4504" s="216" t="s">
        <v>11</v>
      </c>
      <c r="D4504" s="216" t="s">
        <v>246</v>
      </c>
      <c r="E4504" s="216" t="s">
        <v>127</v>
      </c>
      <c r="F4504" s="216" t="s">
        <v>28</v>
      </c>
    </row>
    <row r="4505" spans="1:7" x14ac:dyDescent="0.3">
      <c r="A4505" s="216">
        <v>2017</v>
      </c>
      <c r="B4505" s="216" t="s">
        <v>250</v>
      </c>
      <c r="C4505" s="216" t="s">
        <v>251</v>
      </c>
      <c r="D4505" s="216" t="s">
        <v>252</v>
      </c>
      <c r="E4505" s="216" t="s">
        <v>127</v>
      </c>
      <c r="F4505" s="216" t="s">
        <v>28</v>
      </c>
      <c r="G4505">
        <v>25</v>
      </c>
    </row>
    <row r="4506" spans="1:7" x14ac:dyDescent="0.3">
      <c r="A4506" s="216">
        <v>2017</v>
      </c>
      <c r="B4506" s="216" t="s">
        <v>250</v>
      </c>
      <c r="C4506" s="216" t="s">
        <v>76</v>
      </c>
      <c r="D4506" s="216" t="s">
        <v>253</v>
      </c>
      <c r="E4506" s="216" t="s">
        <v>127</v>
      </c>
      <c r="F4506" s="216" t="s">
        <v>28</v>
      </c>
    </row>
    <row r="4507" spans="1:7" x14ac:dyDescent="0.3">
      <c r="A4507" s="218">
        <v>2017</v>
      </c>
      <c r="B4507" s="216" t="s">
        <v>250</v>
      </c>
      <c r="C4507" s="216" t="s">
        <v>243</v>
      </c>
      <c r="D4507" s="216" t="s">
        <v>244</v>
      </c>
      <c r="E4507" s="216" t="s">
        <v>127</v>
      </c>
      <c r="F4507" s="216" t="s">
        <v>28</v>
      </c>
    </row>
    <row r="4508" spans="1:7" x14ac:dyDescent="0.3">
      <c r="A4508" s="216">
        <v>2017</v>
      </c>
      <c r="B4508" s="216" t="s">
        <v>114</v>
      </c>
      <c r="C4508" s="216" t="s">
        <v>105</v>
      </c>
      <c r="D4508" s="216" t="s">
        <v>242</v>
      </c>
      <c r="E4508" s="216" t="s">
        <v>127</v>
      </c>
      <c r="F4508" s="216" t="s">
        <v>28</v>
      </c>
    </row>
    <row r="4509" spans="1:7" x14ac:dyDescent="0.3">
      <c r="A4509" s="218">
        <v>2017</v>
      </c>
      <c r="B4509" s="216" t="s">
        <v>114</v>
      </c>
      <c r="C4509" s="216" t="s">
        <v>107</v>
      </c>
      <c r="D4509" s="216" t="s">
        <v>245</v>
      </c>
      <c r="E4509" s="216" t="s">
        <v>127</v>
      </c>
      <c r="F4509" s="216" t="s">
        <v>28</v>
      </c>
    </row>
    <row r="4510" spans="1:7" x14ac:dyDescent="0.3">
      <c r="A4510" s="216">
        <v>2017</v>
      </c>
      <c r="B4510" s="216" t="s">
        <v>114</v>
      </c>
      <c r="C4510" s="216" t="s">
        <v>107</v>
      </c>
      <c r="D4510" s="216" t="s">
        <v>245</v>
      </c>
      <c r="E4510" s="216" t="s">
        <v>127</v>
      </c>
      <c r="F4510" s="216" t="s">
        <v>28</v>
      </c>
    </row>
    <row r="4511" spans="1:7" x14ac:dyDescent="0.3">
      <c r="A4511" s="218">
        <v>2017</v>
      </c>
      <c r="B4511" s="216" t="s">
        <v>114</v>
      </c>
      <c r="C4511" s="216" t="s">
        <v>91</v>
      </c>
      <c r="D4511" s="216" t="s">
        <v>92</v>
      </c>
      <c r="E4511" s="216" t="s">
        <v>127</v>
      </c>
      <c r="F4511" s="216" t="s">
        <v>28</v>
      </c>
    </row>
    <row r="4512" spans="1:7" x14ac:dyDescent="0.3">
      <c r="A4512" s="216">
        <v>2017</v>
      </c>
      <c r="B4512" s="216" t="s">
        <v>120</v>
      </c>
      <c r="C4512" s="216" t="s">
        <v>88</v>
      </c>
      <c r="D4512" s="216" t="s">
        <v>89</v>
      </c>
      <c r="E4512" s="216" t="s">
        <v>127</v>
      </c>
      <c r="F4512" s="216" t="s">
        <v>28</v>
      </c>
      <c r="G4512">
        <v>90</v>
      </c>
    </row>
    <row r="4513" spans="1:7" x14ac:dyDescent="0.3">
      <c r="A4513" s="218">
        <v>2017</v>
      </c>
      <c r="B4513" s="216" t="s">
        <v>120</v>
      </c>
      <c r="C4513" s="216" t="s">
        <v>93</v>
      </c>
      <c r="D4513" s="216" t="s">
        <v>94</v>
      </c>
      <c r="E4513" s="216" t="s">
        <v>127</v>
      </c>
      <c r="F4513" s="216" t="s">
        <v>28</v>
      </c>
      <c r="G4513">
        <v>642</v>
      </c>
    </row>
    <row r="4514" spans="1:7" x14ac:dyDescent="0.3">
      <c r="A4514" s="216">
        <v>2017</v>
      </c>
      <c r="B4514" s="216" t="s">
        <v>250</v>
      </c>
      <c r="C4514" s="216" t="s">
        <v>243</v>
      </c>
      <c r="D4514" s="216" t="s">
        <v>244</v>
      </c>
      <c r="E4514" s="216" t="s">
        <v>127</v>
      </c>
      <c r="F4514" s="216" t="s">
        <v>28</v>
      </c>
      <c r="G4514">
        <v>33</v>
      </c>
    </row>
    <row r="4515" spans="1:7" x14ac:dyDescent="0.3">
      <c r="A4515" s="218">
        <v>2017</v>
      </c>
      <c r="B4515" s="216" t="s">
        <v>250</v>
      </c>
      <c r="C4515" s="216" t="s">
        <v>243</v>
      </c>
      <c r="D4515" s="216" t="s">
        <v>244</v>
      </c>
      <c r="E4515" s="216" t="s">
        <v>127</v>
      </c>
      <c r="F4515" s="216" t="s">
        <v>28</v>
      </c>
      <c r="G4515">
        <v>175</v>
      </c>
    </row>
    <row r="4516" spans="1:7" x14ac:dyDescent="0.3">
      <c r="A4516" s="216">
        <v>2017</v>
      </c>
      <c r="B4516" s="216" t="s">
        <v>120</v>
      </c>
      <c r="C4516" s="216" t="s">
        <v>96</v>
      </c>
      <c r="D4516" s="216" t="s">
        <v>97</v>
      </c>
      <c r="E4516" s="216" t="s">
        <v>127</v>
      </c>
      <c r="F4516" s="216" t="s">
        <v>28</v>
      </c>
    </row>
    <row r="4517" spans="1:7" x14ac:dyDescent="0.3">
      <c r="A4517" s="218">
        <v>2017</v>
      </c>
      <c r="B4517" s="216" t="s">
        <v>120</v>
      </c>
      <c r="C4517" s="216" t="s">
        <v>78</v>
      </c>
      <c r="D4517" s="216" t="s">
        <v>79</v>
      </c>
      <c r="E4517" s="216" t="s">
        <v>127</v>
      </c>
      <c r="F4517" s="216" t="s">
        <v>28</v>
      </c>
      <c r="G4517">
        <v>172</v>
      </c>
    </row>
    <row r="4518" spans="1:7" x14ac:dyDescent="0.3">
      <c r="A4518" s="216">
        <v>2017</v>
      </c>
      <c r="B4518" s="216" t="s">
        <v>120</v>
      </c>
      <c r="C4518" s="216" t="s">
        <v>121</v>
      </c>
      <c r="D4518" s="216" t="s">
        <v>122</v>
      </c>
      <c r="E4518" s="216" t="s">
        <v>127</v>
      </c>
      <c r="F4518" s="216" t="s">
        <v>28</v>
      </c>
      <c r="G4518">
        <v>55</v>
      </c>
    </row>
    <row r="4519" spans="1:7" x14ac:dyDescent="0.3">
      <c r="A4519" s="218">
        <v>2017</v>
      </c>
      <c r="B4519" s="216" t="s">
        <v>120</v>
      </c>
      <c r="C4519" s="216" t="s">
        <v>84</v>
      </c>
      <c r="D4519" s="216" t="s">
        <v>85</v>
      </c>
      <c r="E4519" s="216" t="s">
        <v>127</v>
      </c>
      <c r="F4519" s="216" t="s">
        <v>28</v>
      </c>
      <c r="G4519">
        <v>209</v>
      </c>
    </row>
    <row r="4520" spans="1:7" x14ac:dyDescent="0.3">
      <c r="A4520" s="216">
        <v>2017</v>
      </c>
      <c r="B4520" s="216" t="s">
        <v>250</v>
      </c>
      <c r="C4520" s="216" t="s">
        <v>100</v>
      </c>
      <c r="D4520" s="216" t="s">
        <v>101</v>
      </c>
      <c r="E4520" s="216" t="s">
        <v>127</v>
      </c>
      <c r="F4520" s="216" t="s">
        <v>28</v>
      </c>
      <c r="G4520">
        <v>35</v>
      </c>
    </row>
    <row r="4521" spans="1:7" x14ac:dyDescent="0.3">
      <c r="A4521" s="218">
        <v>2017</v>
      </c>
      <c r="B4521" s="216" t="s">
        <v>115</v>
      </c>
      <c r="C4521" s="216" t="s">
        <v>69</v>
      </c>
      <c r="D4521" s="216" t="s">
        <v>70</v>
      </c>
      <c r="E4521" s="216" t="s">
        <v>127</v>
      </c>
      <c r="F4521" s="216" t="s">
        <v>28</v>
      </c>
      <c r="G4521">
        <v>8</v>
      </c>
    </row>
    <row r="4522" spans="1:7" x14ac:dyDescent="0.3">
      <c r="A4522" s="216">
        <v>2017</v>
      </c>
      <c r="B4522" s="216" t="s">
        <v>115</v>
      </c>
      <c r="C4522" s="216" t="s">
        <v>81</v>
      </c>
      <c r="D4522" s="216" t="s">
        <v>82</v>
      </c>
      <c r="E4522" s="216" t="s">
        <v>127</v>
      </c>
      <c r="F4522" s="216" t="s">
        <v>28</v>
      </c>
      <c r="G4522">
        <v>13</v>
      </c>
    </row>
    <row r="4523" spans="1:7" x14ac:dyDescent="0.3">
      <c r="A4523" s="218">
        <v>2017</v>
      </c>
      <c r="B4523" s="216" t="s">
        <v>115</v>
      </c>
      <c r="C4523" s="216" t="s">
        <v>98</v>
      </c>
      <c r="D4523" s="216" t="s">
        <v>99</v>
      </c>
      <c r="E4523" s="216" t="s">
        <v>127</v>
      </c>
      <c r="F4523" s="216" t="s">
        <v>28</v>
      </c>
      <c r="G4523">
        <v>219</v>
      </c>
    </row>
    <row r="4524" spans="1:7" x14ac:dyDescent="0.3">
      <c r="A4524" s="216">
        <v>2017</v>
      </c>
      <c r="B4524" s="216" t="s">
        <v>115</v>
      </c>
      <c r="C4524" s="216" t="s">
        <v>103</v>
      </c>
      <c r="D4524" s="216" t="s">
        <v>104</v>
      </c>
      <c r="E4524" s="216" t="s">
        <v>127</v>
      </c>
      <c r="F4524" s="216" t="s">
        <v>28</v>
      </c>
    </row>
    <row r="4525" spans="1:7" x14ac:dyDescent="0.3">
      <c r="A4525" s="218">
        <v>2017</v>
      </c>
      <c r="B4525" s="216" t="s">
        <v>115</v>
      </c>
      <c r="C4525" s="217" t="s">
        <v>12</v>
      </c>
      <c r="D4525" s="216" t="s">
        <v>47</v>
      </c>
      <c r="E4525" s="216" t="s">
        <v>127</v>
      </c>
      <c r="F4525" s="216" t="s">
        <v>28</v>
      </c>
    </row>
    <row r="4526" spans="1:7" x14ac:dyDescent="0.3">
      <c r="A4526" s="216">
        <v>2017</v>
      </c>
      <c r="B4526" s="216" t="s">
        <v>115</v>
      </c>
      <c r="C4526" s="217" t="s">
        <v>13</v>
      </c>
      <c r="D4526" s="216" t="s">
        <v>48</v>
      </c>
      <c r="E4526" s="216" t="s">
        <v>127</v>
      </c>
      <c r="F4526" s="216" t="s">
        <v>28</v>
      </c>
      <c r="G4526">
        <v>7</v>
      </c>
    </row>
    <row r="4527" spans="1:7" x14ac:dyDescent="0.3">
      <c r="A4527" s="218">
        <v>2017</v>
      </c>
      <c r="B4527" s="216" t="s">
        <v>6</v>
      </c>
      <c r="C4527" s="217" t="s">
        <v>14</v>
      </c>
      <c r="D4527" s="216" t="s">
        <v>50</v>
      </c>
      <c r="E4527" s="216" t="s">
        <v>127</v>
      </c>
      <c r="F4527" s="216" t="s">
        <v>28</v>
      </c>
      <c r="G4527">
        <v>55</v>
      </c>
    </row>
    <row r="4528" spans="1:7" x14ac:dyDescent="0.3">
      <c r="A4528" s="216">
        <v>2017</v>
      </c>
      <c r="B4528" s="216" t="s">
        <v>6</v>
      </c>
      <c r="C4528" s="217" t="s">
        <v>15</v>
      </c>
      <c r="D4528" s="216" t="s">
        <v>52</v>
      </c>
      <c r="E4528" s="216" t="s">
        <v>127</v>
      </c>
      <c r="F4528" s="216" t="s">
        <v>28</v>
      </c>
      <c r="G4528">
        <v>63</v>
      </c>
    </row>
    <row r="4529" spans="1:7" x14ac:dyDescent="0.3">
      <c r="A4529" s="218">
        <v>2017</v>
      </c>
      <c r="B4529" s="216" t="s">
        <v>6</v>
      </c>
      <c r="C4529" s="217" t="s">
        <v>16</v>
      </c>
      <c r="D4529" s="216" t="s">
        <v>53</v>
      </c>
      <c r="E4529" s="216" t="s">
        <v>127</v>
      </c>
      <c r="F4529" s="216" t="s">
        <v>28</v>
      </c>
      <c r="G4529">
        <v>18</v>
      </c>
    </row>
    <row r="4530" spans="1:7" x14ac:dyDescent="0.3">
      <c r="A4530" s="218">
        <v>2017</v>
      </c>
      <c r="B4530" s="216" t="s">
        <v>10</v>
      </c>
      <c r="C4530" s="216" t="s">
        <v>11</v>
      </c>
      <c r="D4530" s="216" t="s">
        <v>246</v>
      </c>
      <c r="E4530" s="216" t="s">
        <v>127</v>
      </c>
      <c r="F4530" s="216" t="s">
        <v>28</v>
      </c>
      <c r="G4530">
        <v>7</v>
      </c>
    </row>
    <row r="4531" spans="1:7" x14ac:dyDescent="0.3">
      <c r="A4531" s="216">
        <v>2017</v>
      </c>
      <c r="B4531" s="216" t="s">
        <v>6</v>
      </c>
      <c r="C4531" s="217" t="s">
        <v>18</v>
      </c>
      <c r="D4531" s="216" t="s">
        <v>56</v>
      </c>
      <c r="E4531" s="216" t="s">
        <v>127</v>
      </c>
      <c r="F4531" s="216" t="s">
        <v>28</v>
      </c>
      <c r="G4531">
        <v>112</v>
      </c>
    </row>
    <row r="4532" spans="1:7" x14ac:dyDescent="0.3">
      <c r="A4532" s="218">
        <v>2017</v>
      </c>
      <c r="B4532" s="216" t="s">
        <v>10</v>
      </c>
      <c r="C4532" s="217" t="s">
        <v>19</v>
      </c>
      <c r="D4532" s="216" t="s">
        <v>57</v>
      </c>
      <c r="E4532" s="216" t="s">
        <v>127</v>
      </c>
      <c r="F4532" s="216" t="s">
        <v>28</v>
      </c>
      <c r="G4532">
        <v>11</v>
      </c>
    </row>
    <row r="4533" spans="1:7" x14ac:dyDescent="0.3">
      <c r="A4533" s="216">
        <v>2017</v>
      </c>
      <c r="B4533" s="216" t="s">
        <v>10</v>
      </c>
      <c r="C4533" s="217" t="s">
        <v>20</v>
      </c>
      <c r="D4533" s="216" t="s">
        <v>58</v>
      </c>
      <c r="E4533" s="216" t="s">
        <v>127</v>
      </c>
      <c r="F4533" s="216" t="s">
        <v>28</v>
      </c>
    </row>
    <row r="4534" spans="1:7" x14ac:dyDescent="0.3">
      <c r="A4534" s="218">
        <v>2017</v>
      </c>
      <c r="B4534" s="216" t="s">
        <v>10</v>
      </c>
      <c r="C4534" s="217" t="s">
        <v>21</v>
      </c>
      <c r="D4534" s="216" t="s">
        <v>59</v>
      </c>
      <c r="E4534" s="216" t="s">
        <v>127</v>
      </c>
      <c r="F4534" s="216" t="s">
        <v>28</v>
      </c>
      <c r="G4534">
        <v>26</v>
      </c>
    </row>
    <row r="4535" spans="1:7" x14ac:dyDescent="0.3">
      <c r="A4535" s="216">
        <v>2017</v>
      </c>
      <c r="B4535" s="216" t="s">
        <v>10</v>
      </c>
      <c r="C4535" s="217" t="s">
        <v>22</v>
      </c>
      <c r="D4535" s="216" t="s">
        <v>60</v>
      </c>
      <c r="E4535" s="216" t="s">
        <v>127</v>
      </c>
      <c r="F4535" s="216" t="s">
        <v>28</v>
      </c>
      <c r="G4535">
        <v>88</v>
      </c>
    </row>
    <row r="4536" spans="1:7" x14ac:dyDescent="0.3">
      <c r="A4536" s="218">
        <v>2017</v>
      </c>
      <c r="B4536" s="216" t="s">
        <v>10</v>
      </c>
      <c r="C4536" s="217" t="s">
        <v>23</v>
      </c>
      <c r="D4536" s="216" t="s">
        <v>61</v>
      </c>
      <c r="E4536" s="216" t="s">
        <v>127</v>
      </c>
      <c r="F4536" s="216" t="s">
        <v>28</v>
      </c>
      <c r="G4536">
        <v>8</v>
      </c>
    </row>
    <row r="4537" spans="1:7" x14ac:dyDescent="0.3">
      <c r="A4537" s="216">
        <v>2017</v>
      </c>
      <c r="B4537" s="216" t="s">
        <v>10</v>
      </c>
      <c r="C4537" s="217" t="s">
        <v>24</v>
      </c>
      <c r="D4537" s="216" t="s">
        <v>62</v>
      </c>
      <c r="E4537" s="216" t="s">
        <v>127</v>
      </c>
      <c r="F4537" s="216" t="s">
        <v>28</v>
      </c>
    </row>
    <row r="4538" spans="1:7" x14ac:dyDescent="0.3">
      <c r="A4538" s="218">
        <v>2017</v>
      </c>
      <c r="B4538" s="216" t="s">
        <v>10</v>
      </c>
      <c r="C4538" s="216" t="s">
        <v>11</v>
      </c>
      <c r="D4538" s="216" t="s">
        <v>246</v>
      </c>
      <c r="E4538" s="216" t="s">
        <v>127</v>
      </c>
      <c r="F4538" s="216" t="s">
        <v>28</v>
      </c>
    </row>
    <row r="4539" spans="1:7" x14ac:dyDescent="0.3">
      <c r="A4539" s="216">
        <v>2017</v>
      </c>
      <c r="B4539" s="216" t="s">
        <v>10</v>
      </c>
      <c r="C4539" s="217" t="s">
        <v>25</v>
      </c>
      <c r="D4539" s="216" t="s">
        <v>64</v>
      </c>
      <c r="E4539" s="216" t="s">
        <v>127</v>
      </c>
      <c r="F4539" s="216" t="s">
        <v>28</v>
      </c>
    </row>
    <row r="4540" spans="1:7" x14ac:dyDescent="0.3">
      <c r="A4540" s="218">
        <v>2017</v>
      </c>
      <c r="B4540" s="216" t="s">
        <v>10</v>
      </c>
      <c r="C4540" s="216" t="s">
        <v>247</v>
      </c>
      <c r="D4540" s="216" t="s">
        <v>248</v>
      </c>
      <c r="E4540" s="216" t="s">
        <v>127</v>
      </c>
      <c r="F4540" s="216" t="s">
        <v>28</v>
      </c>
    </row>
    <row r="4541" spans="1:7" x14ac:dyDescent="0.3">
      <c r="A4541" s="218">
        <v>2017</v>
      </c>
      <c r="B4541" s="216" t="s">
        <v>10</v>
      </c>
      <c r="C4541" s="217" t="s">
        <v>26</v>
      </c>
      <c r="D4541" s="216" t="s">
        <v>67</v>
      </c>
      <c r="E4541" s="216" t="s">
        <v>127</v>
      </c>
      <c r="F4541" s="216" t="s">
        <v>28</v>
      </c>
    </row>
    <row r="4542" spans="1:7" x14ac:dyDescent="0.3">
      <c r="A4542" s="216">
        <v>2017</v>
      </c>
      <c r="B4542" s="216" t="s">
        <v>6</v>
      </c>
      <c r="C4542" s="217" t="s">
        <v>17</v>
      </c>
      <c r="D4542" s="216" t="s">
        <v>68</v>
      </c>
      <c r="E4542" s="216" t="s">
        <v>127</v>
      </c>
      <c r="F4542" s="216" t="s">
        <v>28</v>
      </c>
    </row>
    <row r="4543" spans="1:7" x14ac:dyDescent="0.3">
      <c r="A4543" s="218">
        <v>2017</v>
      </c>
      <c r="B4543" s="216" t="s">
        <v>114</v>
      </c>
      <c r="C4543" s="216" t="s">
        <v>112</v>
      </c>
      <c r="D4543" s="216" t="s">
        <v>51</v>
      </c>
      <c r="E4543" s="216" t="s">
        <v>127</v>
      </c>
      <c r="F4543" s="216" t="s">
        <v>28</v>
      </c>
    </row>
    <row r="4544" spans="1:7" x14ac:dyDescent="0.3">
      <c r="A4544" s="218">
        <v>2017</v>
      </c>
      <c r="B4544" s="216" t="s">
        <v>115</v>
      </c>
      <c r="C4544" s="216" t="s">
        <v>69</v>
      </c>
      <c r="D4544" s="216" t="s">
        <v>70</v>
      </c>
      <c r="E4544" t="s">
        <v>27</v>
      </c>
      <c r="F4544" t="s">
        <v>28</v>
      </c>
      <c r="G4544">
        <v>841</v>
      </c>
    </row>
    <row r="4545" spans="1:7" x14ac:dyDescent="0.3">
      <c r="A4545" s="216">
        <v>2017</v>
      </c>
      <c r="B4545" s="216" t="s">
        <v>6</v>
      </c>
      <c r="C4545" s="217" t="s">
        <v>7</v>
      </c>
      <c r="D4545" s="216" t="s">
        <v>249</v>
      </c>
      <c r="E4545" s="216" t="s">
        <v>27</v>
      </c>
      <c r="F4545" s="216" t="s">
        <v>28</v>
      </c>
      <c r="G4545">
        <v>3596</v>
      </c>
    </row>
    <row r="4546" spans="1:7" x14ac:dyDescent="0.3">
      <c r="A4546" s="218">
        <v>2017</v>
      </c>
      <c r="B4546" s="216" t="s">
        <v>10</v>
      </c>
      <c r="C4546" s="216" t="s">
        <v>11</v>
      </c>
      <c r="D4546" s="216" t="s">
        <v>246</v>
      </c>
      <c r="E4546" s="216" t="s">
        <v>27</v>
      </c>
      <c r="F4546" s="216" t="s">
        <v>28</v>
      </c>
      <c r="G4546">
        <v>1053</v>
      </c>
    </row>
    <row r="4547" spans="1:7" x14ac:dyDescent="0.3">
      <c r="A4547" s="216">
        <v>2017</v>
      </c>
      <c r="B4547" s="216" t="s">
        <v>250</v>
      </c>
      <c r="C4547" s="216" t="s">
        <v>251</v>
      </c>
      <c r="D4547" s="216" t="s">
        <v>252</v>
      </c>
      <c r="E4547" s="216" t="s">
        <v>27</v>
      </c>
      <c r="F4547" s="216" t="s">
        <v>28</v>
      </c>
      <c r="G4547">
        <v>212</v>
      </c>
    </row>
    <row r="4548" spans="1:7" x14ac:dyDescent="0.3">
      <c r="A4548" s="216">
        <v>2017</v>
      </c>
      <c r="B4548" s="216" t="s">
        <v>250</v>
      </c>
      <c r="C4548" s="216" t="s">
        <v>76</v>
      </c>
      <c r="D4548" s="216" t="s">
        <v>253</v>
      </c>
      <c r="E4548" s="216" t="s">
        <v>27</v>
      </c>
      <c r="F4548" s="216" t="s">
        <v>28</v>
      </c>
    </row>
    <row r="4549" spans="1:7" x14ac:dyDescent="0.3">
      <c r="A4549" s="218">
        <v>2017</v>
      </c>
      <c r="B4549" s="216" t="s">
        <v>250</v>
      </c>
      <c r="C4549" s="216" t="s">
        <v>243</v>
      </c>
      <c r="D4549" s="216" t="s">
        <v>244</v>
      </c>
      <c r="E4549" s="216" t="s">
        <v>27</v>
      </c>
      <c r="F4549" s="216" t="s">
        <v>28</v>
      </c>
    </row>
    <row r="4550" spans="1:7" x14ac:dyDescent="0.3">
      <c r="A4550" s="216">
        <v>2017</v>
      </c>
      <c r="B4550" s="216" t="s">
        <v>114</v>
      </c>
      <c r="C4550" s="216" t="s">
        <v>105</v>
      </c>
      <c r="D4550" s="216" t="s">
        <v>242</v>
      </c>
      <c r="E4550" s="216" t="s">
        <v>27</v>
      </c>
      <c r="F4550" s="216" t="s">
        <v>28</v>
      </c>
      <c r="G4550">
        <v>116</v>
      </c>
    </row>
    <row r="4551" spans="1:7" x14ac:dyDescent="0.3">
      <c r="A4551" s="218">
        <v>2017</v>
      </c>
      <c r="B4551" s="216" t="s">
        <v>114</v>
      </c>
      <c r="C4551" s="216" t="s">
        <v>107</v>
      </c>
      <c r="D4551" s="216" t="s">
        <v>245</v>
      </c>
      <c r="E4551" s="216" t="s">
        <v>27</v>
      </c>
      <c r="F4551" s="216" t="s">
        <v>28</v>
      </c>
      <c r="G4551">
        <v>137</v>
      </c>
    </row>
    <row r="4552" spans="1:7" x14ac:dyDescent="0.3">
      <c r="A4552" s="216">
        <v>2017</v>
      </c>
      <c r="B4552" s="216" t="s">
        <v>114</v>
      </c>
      <c r="C4552" s="216" t="s">
        <v>107</v>
      </c>
      <c r="D4552" s="216" t="s">
        <v>245</v>
      </c>
      <c r="E4552" s="216" t="s">
        <v>27</v>
      </c>
      <c r="F4552" s="216" t="s">
        <v>28</v>
      </c>
    </row>
    <row r="4553" spans="1:7" x14ac:dyDescent="0.3">
      <c r="A4553" s="218">
        <v>2017</v>
      </c>
      <c r="B4553" s="216" t="s">
        <v>114</v>
      </c>
      <c r="C4553" s="216" t="s">
        <v>91</v>
      </c>
      <c r="D4553" s="216" t="s">
        <v>92</v>
      </c>
      <c r="E4553" s="216" t="s">
        <v>27</v>
      </c>
      <c r="F4553" s="216" t="s">
        <v>28</v>
      </c>
      <c r="G4553">
        <v>352</v>
      </c>
    </row>
    <row r="4554" spans="1:7" x14ac:dyDescent="0.3">
      <c r="A4554" s="216">
        <v>2017</v>
      </c>
      <c r="B4554" s="216" t="s">
        <v>120</v>
      </c>
      <c r="C4554" s="216" t="s">
        <v>88</v>
      </c>
      <c r="D4554" s="216" t="s">
        <v>89</v>
      </c>
      <c r="E4554" s="216" t="s">
        <v>27</v>
      </c>
      <c r="F4554" s="216" t="s">
        <v>28</v>
      </c>
      <c r="G4554">
        <v>25</v>
      </c>
    </row>
    <row r="4555" spans="1:7" x14ac:dyDescent="0.3">
      <c r="A4555" s="218">
        <v>2017</v>
      </c>
      <c r="B4555" s="216" t="s">
        <v>120</v>
      </c>
      <c r="C4555" s="216" t="s">
        <v>93</v>
      </c>
      <c r="D4555" s="216" t="s">
        <v>94</v>
      </c>
      <c r="E4555" s="216" t="s">
        <v>27</v>
      </c>
      <c r="F4555" s="216" t="s">
        <v>28</v>
      </c>
      <c r="G4555">
        <v>297</v>
      </c>
    </row>
    <row r="4556" spans="1:7" x14ac:dyDescent="0.3">
      <c r="A4556" s="216">
        <v>2017</v>
      </c>
      <c r="B4556" s="216" t="s">
        <v>250</v>
      </c>
      <c r="C4556" s="216" t="s">
        <v>243</v>
      </c>
      <c r="D4556" s="216" t="s">
        <v>244</v>
      </c>
      <c r="E4556" s="216" t="s">
        <v>27</v>
      </c>
      <c r="F4556" s="216" t="s">
        <v>28</v>
      </c>
      <c r="G4556">
        <v>288</v>
      </c>
    </row>
    <row r="4557" spans="1:7" x14ac:dyDescent="0.3">
      <c r="A4557" s="218">
        <v>2017</v>
      </c>
      <c r="B4557" s="216" t="s">
        <v>250</v>
      </c>
      <c r="C4557" s="216" t="s">
        <v>243</v>
      </c>
      <c r="D4557" s="216" t="s">
        <v>244</v>
      </c>
      <c r="E4557" s="216" t="s">
        <v>27</v>
      </c>
      <c r="F4557" s="216" t="s">
        <v>28</v>
      </c>
      <c r="G4557">
        <v>610</v>
      </c>
    </row>
    <row r="4558" spans="1:7" x14ac:dyDescent="0.3">
      <c r="A4558" s="216">
        <v>2017</v>
      </c>
      <c r="B4558" s="216" t="s">
        <v>120</v>
      </c>
      <c r="C4558" s="216" t="s">
        <v>96</v>
      </c>
      <c r="D4558" s="216" t="s">
        <v>97</v>
      </c>
      <c r="E4558" s="216" t="s">
        <v>27</v>
      </c>
      <c r="F4558" s="216" t="s">
        <v>28</v>
      </c>
    </row>
    <row r="4559" spans="1:7" x14ac:dyDescent="0.3">
      <c r="A4559" s="218">
        <v>2017</v>
      </c>
      <c r="B4559" s="216" t="s">
        <v>120</v>
      </c>
      <c r="C4559" s="216" t="s">
        <v>78</v>
      </c>
      <c r="D4559" s="216" t="s">
        <v>79</v>
      </c>
      <c r="E4559" s="216" t="s">
        <v>27</v>
      </c>
      <c r="F4559" s="216" t="s">
        <v>28</v>
      </c>
      <c r="G4559">
        <v>30</v>
      </c>
    </row>
    <row r="4560" spans="1:7" x14ac:dyDescent="0.3">
      <c r="A4560" s="216">
        <v>2017</v>
      </c>
      <c r="B4560" s="216" t="s">
        <v>120</v>
      </c>
      <c r="C4560" s="216" t="s">
        <v>121</v>
      </c>
      <c r="D4560" s="216" t="s">
        <v>122</v>
      </c>
      <c r="E4560" s="216" t="s">
        <v>27</v>
      </c>
      <c r="F4560" s="216" t="s">
        <v>28</v>
      </c>
      <c r="G4560">
        <v>425</v>
      </c>
    </row>
    <row r="4561" spans="1:7" x14ac:dyDescent="0.3">
      <c r="A4561" s="218">
        <v>2017</v>
      </c>
      <c r="B4561" s="216" t="s">
        <v>120</v>
      </c>
      <c r="C4561" s="216" t="s">
        <v>84</v>
      </c>
      <c r="D4561" s="216" t="s">
        <v>85</v>
      </c>
      <c r="E4561" s="216" t="s">
        <v>27</v>
      </c>
      <c r="F4561" s="216" t="s">
        <v>28</v>
      </c>
      <c r="G4561">
        <v>1380</v>
      </c>
    </row>
    <row r="4562" spans="1:7" x14ac:dyDescent="0.3">
      <c r="A4562" s="216">
        <v>2017</v>
      </c>
      <c r="B4562" s="216" t="s">
        <v>250</v>
      </c>
      <c r="C4562" s="216" t="s">
        <v>100</v>
      </c>
      <c r="D4562" s="216" t="s">
        <v>101</v>
      </c>
      <c r="E4562" s="216" t="s">
        <v>27</v>
      </c>
      <c r="F4562" s="216" t="s">
        <v>28</v>
      </c>
      <c r="G4562">
        <v>484</v>
      </c>
    </row>
    <row r="4563" spans="1:7" x14ac:dyDescent="0.3">
      <c r="A4563" s="218">
        <v>2017</v>
      </c>
      <c r="B4563" s="216" t="s">
        <v>115</v>
      </c>
      <c r="C4563" s="216" t="s">
        <v>69</v>
      </c>
      <c r="D4563" s="216" t="s">
        <v>70</v>
      </c>
      <c r="E4563" s="216" t="s">
        <v>27</v>
      </c>
      <c r="F4563" s="216" t="s">
        <v>28</v>
      </c>
      <c r="G4563">
        <v>346</v>
      </c>
    </row>
    <row r="4564" spans="1:7" x14ac:dyDescent="0.3">
      <c r="A4564" s="216">
        <v>2017</v>
      </c>
      <c r="B4564" s="216" t="s">
        <v>115</v>
      </c>
      <c r="C4564" s="216" t="s">
        <v>81</v>
      </c>
      <c r="D4564" s="216" t="s">
        <v>82</v>
      </c>
      <c r="E4564" s="216" t="s">
        <v>27</v>
      </c>
      <c r="F4564" s="216" t="s">
        <v>28</v>
      </c>
      <c r="G4564">
        <v>1482</v>
      </c>
    </row>
    <row r="4565" spans="1:7" x14ac:dyDescent="0.3">
      <c r="A4565" s="218">
        <v>2017</v>
      </c>
      <c r="B4565" s="216" t="s">
        <v>115</v>
      </c>
      <c r="C4565" s="216" t="s">
        <v>98</v>
      </c>
      <c r="D4565" s="216" t="s">
        <v>99</v>
      </c>
      <c r="E4565" s="216" t="s">
        <v>27</v>
      </c>
      <c r="F4565" s="216" t="s">
        <v>28</v>
      </c>
      <c r="G4565">
        <v>1653</v>
      </c>
    </row>
    <row r="4566" spans="1:7" x14ac:dyDescent="0.3">
      <c r="A4566" s="216">
        <v>2017</v>
      </c>
      <c r="B4566" s="216" t="s">
        <v>115</v>
      </c>
      <c r="C4566" s="216" t="s">
        <v>103</v>
      </c>
      <c r="D4566" s="216" t="s">
        <v>104</v>
      </c>
      <c r="E4566" s="216" t="s">
        <v>27</v>
      </c>
      <c r="F4566" s="216" t="s">
        <v>28</v>
      </c>
      <c r="G4566">
        <v>106</v>
      </c>
    </row>
    <row r="4567" spans="1:7" x14ac:dyDescent="0.3">
      <c r="A4567" s="218">
        <v>2017</v>
      </c>
      <c r="B4567" s="216" t="s">
        <v>115</v>
      </c>
      <c r="C4567" s="217" t="s">
        <v>12</v>
      </c>
      <c r="D4567" s="216" t="s">
        <v>47</v>
      </c>
      <c r="E4567" s="216" t="s">
        <v>27</v>
      </c>
      <c r="F4567" s="216" t="s">
        <v>28</v>
      </c>
      <c r="G4567">
        <v>1069</v>
      </c>
    </row>
    <row r="4568" spans="1:7" x14ac:dyDescent="0.3">
      <c r="A4568" s="216">
        <v>2017</v>
      </c>
      <c r="B4568" s="216" t="s">
        <v>115</v>
      </c>
      <c r="C4568" s="217" t="s">
        <v>13</v>
      </c>
      <c r="D4568" s="216" t="s">
        <v>48</v>
      </c>
      <c r="E4568" s="216" t="s">
        <v>27</v>
      </c>
      <c r="F4568" s="216" t="s">
        <v>28</v>
      </c>
      <c r="G4568">
        <v>1576</v>
      </c>
    </row>
    <row r="4569" spans="1:7" x14ac:dyDescent="0.3">
      <c r="A4569" s="218">
        <v>2017</v>
      </c>
      <c r="B4569" s="216" t="s">
        <v>6</v>
      </c>
      <c r="C4569" s="217" t="s">
        <v>14</v>
      </c>
      <c r="D4569" s="216" t="s">
        <v>50</v>
      </c>
      <c r="E4569" s="216" t="s">
        <v>27</v>
      </c>
      <c r="F4569" s="216" t="s">
        <v>28</v>
      </c>
      <c r="G4569">
        <v>175</v>
      </c>
    </row>
    <row r="4570" spans="1:7" x14ac:dyDescent="0.3">
      <c r="A4570" s="216">
        <v>2017</v>
      </c>
      <c r="B4570" s="216" t="s">
        <v>6</v>
      </c>
      <c r="C4570" s="217" t="s">
        <v>15</v>
      </c>
      <c r="D4570" s="216" t="s">
        <v>52</v>
      </c>
      <c r="E4570" s="216" t="s">
        <v>27</v>
      </c>
      <c r="F4570" s="216" t="s">
        <v>28</v>
      </c>
      <c r="G4570">
        <v>2383</v>
      </c>
    </row>
    <row r="4571" spans="1:7" x14ac:dyDescent="0.3">
      <c r="A4571" s="218">
        <v>2017</v>
      </c>
      <c r="B4571" s="216" t="s">
        <v>6</v>
      </c>
      <c r="C4571" s="217" t="s">
        <v>16</v>
      </c>
      <c r="D4571" s="216" t="s">
        <v>53</v>
      </c>
      <c r="E4571" s="216" t="s">
        <v>27</v>
      </c>
      <c r="F4571" s="216" t="s">
        <v>28</v>
      </c>
      <c r="G4571">
        <v>3463</v>
      </c>
    </row>
    <row r="4572" spans="1:7" x14ac:dyDescent="0.3">
      <c r="A4572" s="218">
        <v>2017</v>
      </c>
      <c r="B4572" s="216" t="s">
        <v>10</v>
      </c>
      <c r="C4572" s="216" t="s">
        <v>11</v>
      </c>
      <c r="D4572" s="216" t="s">
        <v>246</v>
      </c>
      <c r="E4572" s="216" t="s">
        <v>27</v>
      </c>
      <c r="F4572" s="216" t="s">
        <v>28</v>
      </c>
      <c r="G4572">
        <v>610</v>
      </c>
    </row>
    <row r="4573" spans="1:7" x14ac:dyDescent="0.3">
      <c r="A4573" s="216">
        <v>2017</v>
      </c>
      <c r="B4573" s="216" t="s">
        <v>6</v>
      </c>
      <c r="C4573" s="217" t="s">
        <v>18</v>
      </c>
      <c r="D4573" s="216" t="s">
        <v>56</v>
      </c>
      <c r="E4573" s="216" t="s">
        <v>27</v>
      </c>
      <c r="F4573" s="216" t="s">
        <v>28</v>
      </c>
      <c r="G4573">
        <v>1396</v>
      </c>
    </row>
    <row r="4574" spans="1:7" x14ac:dyDescent="0.3">
      <c r="A4574" s="218">
        <v>2017</v>
      </c>
      <c r="B4574" s="216" t="s">
        <v>10</v>
      </c>
      <c r="C4574" s="217" t="s">
        <v>19</v>
      </c>
      <c r="D4574" s="216" t="s">
        <v>57</v>
      </c>
      <c r="E4574" s="216" t="s">
        <v>27</v>
      </c>
      <c r="F4574" s="216" t="s">
        <v>28</v>
      </c>
      <c r="G4574">
        <v>1169</v>
      </c>
    </row>
    <row r="4575" spans="1:7" x14ac:dyDescent="0.3">
      <c r="A4575" s="216">
        <v>2017</v>
      </c>
      <c r="B4575" s="216" t="s">
        <v>10</v>
      </c>
      <c r="C4575" s="217" t="s">
        <v>20</v>
      </c>
      <c r="D4575" s="216" t="s">
        <v>58</v>
      </c>
      <c r="E4575" s="216" t="s">
        <v>27</v>
      </c>
      <c r="F4575" s="216" t="s">
        <v>28</v>
      </c>
      <c r="G4575">
        <v>611</v>
      </c>
    </row>
    <row r="4576" spans="1:7" x14ac:dyDescent="0.3">
      <c r="A4576" s="218">
        <v>2017</v>
      </c>
      <c r="B4576" s="216" t="s">
        <v>10</v>
      </c>
      <c r="C4576" s="217" t="s">
        <v>21</v>
      </c>
      <c r="D4576" s="216" t="s">
        <v>59</v>
      </c>
      <c r="E4576" s="216" t="s">
        <v>27</v>
      </c>
      <c r="F4576" s="216" t="s">
        <v>28</v>
      </c>
      <c r="G4576">
        <v>571</v>
      </c>
    </row>
    <row r="4577" spans="1:7" x14ac:dyDescent="0.3">
      <c r="A4577" s="216">
        <v>2017</v>
      </c>
      <c r="B4577" s="216" t="s">
        <v>10</v>
      </c>
      <c r="C4577" s="217" t="s">
        <v>22</v>
      </c>
      <c r="D4577" s="216" t="s">
        <v>60</v>
      </c>
      <c r="E4577" s="216" t="s">
        <v>27</v>
      </c>
      <c r="F4577" s="216" t="s">
        <v>28</v>
      </c>
      <c r="G4577">
        <v>936</v>
      </c>
    </row>
    <row r="4578" spans="1:7" x14ac:dyDescent="0.3">
      <c r="A4578" s="218">
        <v>2017</v>
      </c>
      <c r="B4578" s="216" t="s">
        <v>10</v>
      </c>
      <c r="C4578" s="217" t="s">
        <v>23</v>
      </c>
      <c r="D4578" s="216" t="s">
        <v>61</v>
      </c>
      <c r="E4578" s="216" t="s">
        <v>27</v>
      </c>
      <c r="F4578" s="216" t="s">
        <v>28</v>
      </c>
      <c r="G4578">
        <v>968</v>
      </c>
    </row>
    <row r="4579" spans="1:7" x14ac:dyDescent="0.3">
      <c r="A4579" s="216">
        <v>2017</v>
      </c>
      <c r="B4579" s="216" t="s">
        <v>10</v>
      </c>
      <c r="C4579" s="217" t="s">
        <v>24</v>
      </c>
      <c r="D4579" s="216" t="s">
        <v>62</v>
      </c>
      <c r="E4579" s="216" t="s">
        <v>27</v>
      </c>
      <c r="F4579" s="216" t="s">
        <v>28</v>
      </c>
      <c r="G4579">
        <v>943</v>
      </c>
    </row>
    <row r="4580" spans="1:7" x14ac:dyDescent="0.3">
      <c r="A4580" s="218">
        <v>2017</v>
      </c>
      <c r="B4580" s="216" t="s">
        <v>10</v>
      </c>
      <c r="C4580" s="216" t="s">
        <v>11</v>
      </c>
      <c r="D4580" s="216" t="s">
        <v>246</v>
      </c>
      <c r="E4580" s="216" t="s">
        <v>27</v>
      </c>
      <c r="F4580" s="216" t="s">
        <v>28</v>
      </c>
    </row>
    <row r="4581" spans="1:7" x14ac:dyDescent="0.3">
      <c r="A4581" s="216">
        <v>2017</v>
      </c>
      <c r="B4581" s="216" t="s">
        <v>10</v>
      </c>
      <c r="C4581" s="217" t="s">
        <v>25</v>
      </c>
      <c r="D4581" s="216" t="s">
        <v>64</v>
      </c>
      <c r="E4581" s="216" t="s">
        <v>27</v>
      </c>
      <c r="F4581" s="216" t="s">
        <v>28</v>
      </c>
      <c r="G4581">
        <v>29</v>
      </c>
    </row>
    <row r="4582" spans="1:7" x14ac:dyDescent="0.3">
      <c r="A4582" s="218">
        <v>2017</v>
      </c>
      <c r="B4582" s="216" t="s">
        <v>10</v>
      </c>
      <c r="C4582" s="216" t="s">
        <v>247</v>
      </c>
      <c r="D4582" s="216" t="s">
        <v>248</v>
      </c>
      <c r="E4582" s="216" t="s">
        <v>27</v>
      </c>
      <c r="F4582" s="216" t="s">
        <v>28</v>
      </c>
    </row>
    <row r="4583" spans="1:7" x14ac:dyDescent="0.3">
      <c r="A4583" s="218">
        <v>2017</v>
      </c>
      <c r="B4583" s="216" t="s">
        <v>10</v>
      </c>
      <c r="C4583" s="217" t="s">
        <v>26</v>
      </c>
      <c r="D4583" s="216" t="s">
        <v>67</v>
      </c>
      <c r="E4583" s="216" t="s">
        <v>27</v>
      </c>
      <c r="F4583" s="216" t="s">
        <v>28</v>
      </c>
      <c r="G4583">
        <v>28</v>
      </c>
    </row>
    <row r="4584" spans="1:7" x14ac:dyDescent="0.3">
      <c r="A4584" s="216">
        <v>2017</v>
      </c>
      <c r="B4584" s="216" t="s">
        <v>6</v>
      </c>
      <c r="C4584" s="217" t="s">
        <v>17</v>
      </c>
      <c r="D4584" s="216" t="s">
        <v>68</v>
      </c>
      <c r="E4584" s="216" t="s">
        <v>27</v>
      </c>
      <c r="F4584" s="216" t="s">
        <v>28</v>
      </c>
      <c r="G4584">
        <v>691</v>
      </c>
    </row>
    <row r="4585" spans="1:7" x14ac:dyDescent="0.3">
      <c r="A4585" s="218">
        <v>2017</v>
      </c>
      <c r="B4585" s="216" t="s">
        <v>114</v>
      </c>
      <c r="C4585" s="216" t="s">
        <v>112</v>
      </c>
      <c r="D4585" s="216" t="s">
        <v>51</v>
      </c>
      <c r="E4585" s="216" t="s">
        <v>27</v>
      </c>
      <c r="F4585" s="216" t="s">
        <v>28</v>
      </c>
      <c r="G4585">
        <v>1510</v>
      </c>
    </row>
    <row r="4586" spans="1:7" x14ac:dyDescent="0.3">
      <c r="A4586" s="218">
        <v>2017</v>
      </c>
      <c r="B4586" s="216" t="s">
        <v>115</v>
      </c>
      <c r="C4586" s="216" t="s">
        <v>69</v>
      </c>
      <c r="D4586" s="216" t="s">
        <v>70</v>
      </c>
      <c r="E4586" s="216" t="s">
        <v>29</v>
      </c>
      <c r="F4586" s="216" t="s">
        <v>30</v>
      </c>
    </row>
    <row r="4587" spans="1:7" x14ac:dyDescent="0.3">
      <c r="A4587" s="216">
        <v>2017</v>
      </c>
      <c r="B4587" s="216" t="s">
        <v>6</v>
      </c>
      <c r="C4587" s="217" t="s">
        <v>7</v>
      </c>
      <c r="D4587" s="216" t="s">
        <v>249</v>
      </c>
      <c r="E4587" s="216" t="s">
        <v>29</v>
      </c>
      <c r="F4587" s="216" t="s">
        <v>30</v>
      </c>
      <c r="G4587">
        <v>3740</v>
      </c>
    </row>
    <row r="4588" spans="1:7" x14ac:dyDescent="0.3">
      <c r="A4588" s="218">
        <v>2017</v>
      </c>
      <c r="B4588" s="216" t="s">
        <v>10</v>
      </c>
      <c r="C4588" s="216" t="s">
        <v>11</v>
      </c>
      <c r="D4588" s="216" t="s">
        <v>246</v>
      </c>
      <c r="E4588" s="216" t="s">
        <v>29</v>
      </c>
      <c r="F4588" s="216" t="s">
        <v>30</v>
      </c>
      <c r="G4588">
        <v>3500</v>
      </c>
    </row>
    <row r="4589" spans="1:7" x14ac:dyDescent="0.3">
      <c r="A4589" s="216">
        <v>2017</v>
      </c>
      <c r="B4589" s="216" t="s">
        <v>250</v>
      </c>
      <c r="C4589" s="216" t="s">
        <v>251</v>
      </c>
      <c r="D4589" s="216" t="s">
        <v>252</v>
      </c>
      <c r="E4589" s="216" t="s">
        <v>29</v>
      </c>
      <c r="F4589" s="216" t="s">
        <v>30</v>
      </c>
    </row>
    <row r="4590" spans="1:7" x14ac:dyDescent="0.3">
      <c r="A4590" s="216">
        <v>2017</v>
      </c>
      <c r="B4590" s="216" t="s">
        <v>250</v>
      </c>
      <c r="C4590" s="216" t="s">
        <v>76</v>
      </c>
      <c r="D4590" s="216" t="s">
        <v>253</v>
      </c>
      <c r="E4590" s="216" t="s">
        <v>29</v>
      </c>
      <c r="F4590" s="216" t="s">
        <v>30</v>
      </c>
    </row>
    <row r="4591" spans="1:7" x14ac:dyDescent="0.3">
      <c r="A4591" s="218">
        <v>2017</v>
      </c>
      <c r="B4591" s="216" t="s">
        <v>250</v>
      </c>
      <c r="C4591" s="216" t="s">
        <v>243</v>
      </c>
      <c r="D4591" s="216" t="s">
        <v>244</v>
      </c>
      <c r="E4591" s="216" t="s">
        <v>29</v>
      </c>
      <c r="F4591" s="216" t="s">
        <v>30</v>
      </c>
    </row>
    <row r="4592" spans="1:7" x14ac:dyDescent="0.3">
      <c r="A4592" s="216">
        <v>2017</v>
      </c>
      <c r="B4592" s="216" t="s">
        <v>114</v>
      </c>
      <c r="C4592" s="216" t="s">
        <v>105</v>
      </c>
      <c r="D4592" s="216" t="s">
        <v>242</v>
      </c>
      <c r="E4592" s="216" t="s">
        <v>29</v>
      </c>
      <c r="F4592" s="216" t="s">
        <v>30</v>
      </c>
    </row>
    <row r="4593" spans="1:7" x14ac:dyDescent="0.3">
      <c r="A4593" s="218">
        <v>2017</v>
      </c>
      <c r="B4593" s="216" t="s">
        <v>114</v>
      </c>
      <c r="C4593" s="216" t="s">
        <v>107</v>
      </c>
      <c r="D4593" s="216" t="s">
        <v>245</v>
      </c>
      <c r="E4593" s="216" t="s">
        <v>29</v>
      </c>
      <c r="F4593" s="216" t="s">
        <v>30</v>
      </c>
    </row>
    <row r="4594" spans="1:7" x14ac:dyDescent="0.3">
      <c r="A4594" s="216">
        <v>2017</v>
      </c>
      <c r="B4594" s="216" t="s">
        <v>114</v>
      </c>
      <c r="C4594" s="216" t="s">
        <v>107</v>
      </c>
      <c r="D4594" s="216" t="s">
        <v>245</v>
      </c>
      <c r="E4594" s="216" t="s">
        <v>29</v>
      </c>
      <c r="F4594" s="216" t="s">
        <v>30</v>
      </c>
    </row>
    <row r="4595" spans="1:7" x14ac:dyDescent="0.3">
      <c r="A4595" s="218">
        <v>2017</v>
      </c>
      <c r="B4595" s="216" t="s">
        <v>114</v>
      </c>
      <c r="C4595" s="216" t="s">
        <v>91</v>
      </c>
      <c r="D4595" s="216" t="s">
        <v>92</v>
      </c>
      <c r="E4595" s="216" t="s">
        <v>29</v>
      </c>
      <c r="F4595" s="216" t="s">
        <v>30</v>
      </c>
    </row>
    <row r="4596" spans="1:7" x14ac:dyDescent="0.3">
      <c r="A4596" s="216">
        <v>2017</v>
      </c>
      <c r="B4596" s="216" t="s">
        <v>120</v>
      </c>
      <c r="C4596" s="216" t="s">
        <v>88</v>
      </c>
      <c r="D4596" s="216" t="s">
        <v>89</v>
      </c>
      <c r="E4596" s="216" t="s">
        <v>29</v>
      </c>
      <c r="F4596" s="216" t="s">
        <v>30</v>
      </c>
    </row>
    <row r="4597" spans="1:7" x14ac:dyDescent="0.3">
      <c r="A4597" s="218">
        <v>2017</v>
      </c>
      <c r="B4597" s="216" t="s">
        <v>120</v>
      </c>
      <c r="C4597" s="216" t="s">
        <v>93</v>
      </c>
      <c r="D4597" s="216" t="s">
        <v>94</v>
      </c>
      <c r="E4597" s="216" t="s">
        <v>29</v>
      </c>
      <c r="F4597" s="216" t="s">
        <v>30</v>
      </c>
      <c r="G4597">
        <v>546</v>
      </c>
    </row>
    <row r="4598" spans="1:7" x14ac:dyDescent="0.3">
      <c r="A4598" s="216">
        <v>2017</v>
      </c>
      <c r="B4598" s="216" t="s">
        <v>250</v>
      </c>
      <c r="C4598" s="216" t="s">
        <v>243</v>
      </c>
      <c r="D4598" s="216" t="s">
        <v>244</v>
      </c>
      <c r="E4598" s="216" t="s">
        <v>29</v>
      </c>
      <c r="F4598" s="216" t="s">
        <v>30</v>
      </c>
      <c r="G4598">
        <v>250</v>
      </c>
    </row>
    <row r="4599" spans="1:7" x14ac:dyDescent="0.3">
      <c r="A4599" s="218">
        <v>2017</v>
      </c>
      <c r="B4599" s="216" t="s">
        <v>250</v>
      </c>
      <c r="C4599" s="216" t="s">
        <v>243</v>
      </c>
      <c r="D4599" s="216" t="s">
        <v>244</v>
      </c>
      <c r="E4599" s="216" t="s">
        <v>29</v>
      </c>
      <c r="F4599" s="216" t="s">
        <v>30</v>
      </c>
      <c r="G4599">
        <v>642</v>
      </c>
    </row>
    <row r="4600" spans="1:7" x14ac:dyDescent="0.3">
      <c r="A4600" s="216">
        <v>2017</v>
      </c>
      <c r="B4600" s="216" t="s">
        <v>120</v>
      </c>
      <c r="C4600" s="216" t="s">
        <v>96</v>
      </c>
      <c r="D4600" s="216" t="s">
        <v>97</v>
      </c>
      <c r="E4600" s="216" t="s">
        <v>29</v>
      </c>
      <c r="F4600" s="216" t="s">
        <v>30</v>
      </c>
    </row>
    <row r="4601" spans="1:7" x14ac:dyDescent="0.3">
      <c r="A4601" s="218">
        <v>2017</v>
      </c>
      <c r="B4601" s="216" t="s">
        <v>120</v>
      </c>
      <c r="C4601" s="216" t="s">
        <v>78</v>
      </c>
      <c r="D4601" s="216" t="s">
        <v>79</v>
      </c>
      <c r="E4601" s="216" t="s">
        <v>29</v>
      </c>
      <c r="F4601" s="216" t="s">
        <v>30</v>
      </c>
      <c r="G4601">
        <v>2900</v>
      </c>
    </row>
    <row r="4602" spans="1:7" x14ac:dyDescent="0.3">
      <c r="A4602" s="216">
        <v>2017</v>
      </c>
      <c r="B4602" s="216" t="s">
        <v>120</v>
      </c>
      <c r="C4602" s="216" t="s">
        <v>121</v>
      </c>
      <c r="D4602" s="216" t="s">
        <v>122</v>
      </c>
      <c r="E4602" s="216" t="s">
        <v>29</v>
      </c>
      <c r="F4602" s="216" t="s">
        <v>30</v>
      </c>
    </row>
    <row r="4603" spans="1:7" x14ac:dyDescent="0.3">
      <c r="A4603" s="218">
        <v>2017</v>
      </c>
      <c r="B4603" s="216" t="s">
        <v>120</v>
      </c>
      <c r="C4603" s="216" t="s">
        <v>84</v>
      </c>
      <c r="D4603" s="216" t="s">
        <v>85</v>
      </c>
      <c r="E4603" s="216" t="s">
        <v>29</v>
      </c>
      <c r="F4603" s="216" t="s">
        <v>30</v>
      </c>
    </row>
    <row r="4604" spans="1:7" x14ac:dyDescent="0.3">
      <c r="A4604" s="216">
        <v>2017</v>
      </c>
      <c r="B4604" s="216" t="s">
        <v>250</v>
      </c>
      <c r="C4604" s="216" t="s">
        <v>100</v>
      </c>
      <c r="D4604" s="216" t="s">
        <v>101</v>
      </c>
      <c r="E4604" s="216" t="s">
        <v>29</v>
      </c>
      <c r="F4604" s="216" t="s">
        <v>30</v>
      </c>
    </row>
    <row r="4605" spans="1:7" x14ac:dyDescent="0.3">
      <c r="A4605" s="218">
        <v>2017</v>
      </c>
      <c r="B4605" s="216" t="s">
        <v>115</v>
      </c>
      <c r="C4605" s="216" t="s">
        <v>69</v>
      </c>
      <c r="D4605" s="216" t="s">
        <v>70</v>
      </c>
      <c r="E4605" s="216" t="s">
        <v>29</v>
      </c>
      <c r="F4605" s="216" t="s">
        <v>30</v>
      </c>
    </row>
    <row r="4606" spans="1:7" x14ac:dyDescent="0.3">
      <c r="A4606" s="216">
        <v>2017</v>
      </c>
      <c r="B4606" s="216" t="s">
        <v>115</v>
      </c>
      <c r="C4606" s="216" t="s">
        <v>81</v>
      </c>
      <c r="D4606" s="216" t="s">
        <v>82</v>
      </c>
      <c r="E4606" s="216" t="s">
        <v>29</v>
      </c>
      <c r="F4606" s="216" t="s">
        <v>30</v>
      </c>
    </row>
    <row r="4607" spans="1:7" x14ac:dyDescent="0.3">
      <c r="A4607" s="218">
        <v>2017</v>
      </c>
      <c r="B4607" s="216" t="s">
        <v>115</v>
      </c>
      <c r="C4607" s="216" t="s">
        <v>98</v>
      </c>
      <c r="D4607" s="216" t="s">
        <v>99</v>
      </c>
      <c r="E4607" s="216" t="s">
        <v>29</v>
      </c>
      <c r="F4607" s="216" t="s">
        <v>30</v>
      </c>
      <c r="G4607">
        <v>550</v>
      </c>
    </row>
    <row r="4608" spans="1:7" x14ac:dyDescent="0.3">
      <c r="A4608" s="216">
        <v>2017</v>
      </c>
      <c r="B4608" s="216" t="s">
        <v>115</v>
      </c>
      <c r="C4608" s="216" t="s">
        <v>103</v>
      </c>
      <c r="D4608" s="216" t="s">
        <v>104</v>
      </c>
      <c r="E4608" s="216" t="s">
        <v>29</v>
      </c>
      <c r="F4608" s="216" t="s">
        <v>30</v>
      </c>
    </row>
    <row r="4609" spans="1:7" x14ac:dyDescent="0.3">
      <c r="A4609" s="218">
        <v>2017</v>
      </c>
      <c r="B4609" s="216" t="s">
        <v>115</v>
      </c>
      <c r="C4609" s="217" t="s">
        <v>12</v>
      </c>
      <c r="D4609" s="216" t="s">
        <v>47</v>
      </c>
      <c r="E4609" s="216" t="s">
        <v>29</v>
      </c>
      <c r="F4609" s="216" t="s">
        <v>30</v>
      </c>
      <c r="G4609">
        <v>350</v>
      </c>
    </row>
    <row r="4610" spans="1:7" x14ac:dyDescent="0.3">
      <c r="A4610" s="216">
        <v>2017</v>
      </c>
      <c r="B4610" s="216" t="s">
        <v>115</v>
      </c>
      <c r="C4610" s="217" t="s">
        <v>13</v>
      </c>
      <c r="D4610" s="216" t="s">
        <v>48</v>
      </c>
      <c r="E4610" s="216" t="s">
        <v>29</v>
      </c>
      <c r="F4610" s="216" t="s">
        <v>30</v>
      </c>
      <c r="G4610">
        <v>60</v>
      </c>
    </row>
    <row r="4611" spans="1:7" x14ac:dyDescent="0.3">
      <c r="A4611" s="218">
        <v>2017</v>
      </c>
      <c r="B4611" s="216" t="s">
        <v>6</v>
      </c>
      <c r="C4611" s="217" t="s">
        <v>14</v>
      </c>
      <c r="D4611" s="216" t="s">
        <v>50</v>
      </c>
      <c r="E4611" s="216" t="s">
        <v>29</v>
      </c>
      <c r="F4611" s="216" t="s">
        <v>30</v>
      </c>
    </row>
    <row r="4612" spans="1:7" x14ac:dyDescent="0.3">
      <c r="A4612" s="216">
        <v>2017</v>
      </c>
      <c r="B4612" s="216" t="s">
        <v>6</v>
      </c>
      <c r="C4612" s="217" t="s">
        <v>15</v>
      </c>
      <c r="D4612" s="216" t="s">
        <v>52</v>
      </c>
      <c r="E4612" s="216" t="s">
        <v>29</v>
      </c>
      <c r="F4612" s="216" t="s">
        <v>30</v>
      </c>
      <c r="G4612">
        <v>850</v>
      </c>
    </row>
    <row r="4613" spans="1:7" x14ac:dyDescent="0.3">
      <c r="A4613" s="218">
        <v>2017</v>
      </c>
      <c r="B4613" s="216" t="s">
        <v>6</v>
      </c>
      <c r="C4613" s="217" t="s">
        <v>16</v>
      </c>
      <c r="D4613" s="216" t="s">
        <v>53</v>
      </c>
      <c r="E4613" s="216" t="s">
        <v>29</v>
      </c>
      <c r="F4613" s="216" t="s">
        <v>30</v>
      </c>
    </row>
    <row r="4614" spans="1:7" x14ac:dyDescent="0.3">
      <c r="A4614" s="218">
        <v>2017</v>
      </c>
      <c r="B4614" s="216" t="s">
        <v>10</v>
      </c>
      <c r="C4614" s="216" t="s">
        <v>11</v>
      </c>
      <c r="D4614" s="216" t="s">
        <v>246</v>
      </c>
      <c r="E4614" s="216" t="s">
        <v>29</v>
      </c>
      <c r="F4614" s="216" t="s">
        <v>30</v>
      </c>
    </row>
    <row r="4615" spans="1:7" x14ac:dyDescent="0.3">
      <c r="A4615" s="216">
        <v>2017</v>
      </c>
      <c r="B4615" s="216" t="s">
        <v>6</v>
      </c>
      <c r="C4615" s="217" t="s">
        <v>18</v>
      </c>
      <c r="D4615" s="216" t="s">
        <v>56</v>
      </c>
      <c r="E4615" s="216" t="s">
        <v>29</v>
      </c>
      <c r="F4615" s="216" t="s">
        <v>30</v>
      </c>
      <c r="G4615">
        <v>5174</v>
      </c>
    </row>
    <row r="4616" spans="1:7" x14ac:dyDescent="0.3">
      <c r="A4616" s="218">
        <v>2017</v>
      </c>
      <c r="B4616" s="216" t="s">
        <v>10</v>
      </c>
      <c r="C4616" s="217" t="s">
        <v>19</v>
      </c>
      <c r="D4616" s="216" t="s">
        <v>57</v>
      </c>
      <c r="E4616" s="216" t="s">
        <v>29</v>
      </c>
      <c r="F4616" s="216" t="s">
        <v>30</v>
      </c>
      <c r="G4616">
        <v>4700</v>
      </c>
    </row>
    <row r="4617" spans="1:7" x14ac:dyDescent="0.3">
      <c r="A4617" s="216">
        <v>2017</v>
      </c>
      <c r="B4617" s="216" t="s">
        <v>10</v>
      </c>
      <c r="C4617" s="217" t="s">
        <v>20</v>
      </c>
      <c r="D4617" s="216" t="s">
        <v>58</v>
      </c>
      <c r="E4617" s="216" t="s">
        <v>29</v>
      </c>
      <c r="F4617" s="216" t="s">
        <v>30</v>
      </c>
      <c r="G4617">
        <v>5600</v>
      </c>
    </row>
    <row r="4618" spans="1:7" x14ac:dyDescent="0.3">
      <c r="A4618" s="218">
        <v>2017</v>
      </c>
      <c r="B4618" s="216" t="s">
        <v>10</v>
      </c>
      <c r="C4618" s="217" t="s">
        <v>21</v>
      </c>
      <c r="D4618" s="216" t="s">
        <v>59</v>
      </c>
      <c r="E4618" s="216" t="s">
        <v>29</v>
      </c>
      <c r="F4618" s="216" t="s">
        <v>30</v>
      </c>
    </row>
    <row r="4619" spans="1:7" x14ac:dyDescent="0.3">
      <c r="A4619" s="216">
        <v>2017</v>
      </c>
      <c r="B4619" s="216" t="s">
        <v>10</v>
      </c>
      <c r="C4619" s="217" t="s">
        <v>22</v>
      </c>
      <c r="D4619" s="216" t="s">
        <v>60</v>
      </c>
      <c r="E4619" s="216" t="s">
        <v>29</v>
      </c>
      <c r="F4619" s="216" t="s">
        <v>30</v>
      </c>
    </row>
    <row r="4620" spans="1:7" x14ac:dyDescent="0.3">
      <c r="A4620" s="218">
        <v>2017</v>
      </c>
      <c r="B4620" s="216" t="s">
        <v>10</v>
      </c>
      <c r="C4620" s="217" t="s">
        <v>23</v>
      </c>
      <c r="D4620" s="216" t="s">
        <v>61</v>
      </c>
      <c r="E4620" s="216" t="s">
        <v>29</v>
      </c>
      <c r="F4620" s="216" t="s">
        <v>30</v>
      </c>
      <c r="G4620">
        <v>648</v>
      </c>
    </row>
    <row r="4621" spans="1:7" x14ac:dyDescent="0.3">
      <c r="A4621" s="216">
        <v>2017</v>
      </c>
      <c r="B4621" s="216" t="s">
        <v>10</v>
      </c>
      <c r="C4621" s="217" t="s">
        <v>24</v>
      </c>
      <c r="D4621" s="216" t="s">
        <v>62</v>
      </c>
      <c r="E4621" s="216" t="s">
        <v>29</v>
      </c>
      <c r="F4621" s="216" t="s">
        <v>30</v>
      </c>
      <c r="G4621">
        <v>5127</v>
      </c>
    </row>
    <row r="4622" spans="1:7" x14ac:dyDescent="0.3">
      <c r="A4622" s="218">
        <v>2017</v>
      </c>
      <c r="B4622" s="216" t="s">
        <v>10</v>
      </c>
      <c r="C4622" s="216" t="s">
        <v>11</v>
      </c>
      <c r="D4622" s="216" t="s">
        <v>246</v>
      </c>
      <c r="E4622" s="216" t="s">
        <v>29</v>
      </c>
      <c r="F4622" s="216" t="s">
        <v>30</v>
      </c>
      <c r="G4622">
        <v>2770</v>
      </c>
    </row>
    <row r="4623" spans="1:7" x14ac:dyDescent="0.3">
      <c r="A4623" s="216">
        <v>2017</v>
      </c>
      <c r="B4623" s="216" t="s">
        <v>10</v>
      </c>
      <c r="C4623" s="217" t="s">
        <v>25</v>
      </c>
      <c r="D4623" s="216" t="s">
        <v>64</v>
      </c>
      <c r="E4623" s="216" t="s">
        <v>29</v>
      </c>
      <c r="F4623" s="216" t="s">
        <v>30</v>
      </c>
      <c r="G4623">
        <v>650</v>
      </c>
    </row>
    <row r="4624" spans="1:7" x14ac:dyDescent="0.3">
      <c r="A4624" s="218">
        <v>2017</v>
      </c>
      <c r="B4624" s="216" t="s">
        <v>10</v>
      </c>
      <c r="C4624" s="216" t="s">
        <v>247</v>
      </c>
      <c r="D4624" s="216" t="s">
        <v>248</v>
      </c>
      <c r="E4624" s="216" t="s">
        <v>29</v>
      </c>
      <c r="F4624" s="216" t="s">
        <v>30</v>
      </c>
    </row>
    <row r="4625" spans="1:7" x14ac:dyDescent="0.3">
      <c r="A4625" s="218">
        <v>2017</v>
      </c>
      <c r="B4625" s="216" t="s">
        <v>10</v>
      </c>
      <c r="C4625" s="217" t="s">
        <v>26</v>
      </c>
      <c r="D4625" s="216" t="s">
        <v>67</v>
      </c>
      <c r="E4625" s="216" t="s">
        <v>29</v>
      </c>
      <c r="F4625" s="216" t="s">
        <v>30</v>
      </c>
    </row>
    <row r="4626" spans="1:7" x14ac:dyDescent="0.3">
      <c r="A4626" s="216">
        <v>2017</v>
      </c>
      <c r="B4626" s="216" t="s">
        <v>6</v>
      </c>
      <c r="C4626" s="217" t="s">
        <v>17</v>
      </c>
      <c r="D4626" s="216" t="s">
        <v>68</v>
      </c>
      <c r="E4626" s="216" t="s">
        <v>29</v>
      </c>
      <c r="F4626" s="216" t="s">
        <v>30</v>
      </c>
      <c r="G4626">
        <v>3410</v>
      </c>
    </row>
    <row r="4627" spans="1:7" x14ac:dyDescent="0.3">
      <c r="A4627" s="218">
        <v>2017</v>
      </c>
      <c r="B4627" s="216" t="s">
        <v>114</v>
      </c>
      <c r="C4627" s="216" t="s">
        <v>112</v>
      </c>
      <c r="D4627" s="216" t="s">
        <v>51</v>
      </c>
      <c r="E4627" s="216" t="s">
        <v>29</v>
      </c>
      <c r="F4627" s="216" t="s">
        <v>30</v>
      </c>
    </row>
    <row r="4628" spans="1:7" x14ac:dyDescent="0.3">
      <c r="A4628" s="218">
        <v>2017</v>
      </c>
      <c r="B4628" s="216" t="s">
        <v>115</v>
      </c>
      <c r="C4628" s="216" t="s">
        <v>69</v>
      </c>
      <c r="D4628" s="216" t="s">
        <v>70</v>
      </c>
      <c r="E4628" s="216" t="s">
        <v>31</v>
      </c>
      <c r="F4628" s="216" t="s">
        <v>30</v>
      </c>
    </row>
    <row r="4629" spans="1:7" x14ac:dyDescent="0.3">
      <c r="A4629" s="216">
        <v>2017</v>
      </c>
      <c r="B4629" s="216" t="s">
        <v>6</v>
      </c>
      <c r="C4629" s="217" t="s">
        <v>7</v>
      </c>
      <c r="D4629" s="216" t="s">
        <v>249</v>
      </c>
      <c r="E4629" s="216" t="s">
        <v>31</v>
      </c>
      <c r="F4629" s="216" t="s">
        <v>30</v>
      </c>
      <c r="G4629">
        <v>700</v>
      </c>
    </row>
    <row r="4630" spans="1:7" x14ac:dyDescent="0.3">
      <c r="A4630" s="218">
        <v>2017</v>
      </c>
      <c r="B4630" s="216" t="s">
        <v>10</v>
      </c>
      <c r="C4630" s="216" t="s">
        <v>11</v>
      </c>
      <c r="D4630" s="216" t="s">
        <v>246</v>
      </c>
      <c r="E4630" s="216" t="s">
        <v>31</v>
      </c>
      <c r="F4630" s="216" t="s">
        <v>30</v>
      </c>
      <c r="G4630">
        <v>500</v>
      </c>
    </row>
    <row r="4631" spans="1:7" x14ac:dyDescent="0.3">
      <c r="A4631" s="216">
        <v>2017</v>
      </c>
      <c r="B4631" s="216" t="s">
        <v>250</v>
      </c>
      <c r="C4631" s="216" t="s">
        <v>251</v>
      </c>
      <c r="D4631" s="216" t="s">
        <v>252</v>
      </c>
      <c r="E4631" s="216" t="s">
        <v>31</v>
      </c>
      <c r="F4631" s="216" t="s">
        <v>30</v>
      </c>
    </row>
    <row r="4632" spans="1:7" x14ac:dyDescent="0.3">
      <c r="A4632" s="216">
        <v>2017</v>
      </c>
      <c r="B4632" s="216" t="s">
        <v>250</v>
      </c>
      <c r="C4632" s="216" t="s">
        <v>76</v>
      </c>
      <c r="D4632" s="216" t="s">
        <v>253</v>
      </c>
      <c r="E4632" s="216" t="s">
        <v>31</v>
      </c>
      <c r="F4632" s="216" t="s">
        <v>30</v>
      </c>
    </row>
    <row r="4633" spans="1:7" x14ac:dyDescent="0.3">
      <c r="A4633" s="218">
        <v>2017</v>
      </c>
      <c r="B4633" s="216" t="s">
        <v>250</v>
      </c>
      <c r="C4633" s="216" t="s">
        <v>243</v>
      </c>
      <c r="D4633" s="216" t="s">
        <v>244</v>
      </c>
      <c r="E4633" s="216" t="s">
        <v>31</v>
      </c>
      <c r="F4633" s="216" t="s">
        <v>30</v>
      </c>
    </row>
    <row r="4634" spans="1:7" x14ac:dyDescent="0.3">
      <c r="A4634" s="216">
        <v>2017</v>
      </c>
      <c r="B4634" s="216" t="s">
        <v>114</v>
      </c>
      <c r="C4634" s="216" t="s">
        <v>105</v>
      </c>
      <c r="D4634" s="216" t="s">
        <v>242</v>
      </c>
      <c r="E4634" s="216" t="s">
        <v>31</v>
      </c>
      <c r="F4634" s="216" t="s">
        <v>30</v>
      </c>
    </row>
    <row r="4635" spans="1:7" x14ac:dyDescent="0.3">
      <c r="A4635" s="218">
        <v>2017</v>
      </c>
      <c r="B4635" s="216" t="s">
        <v>114</v>
      </c>
      <c r="C4635" s="216" t="s">
        <v>107</v>
      </c>
      <c r="D4635" s="216" t="s">
        <v>245</v>
      </c>
      <c r="E4635" s="216" t="s">
        <v>31</v>
      </c>
      <c r="F4635" s="216" t="s">
        <v>30</v>
      </c>
    </row>
    <row r="4636" spans="1:7" x14ac:dyDescent="0.3">
      <c r="A4636" s="216">
        <v>2017</v>
      </c>
      <c r="B4636" s="216" t="s">
        <v>114</v>
      </c>
      <c r="C4636" s="216" t="s">
        <v>107</v>
      </c>
      <c r="D4636" s="216" t="s">
        <v>245</v>
      </c>
      <c r="E4636" s="216" t="s">
        <v>31</v>
      </c>
      <c r="F4636" s="216" t="s">
        <v>30</v>
      </c>
    </row>
    <row r="4637" spans="1:7" x14ac:dyDescent="0.3">
      <c r="A4637" s="218">
        <v>2017</v>
      </c>
      <c r="B4637" s="216" t="s">
        <v>114</v>
      </c>
      <c r="C4637" s="216" t="s">
        <v>91</v>
      </c>
      <c r="D4637" s="216" t="s">
        <v>92</v>
      </c>
      <c r="E4637" s="216" t="s">
        <v>31</v>
      </c>
      <c r="F4637" s="216" t="s">
        <v>30</v>
      </c>
    </row>
    <row r="4638" spans="1:7" x14ac:dyDescent="0.3">
      <c r="A4638" s="216">
        <v>2017</v>
      </c>
      <c r="B4638" s="216" t="s">
        <v>120</v>
      </c>
      <c r="C4638" s="216" t="s">
        <v>88</v>
      </c>
      <c r="D4638" s="216" t="s">
        <v>89</v>
      </c>
      <c r="E4638" s="216" t="s">
        <v>31</v>
      </c>
      <c r="F4638" s="216" t="s">
        <v>30</v>
      </c>
    </row>
    <row r="4639" spans="1:7" x14ac:dyDescent="0.3">
      <c r="A4639" s="218">
        <v>2017</v>
      </c>
      <c r="B4639" s="216" t="s">
        <v>120</v>
      </c>
      <c r="C4639" s="216" t="s">
        <v>93</v>
      </c>
      <c r="D4639" s="216" t="s">
        <v>94</v>
      </c>
      <c r="E4639" s="216" t="s">
        <v>31</v>
      </c>
      <c r="F4639" s="216" t="s">
        <v>30</v>
      </c>
    </row>
    <row r="4640" spans="1:7" x14ac:dyDescent="0.3">
      <c r="A4640" s="216">
        <v>2017</v>
      </c>
      <c r="B4640" s="216" t="s">
        <v>250</v>
      </c>
      <c r="C4640" s="216" t="s">
        <v>243</v>
      </c>
      <c r="D4640" s="216" t="s">
        <v>244</v>
      </c>
      <c r="E4640" s="216" t="s">
        <v>31</v>
      </c>
      <c r="F4640" s="216" t="s">
        <v>30</v>
      </c>
    </row>
    <row r="4641" spans="1:7" x14ac:dyDescent="0.3">
      <c r="A4641" s="218">
        <v>2017</v>
      </c>
      <c r="B4641" s="216" t="s">
        <v>250</v>
      </c>
      <c r="C4641" s="216" t="s">
        <v>243</v>
      </c>
      <c r="D4641" s="216" t="s">
        <v>244</v>
      </c>
      <c r="E4641" s="216" t="s">
        <v>31</v>
      </c>
      <c r="F4641" s="216" t="s">
        <v>30</v>
      </c>
    </row>
    <row r="4642" spans="1:7" x14ac:dyDescent="0.3">
      <c r="A4642" s="216">
        <v>2017</v>
      </c>
      <c r="B4642" s="216" t="s">
        <v>120</v>
      </c>
      <c r="C4642" s="216" t="s">
        <v>96</v>
      </c>
      <c r="D4642" s="216" t="s">
        <v>97</v>
      </c>
      <c r="E4642" s="216" t="s">
        <v>31</v>
      </c>
      <c r="F4642" s="216" t="s">
        <v>30</v>
      </c>
    </row>
    <row r="4643" spans="1:7" x14ac:dyDescent="0.3">
      <c r="A4643" s="218">
        <v>2017</v>
      </c>
      <c r="B4643" s="216" t="s">
        <v>120</v>
      </c>
      <c r="C4643" s="216" t="s">
        <v>78</v>
      </c>
      <c r="D4643" s="216" t="s">
        <v>79</v>
      </c>
      <c r="E4643" s="216" t="s">
        <v>31</v>
      </c>
      <c r="F4643" s="216" t="s">
        <v>30</v>
      </c>
    </row>
    <row r="4644" spans="1:7" x14ac:dyDescent="0.3">
      <c r="A4644" s="216">
        <v>2017</v>
      </c>
      <c r="B4644" s="216" t="s">
        <v>120</v>
      </c>
      <c r="C4644" s="216" t="s">
        <v>121</v>
      </c>
      <c r="D4644" s="216" t="s">
        <v>122</v>
      </c>
      <c r="E4644" s="216" t="s">
        <v>31</v>
      </c>
      <c r="F4644" s="216" t="s">
        <v>30</v>
      </c>
    </row>
    <row r="4645" spans="1:7" x14ac:dyDescent="0.3">
      <c r="A4645" s="218">
        <v>2017</v>
      </c>
      <c r="B4645" s="216" t="s">
        <v>120</v>
      </c>
      <c r="C4645" s="216" t="s">
        <v>84</v>
      </c>
      <c r="D4645" s="216" t="s">
        <v>85</v>
      </c>
      <c r="E4645" s="216" t="s">
        <v>31</v>
      </c>
      <c r="F4645" s="216" t="s">
        <v>30</v>
      </c>
    </row>
    <row r="4646" spans="1:7" x14ac:dyDescent="0.3">
      <c r="A4646" s="216">
        <v>2017</v>
      </c>
      <c r="B4646" s="216" t="s">
        <v>250</v>
      </c>
      <c r="C4646" s="216" t="s">
        <v>100</v>
      </c>
      <c r="D4646" s="216" t="s">
        <v>101</v>
      </c>
      <c r="E4646" s="216" t="s">
        <v>31</v>
      </c>
      <c r="F4646" s="216" t="s">
        <v>30</v>
      </c>
    </row>
    <row r="4647" spans="1:7" x14ac:dyDescent="0.3">
      <c r="A4647" s="218">
        <v>2017</v>
      </c>
      <c r="B4647" s="216" t="s">
        <v>115</v>
      </c>
      <c r="C4647" s="216" t="s">
        <v>69</v>
      </c>
      <c r="D4647" s="216" t="s">
        <v>70</v>
      </c>
      <c r="E4647" s="216" t="s">
        <v>31</v>
      </c>
      <c r="F4647" s="216" t="s">
        <v>30</v>
      </c>
    </row>
    <row r="4648" spans="1:7" x14ac:dyDescent="0.3">
      <c r="A4648" s="216">
        <v>2017</v>
      </c>
      <c r="B4648" s="216" t="s">
        <v>115</v>
      </c>
      <c r="C4648" s="216" t="s">
        <v>81</v>
      </c>
      <c r="D4648" s="216" t="s">
        <v>82</v>
      </c>
      <c r="E4648" s="216" t="s">
        <v>31</v>
      </c>
      <c r="F4648" s="216" t="s">
        <v>30</v>
      </c>
    </row>
    <row r="4649" spans="1:7" x14ac:dyDescent="0.3">
      <c r="A4649" s="218">
        <v>2017</v>
      </c>
      <c r="B4649" s="216" t="s">
        <v>115</v>
      </c>
      <c r="C4649" s="216" t="s">
        <v>98</v>
      </c>
      <c r="D4649" s="216" t="s">
        <v>99</v>
      </c>
      <c r="E4649" s="216" t="s">
        <v>31</v>
      </c>
      <c r="F4649" s="216" t="s">
        <v>30</v>
      </c>
    </row>
    <row r="4650" spans="1:7" x14ac:dyDescent="0.3">
      <c r="A4650" s="216">
        <v>2017</v>
      </c>
      <c r="B4650" s="216" t="s">
        <v>115</v>
      </c>
      <c r="C4650" s="216" t="s">
        <v>103</v>
      </c>
      <c r="D4650" s="216" t="s">
        <v>104</v>
      </c>
      <c r="E4650" s="216" t="s">
        <v>31</v>
      </c>
      <c r="F4650" s="216" t="s">
        <v>30</v>
      </c>
    </row>
    <row r="4651" spans="1:7" x14ac:dyDescent="0.3">
      <c r="A4651" s="218">
        <v>2017</v>
      </c>
      <c r="B4651" s="216" t="s">
        <v>115</v>
      </c>
      <c r="C4651" s="217" t="s">
        <v>12</v>
      </c>
      <c r="D4651" s="216" t="s">
        <v>47</v>
      </c>
      <c r="E4651" s="216" t="s">
        <v>31</v>
      </c>
      <c r="F4651" s="216" t="s">
        <v>30</v>
      </c>
    </row>
    <row r="4652" spans="1:7" x14ac:dyDescent="0.3">
      <c r="A4652" s="216">
        <v>2017</v>
      </c>
      <c r="B4652" s="216" t="s">
        <v>115</v>
      </c>
      <c r="C4652" s="217" t="s">
        <v>13</v>
      </c>
      <c r="D4652" s="216" t="s">
        <v>48</v>
      </c>
      <c r="E4652" s="216" t="s">
        <v>31</v>
      </c>
      <c r="F4652" s="216" t="s">
        <v>30</v>
      </c>
    </row>
    <row r="4653" spans="1:7" x14ac:dyDescent="0.3">
      <c r="A4653" s="218">
        <v>2017</v>
      </c>
      <c r="B4653" s="216" t="s">
        <v>6</v>
      </c>
      <c r="C4653" s="217" t="s">
        <v>14</v>
      </c>
      <c r="D4653" s="216" t="s">
        <v>50</v>
      </c>
      <c r="E4653" s="216" t="s">
        <v>31</v>
      </c>
      <c r="F4653" s="216" t="s">
        <v>30</v>
      </c>
    </row>
    <row r="4654" spans="1:7" x14ac:dyDescent="0.3">
      <c r="A4654" s="216">
        <v>2017</v>
      </c>
      <c r="B4654" s="216" t="s">
        <v>6</v>
      </c>
      <c r="C4654" s="217" t="s">
        <v>15</v>
      </c>
      <c r="D4654" s="216" t="s">
        <v>52</v>
      </c>
      <c r="E4654" s="216" t="s">
        <v>31</v>
      </c>
      <c r="F4654" s="216" t="s">
        <v>30</v>
      </c>
    </row>
    <row r="4655" spans="1:7" x14ac:dyDescent="0.3">
      <c r="A4655" s="218">
        <v>2017</v>
      </c>
      <c r="B4655" s="216" t="s">
        <v>6</v>
      </c>
      <c r="C4655" s="217" t="s">
        <v>16</v>
      </c>
      <c r="D4655" s="216" t="s">
        <v>53</v>
      </c>
      <c r="E4655" s="216" t="s">
        <v>31</v>
      </c>
      <c r="F4655" s="216" t="s">
        <v>30</v>
      </c>
    </row>
    <row r="4656" spans="1:7" x14ac:dyDescent="0.3">
      <c r="A4656" s="218">
        <v>2017</v>
      </c>
      <c r="B4656" s="216" t="s">
        <v>10</v>
      </c>
      <c r="C4656" s="216" t="s">
        <v>11</v>
      </c>
      <c r="D4656" s="216" t="s">
        <v>246</v>
      </c>
      <c r="E4656" s="216" t="s">
        <v>31</v>
      </c>
      <c r="F4656" s="216" t="s">
        <v>30</v>
      </c>
      <c r="G4656">
        <v>900</v>
      </c>
    </row>
    <row r="4657" spans="1:7" x14ac:dyDescent="0.3">
      <c r="A4657" s="216">
        <v>2017</v>
      </c>
      <c r="B4657" s="216" t="s">
        <v>6</v>
      </c>
      <c r="C4657" s="217" t="s">
        <v>18</v>
      </c>
      <c r="D4657" s="216" t="s">
        <v>56</v>
      </c>
      <c r="E4657" s="216" t="s">
        <v>31</v>
      </c>
      <c r="F4657" s="216" t="s">
        <v>30</v>
      </c>
      <c r="G4657">
        <v>700</v>
      </c>
    </row>
    <row r="4658" spans="1:7" x14ac:dyDescent="0.3">
      <c r="A4658" s="218">
        <v>2017</v>
      </c>
      <c r="B4658" s="216" t="s">
        <v>10</v>
      </c>
      <c r="C4658" s="217" t="s">
        <v>19</v>
      </c>
      <c r="D4658" s="216" t="s">
        <v>57</v>
      </c>
      <c r="E4658" s="216" t="s">
        <v>31</v>
      </c>
      <c r="F4658" s="216" t="s">
        <v>30</v>
      </c>
    </row>
    <row r="4659" spans="1:7" x14ac:dyDescent="0.3">
      <c r="A4659" s="216">
        <v>2017</v>
      </c>
      <c r="B4659" s="216" t="s">
        <v>10</v>
      </c>
      <c r="C4659" s="217" t="s">
        <v>20</v>
      </c>
      <c r="D4659" s="216" t="s">
        <v>58</v>
      </c>
      <c r="E4659" s="216" t="s">
        <v>31</v>
      </c>
      <c r="F4659" s="216" t="s">
        <v>30</v>
      </c>
    </row>
    <row r="4660" spans="1:7" x14ac:dyDescent="0.3">
      <c r="A4660" s="218">
        <v>2017</v>
      </c>
      <c r="B4660" s="216" t="s">
        <v>10</v>
      </c>
      <c r="C4660" s="217" t="s">
        <v>21</v>
      </c>
      <c r="D4660" s="216" t="s">
        <v>59</v>
      </c>
      <c r="E4660" s="216" t="s">
        <v>31</v>
      </c>
      <c r="F4660" s="216" t="s">
        <v>30</v>
      </c>
    </row>
    <row r="4661" spans="1:7" x14ac:dyDescent="0.3">
      <c r="A4661" s="216">
        <v>2017</v>
      </c>
      <c r="B4661" s="216" t="s">
        <v>10</v>
      </c>
      <c r="C4661" s="217" t="s">
        <v>22</v>
      </c>
      <c r="D4661" s="216" t="s">
        <v>60</v>
      </c>
      <c r="E4661" s="216" t="s">
        <v>31</v>
      </c>
      <c r="F4661" s="216" t="s">
        <v>30</v>
      </c>
    </row>
    <row r="4662" spans="1:7" x14ac:dyDescent="0.3">
      <c r="A4662" s="218">
        <v>2017</v>
      </c>
      <c r="B4662" s="216" t="s">
        <v>10</v>
      </c>
      <c r="C4662" s="217" t="s">
        <v>23</v>
      </c>
      <c r="D4662" s="216" t="s">
        <v>61</v>
      </c>
      <c r="E4662" s="216" t="s">
        <v>31</v>
      </c>
      <c r="F4662" s="216" t="s">
        <v>30</v>
      </c>
      <c r="G4662">
        <v>369</v>
      </c>
    </row>
    <row r="4663" spans="1:7" x14ac:dyDescent="0.3">
      <c r="A4663" s="216">
        <v>2017</v>
      </c>
      <c r="B4663" s="216" t="s">
        <v>10</v>
      </c>
      <c r="C4663" s="217" t="s">
        <v>24</v>
      </c>
      <c r="D4663" s="216" t="s">
        <v>62</v>
      </c>
      <c r="E4663" s="216" t="s">
        <v>31</v>
      </c>
      <c r="F4663" s="216" t="s">
        <v>30</v>
      </c>
      <c r="G4663">
        <v>2750</v>
      </c>
    </row>
    <row r="4664" spans="1:7" x14ac:dyDescent="0.3">
      <c r="A4664" s="218">
        <v>2017</v>
      </c>
      <c r="B4664" s="216" t="s">
        <v>10</v>
      </c>
      <c r="C4664" s="216" t="s">
        <v>11</v>
      </c>
      <c r="D4664" s="216" t="s">
        <v>246</v>
      </c>
      <c r="E4664" s="216" t="s">
        <v>31</v>
      </c>
      <c r="F4664" s="216" t="s">
        <v>30</v>
      </c>
    </row>
    <row r="4665" spans="1:7" x14ac:dyDescent="0.3">
      <c r="A4665" s="216">
        <v>2017</v>
      </c>
      <c r="B4665" s="216" t="s">
        <v>10</v>
      </c>
      <c r="C4665" s="217" t="s">
        <v>25</v>
      </c>
      <c r="D4665" s="216" t="s">
        <v>64</v>
      </c>
      <c r="E4665" s="216" t="s">
        <v>31</v>
      </c>
      <c r="F4665" s="216" t="s">
        <v>30</v>
      </c>
    </row>
    <row r="4666" spans="1:7" x14ac:dyDescent="0.3">
      <c r="A4666" s="218">
        <v>2017</v>
      </c>
      <c r="B4666" s="216" t="s">
        <v>10</v>
      </c>
      <c r="C4666" s="216" t="s">
        <v>247</v>
      </c>
      <c r="D4666" s="216" t="s">
        <v>248</v>
      </c>
      <c r="E4666" s="216" t="s">
        <v>31</v>
      </c>
      <c r="F4666" s="216" t="s">
        <v>30</v>
      </c>
    </row>
    <row r="4667" spans="1:7" x14ac:dyDescent="0.3">
      <c r="A4667" s="218">
        <v>2017</v>
      </c>
      <c r="B4667" s="216" t="s">
        <v>10</v>
      </c>
      <c r="C4667" s="217" t="s">
        <v>26</v>
      </c>
      <c r="D4667" s="216" t="s">
        <v>67</v>
      </c>
      <c r="E4667" s="216" t="s">
        <v>31</v>
      </c>
      <c r="F4667" s="216" t="s">
        <v>30</v>
      </c>
    </row>
    <row r="4668" spans="1:7" x14ac:dyDescent="0.3">
      <c r="A4668" s="216">
        <v>2017</v>
      </c>
      <c r="B4668" s="216" t="s">
        <v>6</v>
      </c>
      <c r="C4668" s="217" t="s">
        <v>17</v>
      </c>
      <c r="D4668" s="216" t="s">
        <v>68</v>
      </c>
      <c r="E4668" s="216" t="s">
        <v>31</v>
      </c>
      <c r="F4668" s="216" t="s">
        <v>30</v>
      </c>
    </row>
    <row r="4669" spans="1:7" x14ac:dyDescent="0.3">
      <c r="A4669" s="218">
        <v>2017</v>
      </c>
      <c r="B4669" s="216" t="s">
        <v>114</v>
      </c>
      <c r="C4669" s="216" t="s">
        <v>112</v>
      </c>
      <c r="D4669" s="216" t="s">
        <v>51</v>
      </c>
      <c r="E4669" s="216" t="s">
        <v>31</v>
      </c>
      <c r="F4669" s="216" t="s">
        <v>30</v>
      </c>
    </row>
    <row r="4670" spans="1:7" x14ac:dyDescent="0.3">
      <c r="A4670" s="218">
        <v>2018</v>
      </c>
      <c r="B4670" s="216" t="s">
        <v>115</v>
      </c>
      <c r="C4670" s="216" t="s">
        <v>69</v>
      </c>
      <c r="D4670" s="216" t="s">
        <v>70</v>
      </c>
      <c r="E4670" t="s">
        <v>124</v>
      </c>
      <c r="F4670" t="s">
        <v>123</v>
      </c>
      <c r="G4670">
        <v>62250</v>
      </c>
    </row>
    <row r="4671" spans="1:7" x14ac:dyDescent="0.3">
      <c r="A4671" s="216">
        <v>2018</v>
      </c>
      <c r="B4671" s="216" t="s">
        <v>6</v>
      </c>
      <c r="C4671" s="217" t="s">
        <v>7</v>
      </c>
      <c r="D4671" s="216" t="s">
        <v>249</v>
      </c>
      <c r="E4671" s="216" t="s">
        <v>124</v>
      </c>
      <c r="F4671" s="216" t="s">
        <v>123</v>
      </c>
      <c r="G4671">
        <v>502691</v>
      </c>
    </row>
    <row r="4672" spans="1:7" x14ac:dyDescent="0.3">
      <c r="A4672" s="218">
        <v>2018</v>
      </c>
      <c r="B4672" s="216" t="s">
        <v>10</v>
      </c>
      <c r="C4672" s="216" t="s">
        <v>11</v>
      </c>
      <c r="D4672" s="216" t="s">
        <v>246</v>
      </c>
      <c r="E4672" s="216" t="s">
        <v>124</v>
      </c>
      <c r="F4672" s="216" t="s">
        <v>123</v>
      </c>
      <c r="G4672">
        <v>156455</v>
      </c>
    </row>
    <row r="4673" spans="1:7" x14ac:dyDescent="0.3">
      <c r="A4673" s="216">
        <v>2018</v>
      </c>
      <c r="B4673" s="216" t="s">
        <v>250</v>
      </c>
      <c r="C4673" s="216" t="s">
        <v>251</v>
      </c>
      <c r="D4673" s="216" t="s">
        <v>252</v>
      </c>
      <c r="E4673" s="216" t="s">
        <v>124</v>
      </c>
      <c r="F4673" s="216" t="s">
        <v>123</v>
      </c>
      <c r="G4673">
        <v>5150</v>
      </c>
    </row>
    <row r="4674" spans="1:7" x14ac:dyDescent="0.3">
      <c r="A4674" s="216">
        <v>2018</v>
      </c>
      <c r="B4674" s="216" t="s">
        <v>250</v>
      </c>
      <c r="C4674" s="216" t="s">
        <v>76</v>
      </c>
      <c r="D4674" s="216" t="s">
        <v>253</v>
      </c>
      <c r="E4674" s="216" t="s">
        <v>124</v>
      </c>
      <c r="F4674" s="216" t="s">
        <v>123</v>
      </c>
    </row>
    <row r="4675" spans="1:7" x14ac:dyDescent="0.3">
      <c r="A4675" s="218">
        <v>2018</v>
      </c>
      <c r="B4675" s="216" t="s">
        <v>250</v>
      </c>
      <c r="C4675" s="216" t="s">
        <v>243</v>
      </c>
      <c r="D4675" s="216" t="s">
        <v>244</v>
      </c>
      <c r="E4675" s="216" t="s">
        <v>124</v>
      </c>
      <c r="F4675" s="216" t="s">
        <v>123</v>
      </c>
      <c r="G4675">
        <v>10750</v>
      </c>
    </row>
    <row r="4676" spans="1:7" x14ac:dyDescent="0.3">
      <c r="A4676" s="216">
        <v>2018</v>
      </c>
      <c r="B4676" s="216" t="s">
        <v>114</v>
      </c>
      <c r="C4676" s="216" t="s">
        <v>105</v>
      </c>
      <c r="D4676" s="216" t="s">
        <v>242</v>
      </c>
      <c r="E4676" s="216" t="s">
        <v>124</v>
      </c>
      <c r="F4676" s="216" t="s">
        <v>123</v>
      </c>
      <c r="G4676">
        <v>4130</v>
      </c>
    </row>
    <row r="4677" spans="1:7" x14ac:dyDescent="0.3">
      <c r="A4677" s="218">
        <v>2018</v>
      </c>
      <c r="B4677" s="216" t="s">
        <v>114</v>
      </c>
      <c r="C4677" s="216" t="s">
        <v>107</v>
      </c>
      <c r="D4677" s="216" t="s">
        <v>245</v>
      </c>
      <c r="E4677" s="216" t="s">
        <v>124</v>
      </c>
      <c r="F4677" s="216" t="s">
        <v>123</v>
      </c>
      <c r="G4677">
        <v>46900</v>
      </c>
    </row>
    <row r="4678" spans="1:7" x14ac:dyDescent="0.3">
      <c r="A4678" s="216">
        <v>2018</v>
      </c>
      <c r="B4678" s="216" t="s">
        <v>114</v>
      </c>
      <c r="C4678" s="216" t="s">
        <v>107</v>
      </c>
      <c r="D4678" s="216" t="s">
        <v>245</v>
      </c>
      <c r="E4678" s="216" t="s">
        <v>124</v>
      </c>
      <c r="F4678" s="216" t="s">
        <v>123</v>
      </c>
    </row>
    <row r="4679" spans="1:7" x14ac:dyDescent="0.3">
      <c r="A4679" s="218">
        <v>2018</v>
      </c>
      <c r="B4679" s="216" t="s">
        <v>114</v>
      </c>
      <c r="C4679" s="216" t="s">
        <v>91</v>
      </c>
      <c r="D4679" s="216" t="s">
        <v>92</v>
      </c>
      <c r="E4679" s="216" t="s">
        <v>124</v>
      </c>
      <c r="F4679" s="216" t="s">
        <v>123</v>
      </c>
      <c r="G4679">
        <v>17100</v>
      </c>
    </row>
    <row r="4680" spans="1:7" x14ac:dyDescent="0.3">
      <c r="A4680" s="216">
        <v>2018</v>
      </c>
      <c r="B4680" s="216" t="s">
        <v>120</v>
      </c>
      <c r="C4680" s="216" t="s">
        <v>88</v>
      </c>
      <c r="D4680" s="216" t="s">
        <v>89</v>
      </c>
      <c r="E4680" s="216" t="s">
        <v>124</v>
      </c>
      <c r="F4680" s="216" t="s">
        <v>123</v>
      </c>
      <c r="G4680">
        <v>18826</v>
      </c>
    </row>
    <row r="4681" spans="1:7" x14ac:dyDescent="0.3">
      <c r="A4681" s="218">
        <v>2018</v>
      </c>
      <c r="B4681" s="216" t="s">
        <v>120</v>
      </c>
      <c r="C4681" s="216" t="s">
        <v>93</v>
      </c>
      <c r="D4681" s="216" t="s">
        <v>94</v>
      </c>
      <c r="E4681" s="216" t="s">
        <v>124</v>
      </c>
      <c r="F4681" s="216" t="s">
        <v>123</v>
      </c>
      <c r="G4681">
        <v>84510</v>
      </c>
    </row>
    <row r="4682" spans="1:7" x14ac:dyDescent="0.3">
      <c r="A4682" s="216">
        <v>2018</v>
      </c>
      <c r="B4682" s="216" t="s">
        <v>250</v>
      </c>
      <c r="C4682" s="216" t="s">
        <v>243</v>
      </c>
      <c r="D4682" s="216" t="s">
        <v>244</v>
      </c>
      <c r="E4682" s="216" t="s">
        <v>124</v>
      </c>
      <c r="F4682" s="216" t="s">
        <v>123</v>
      </c>
      <c r="G4682">
        <v>102925</v>
      </c>
    </row>
    <row r="4683" spans="1:7" x14ac:dyDescent="0.3">
      <c r="A4683" s="218">
        <v>2018</v>
      </c>
      <c r="B4683" s="216" t="s">
        <v>250</v>
      </c>
      <c r="C4683" s="216" t="s">
        <v>243</v>
      </c>
      <c r="D4683" s="216" t="s">
        <v>244</v>
      </c>
      <c r="E4683" s="216" t="s">
        <v>124</v>
      </c>
      <c r="F4683" s="216" t="s">
        <v>123</v>
      </c>
      <c r="G4683">
        <v>76325</v>
      </c>
    </row>
    <row r="4684" spans="1:7" x14ac:dyDescent="0.3">
      <c r="A4684" s="216">
        <v>2018</v>
      </c>
      <c r="B4684" s="216" t="s">
        <v>120</v>
      </c>
      <c r="C4684" s="216" t="s">
        <v>96</v>
      </c>
      <c r="D4684" s="216" t="s">
        <v>97</v>
      </c>
      <c r="E4684" s="216" t="s">
        <v>124</v>
      </c>
      <c r="F4684" s="216" t="s">
        <v>123</v>
      </c>
    </row>
    <row r="4685" spans="1:7" x14ac:dyDescent="0.3">
      <c r="A4685" s="218">
        <v>2018</v>
      </c>
      <c r="B4685" s="216" t="s">
        <v>120</v>
      </c>
      <c r="C4685" s="216" t="s">
        <v>78</v>
      </c>
      <c r="D4685" s="216" t="s">
        <v>79</v>
      </c>
      <c r="E4685" s="216" t="s">
        <v>124</v>
      </c>
      <c r="F4685" s="216" t="s">
        <v>123</v>
      </c>
      <c r="G4685">
        <v>84350</v>
      </c>
    </row>
    <row r="4686" spans="1:7" x14ac:dyDescent="0.3">
      <c r="A4686" s="216">
        <v>2018</v>
      </c>
      <c r="B4686" s="216" t="s">
        <v>120</v>
      </c>
      <c r="C4686" s="216" t="s">
        <v>121</v>
      </c>
      <c r="D4686" s="216" t="s">
        <v>122</v>
      </c>
      <c r="E4686" s="216" t="s">
        <v>124</v>
      </c>
      <c r="F4686" s="216" t="s">
        <v>123</v>
      </c>
      <c r="G4686">
        <v>110450</v>
      </c>
    </row>
    <row r="4687" spans="1:7" x14ac:dyDescent="0.3">
      <c r="A4687" s="218">
        <v>2018</v>
      </c>
      <c r="B4687" s="216" t="s">
        <v>120</v>
      </c>
      <c r="C4687" s="216" t="s">
        <v>84</v>
      </c>
      <c r="D4687" s="216" t="s">
        <v>85</v>
      </c>
      <c r="E4687" s="216" t="s">
        <v>124</v>
      </c>
      <c r="F4687" s="216" t="s">
        <v>123</v>
      </c>
      <c r="G4687">
        <v>432510</v>
      </c>
    </row>
    <row r="4688" spans="1:7" x14ac:dyDescent="0.3">
      <c r="A4688" s="216">
        <v>2018</v>
      </c>
      <c r="B4688" s="216" t="s">
        <v>250</v>
      </c>
      <c r="C4688" s="216" t="s">
        <v>100</v>
      </c>
      <c r="D4688" s="216" t="s">
        <v>101</v>
      </c>
      <c r="E4688" s="216" t="s">
        <v>124</v>
      </c>
      <c r="F4688" s="216" t="s">
        <v>123</v>
      </c>
      <c r="G4688">
        <v>180900</v>
      </c>
    </row>
    <row r="4689" spans="1:7" x14ac:dyDescent="0.3">
      <c r="A4689" s="218">
        <v>2018</v>
      </c>
      <c r="B4689" s="216" t="s">
        <v>115</v>
      </c>
      <c r="C4689" s="216" t="s">
        <v>69</v>
      </c>
      <c r="D4689" s="216" t="s">
        <v>70</v>
      </c>
      <c r="E4689" s="216" t="s">
        <v>124</v>
      </c>
      <c r="F4689" s="216" t="s">
        <v>123</v>
      </c>
      <c r="G4689">
        <v>45300</v>
      </c>
    </row>
    <row r="4690" spans="1:7" x14ac:dyDescent="0.3">
      <c r="A4690" s="216">
        <v>2018</v>
      </c>
      <c r="B4690" s="216" t="s">
        <v>115</v>
      </c>
      <c r="C4690" s="216" t="s">
        <v>81</v>
      </c>
      <c r="D4690" s="216" t="s">
        <v>82</v>
      </c>
      <c r="E4690" s="216" t="s">
        <v>124</v>
      </c>
      <c r="F4690" s="216" t="s">
        <v>123</v>
      </c>
      <c r="G4690">
        <v>81300</v>
      </c>
    </row>
    <row r="4691" spans="1:7" x14ac:dyDescent="0.3">
      <c r="A4691" s="218">
        <v>2018</v>
      </c>
      <c r="B4691" s="216" t="s">
        <v>115</v>
      </c>
      <c r="C4691" s="216" t="s">
        <v>98</v>
      </c>
      <c r="D4691" s="216" t="s">
        <v>99</v>
      </c>
      <c r="E4691" s="216" t="s">
        <v>124</v>
      </c>
      <c r="F4691" s="216" t="s">
        <v>123</v>
      </c>
      <c r="G4691">
        <v>230445</v>
      </c>
    </row>
    <row r="4692" spans="1:7" x14ac:dyDescent="0.3">
      <c r="A4692" s="216">
        <v>2018</v>
      </c>
      <c r="B4692" s="216" t="s">
        <v>115</v>
      </c>
      <c r="C4692" s="216" t="s">
        <v>103</v>
      </c>
      <c r="D4692" s="216" t="s">
        <v>104</v>
      </c>
      <c r="E4692" s="216" t="s">
        <v>124</v>
      </c>
      <c r="F4692" s="216" t="s">
        <v>123</v>
      </c>
      <c r="G4692">
        <v>119820</v>
      </c>
    </row>
    <row r="4693" spans="1:7" x14ac:dyDescent="0.3">
      <c r="A4693" s="218">
        <v>2018</v>
      </c>
      <c r="B4693" s="216" t="s">
        <v>115</v>
      </c>
      <c r="C4693" s="217" t="s">
        <v>12</v>
      </c>
      <c r="D4693" s="216" t="s">
        <v>47</v>
      </c>
      <c r="E4693" s="216" t="s">
        <v>124</v>
      </c>
      <c r="F4693" s="216" t="s">
        <v>123</v>
      </c>
      <c r="G4693">
        <v>81900</v>
      </c>
    </row>
    <row r="4694" spans="1:7" x14ac:dyDescent="0.3">
      <c r="A4694" s="216">
        <v>2018</v>
      </c>
      <c r="B4694" s="216" t="s">
        <v>115</v>
      </c>
      <c r="C4694" s="217" t="s">
        <v>13</v>
      </c>
      <c r="D4694" s="216" t="s">
        <v>48</v>
      </c>
      <c r="E4694" s="216" t="s">
        <v>124</v>
      </c>
      <c r="F4694" s="216" t="s">
        <v>123</v>
      </c>
      <c r="G4694">
        <v>320550</v>
      </c>
    </row>
    <row r="4695" spans="1:7" x14ac:dyDescent="0.3">
      <c r="A4695" s="218">
        <v>2018</v>
      </c>
      <c r="B4695" s="216" t="s">
        <v>6</v>
      </c>
      <c r="C4695" s="217" t="s">
        <v>14</v>
      </c>
      <c r="D4695" s="216" t="s">
        <v>50</v>
      </c>
      <c r="E4695" s="216" t="s">
        <v>124</v>
      </c>
      <c r="F4695" s="216" t="s">
        <v>123</v>
      </c>
      <c r="G4695">
        <v>50825</v>
      </c>
    </row>
    <row r="4696" spans="1:7" x14ac:dyDescent="0.3">
      <c r="A4696" s="216">
        <v>2018</v>
      </c>
      <c r="B4696" s="216" t="s">
        <v>6</v>
      </c>
      <c r="C4696" s="217" t="s">
        <v>15</v>
      </c>
      <c r="D4696" s="216" t="s">
        <v>52</v>
      </c>
      <c r="E4696" s="216" t="s">
        <v>124</v>
      </c>
      <c r="F4696" s="216" t="s">
        <v>123</v>
      </c>
      <c r="G4696">
        <v>212050</v>
      </c>
    </row>
    <row r="4697" spans="1:7" x14ac:dyDescent="0.3">
      <c r="A4697" s="218">
        <v>2018</v>
      </c>
      <c r="B4697" s="216" t="s">
        <v>6</v>
      </c>
      <c r="C4697" s="217" t="s">
        <v>16</v>
      </c>
      <c r="D4697" s="216" t="s">
        <v>53</v>
      </c>
      <c r="E4697" s="216" t="s">
        <v>124</v>
      </c>
      <c r="F4697" s="216" t="s">
        <v>123</v>
      </c>
      <c r="G4697">
        <v>153351</v>
      </c>
    </row>
    <row r="4698" spans="1:7" x14ac:dyDescent="0.3">
      <c r="A4698" s="218">
        <v>2018</v>
      </c>
      <c r="B4698" s="216" t="s">
        <v>10</v>
      </c>
      <c r="C4698" s="216" t="s">
        <v>11</v>
      </c>
      <c r="D4698" s="216" t="s">
        <v>246</v>
      </c>
      <c r="E4698" s="216" t="s">
        <v>124</v>
      </c>
      <c r="F4698" s="216" t="s">
        <v>123</v>
      </c>
      <c r="G4698">
        <v>144275</v>
      </c>
    </row>
    <row r="4699" spans="1:7" x14ac:dyDescent="0.3">
      <c r="A4699" s="216">
        <v>2018</v>
      </c>
      <c r="B4699" s="216" t="s">
        <v>6</v>
      </c>
      <c r="C4699" s="217" t="s">
        <v>18</v>
      </c>
      <c r="D4699" s="216" t="s">
        <v>56</v>
      </c>
      <c r="E4699" s="216" t="s">
        <v>124</v>
      </c>
      <c r="F4699" s="216" t="s">
        <v>123</v>
      </c>
      <c r="G4699">
        <v>159150</v>
      </c>
    </row>
    <row r="4700" spans="1:7" x14ac:dyDescent="0.3">
      <c r="A4700" s="218">
        <v>2018</v>
      </c>
      <c r="B4700" s="216" t="s">
        <v>10</v>
      </c>
      <c r="C4700" s="217" t="s">
        <v>19</v>
      </c>
      <c r="D4700" s="216" t="s">
        <v>57</v>
      </c>
      <c r="E4700" s="216" t="s">
        <v>124</v>
      </c>
      <c r="F4700" s="216" t="s">
        <v>123</v>
      </c>
      <c r="G4700">
        <v>95900</v>
      </c>
    </row>
    <row r="4701" spans="1:7" x14ac:dyDescent="0.3">
      <c r="A4701" s="216">
        <v>2018</v>
      </c>
      <c r="B4701" s="216" t="s">
        <v>10</v>
      </c>
      <c r="C4701" s="217" t="s">
        <v>20</v>
      </c>
      <c r="D4701" s="216" t="s">
        <v>58</v>
      </c>
      <c r="E4701" s="216" t="s">
        <v>124</v>
      </c>
      <c r="F4701" s="216" t="s">
        <v>123</v>
      </c>
      <c r="G4701">
        <v>20200</v>
      </c>
    </row>
    <row r="4702" spans="1:7" x14ac:dyDescent="0.3">
      <c r="A4702" s="218">
        <v>2018</v>
      </c>
      <c r="B4702" s="216" t="s">
        <v>10</v>
      </c>
      <c r="C4702" s="217" t="s">
        <v>21</v>
      </c>
      <c r="D4702" s="216" t="s">
        <v>59</v>
      </c>
      <c r="E4702" s="216" t="s">
        <v>124</v>
      </c>
      <c r="F4702" s="216" t="s">
        <v>123</v>
      </c>
      <c r="G4702">
        <v>19700</v>
      </c>
    </row>
    <row r="4703" spans="1:7" x14ac:dyDescent="0.3">
      <c r="A4703" s="216">
        <v>2018</v>
      </c>
      <c r="B4703" s="216" t="s">
        <v>10</v>
      </c>
      <c r="C4703" s="217" t="s">
        <v>22</v>
      </c>
      <c r="D4703" s="216" t="s">
        <v>60</v>
      </c>
      <c r="E4703" s="216" t="s">
        <v>124</v>
      </c>
      <c r="F4703" s="216" t="s">
        <v>123</v>
      </c>
      <c r="G4703">
        <v>299167</v>
      </c>
    </row>
    <row r="4704" spans="1:7" x14ac:dyDescent="0.3">
      <c r="A4704" s="218">
        <v>2018</v>
      </c>
      <c r="B4704" s="216" t="s">
        <v>10</v>
      </c>
      <c r="C4704" s="217" t="s">
        <v>23</v>
      </c>
      <c r="D4704" s="216" t="s">
        <v>61</v>
      </c>
      <c r="E4704" s="216" t="s">
        <v>124</v>
      </c>
      <c r="F4704" s="216" t="s">
        <v>123</v>
      </c>
      <c r="G4704">
        <v>104850</v>
      </c>
    </row>
    <row r="4705" spans="1:7" x14ac:dyDescent="0.3">
      <c r="A4705" s="216">
        <v>2018</v>
      </c>
      <c r="B4705" s="216" t="s">
        <v>10</v>
      </c>
      <c r="C4705" s="217" t="s">
        <v>24</v>
      </c>
      <c r="D4705" s="216" t="s">
        <v>62</v>
      </c>
      <c r="E4705" s="216" t="s">
        <v>124</v>
      </c>
      <c r="F4705" s="216" t="s">
        <v>123</v>
      </c>
      <c r="G4705">
        <v>156760</v>
      </c>
    </row>
    <row r="4706" spans="1:7" x14ac:dyDescent="0.3">
      <c r="A4706" s="218">
        <v>2018</v>
      </c>
      <c r="B4706" s="216" t="s">
        <v>10</v>
      </c>
      <c r="C4706" s="216" t="s">
        <v>11</v>
      </c>
      <c r="D4706" s="216" t="s">
        <v>246</v>
      </c>
      <c r="E4706" s="216" t="s">
        <v>124</v>
      </c>
      <c r="F4706" s="216" t="s">
        <v>123</v>
      </c>
      <c r="G4706">
        <v>14925</v>
      </c>
    </row>
    <row r="4707" spans="1:7" x14ac:dyDescent="0.3">
      <c r="A4707" s="216">
        <v>2018</v>
      </c>
      <c r="B4707" s="216" t="s">
        <v>10</v>
      </c>
      <c r="C4707" s="217" t="s">
        <v>25</v>
      </c>
      <c r="D4707" s="216" t="s">
        <v>64</v>
      </c>
      <c r="E4707" s="216" t="s">
        <v>124</v>
      </c>
      <c r="F4707" s="216" t="s">
        <v>123</v>
      </c>
      <c r="G4707">
        <v>8350</v>
      </c>
    </row>
    <row r="4708" spans="1:7" x14ac:dyDescent="0.3">
      <c r="A4708" s="218">
        <v>2018</v>
      </c>
      <c r="B4708" s="216" t="s">
        <v>10</v>
      </c>
      <c r="C4708" s="216" t="s">
        <v>247</v>
      </c>
      <c r="D4708" s="216" t="s">
        <v>248</v>
      </c>
      <c r="E4708" s="216" t="s">
        <v>124</v>
      </c>
      <c r="F4708" s="216" t="s">
        <v>123</v>
      </c>
      <c r="G4708">
        <v>5150</v>
      </c>
    </row>
    <row r="4709" spans="1:7" x14ac:dyDescent="0.3">
      <c r="A4709" s="218">
        <v>2018</v>
      </c>
      <c r="B4709" s="216" t="s">
        <v>10</v>
      </c>
      <c r="C4709" s="217" t="s">
        <v>26</v>
      </c>
      <c r="D4709" s="216" t="s">
        <v>67</v>
      </c>
      <c r="E4709" s="216" t="s">
        <v>124</v>
      </c>
      <c r="F4709" s="216" t="s">
        <v>123</v>
      </c>
    </row>
    <row r="4710" spans="1:7" x14ac:dyDescent="0.3">
      <c r="A4710" s="216">
        <v>2018</v>
      </c>
      <c r="B4710" s="216" t="s">
        <v>6</v>
      </c>
      <c r="C4710" s="217" t="s">
        <v>17</v>
      </c>
      <c r="D4710" s="216" t="s">
        <v>68</v>
      </c>
      <c r="E4710" s="216" t="s">
        <v>124</v>
      </c>
      <c r="F4710" s="216" t="s">
        <v>123</v>
      </c>
      <c r="G4710">
        <v>205850</v>
      </c>
    </row>
    <row r="4711" spans="1:7" x14ac:dyDescent="0.3">
      <c r="A4711" s="218">
        <v>2018</v>
      </c>
      <c r="B4711" s="216" t="s">
        <v>114</v>
      </c>
      <c r="C4711" s="216" t="s">
        <v>112</v>
      </c>
      <c r="D4711" s="216" t="s">
        <v>51</v>
      </c>
      <c r="E4711" s="216" t="s">
        <v>124</v>
      </c>
      <c r="F4711" s="216" t="s">
        <v>123</v>
      </c>
      <c r="G4711">
        <v>139450</v>
      </c>
    </row>
    <row r="4712" spans="1:7" x14ac:dyDescent="0.3">
      <c r="A4712" s="218">
        <v>2018</v>
      </c>
      <c r="B4712" s="216" t="s">
        <v>115</v>
      </c>
      <c r="C4712" s="216" t="s">
        <v>69</v>
      </c>
      <c r="D4712" s="216" t="s">
        <v>70</v>
      </c>
      <c r="E4712" t="s">
        <v>27</v>
      </c>
      <c r="F4712" t="s">
        <v>28</v>
      </c>
      <c r="G4712">
        <v>282</v>
      </c>
    </row>
    <row r="4713" spans="1:7" x14ac:dyDescent="0.3">
      <c r="A4713" s="216">
        <v>2018</v>
      </c>
      <c r="B4713" s="216" t="s">
        <v>6</v>
      </c>
      <c r="C4713" s="217" t="s">
        <v>7</v>
      </c>
      <c r="D4713" s="216" t="s">
        <v>249</v>
      </c>
      <c r="E4713" s="216" t="s">
        <v>27</v>
      </c>
      <c r="F4713" s="216" t="s">
        <v>28</v>
      </c>
      <c r="G4713">
        <v>3258</v>
      </c>
    </row>
    <row r="4714" spans="1:7" x14ac:dyDescent="0.3">
      <c r="A4714" s="218">
        <v>2018</v>
      </c>
      <c r="B4714" s="216" t="s">
        <v>10</v>
      </c>
      <c r="C4714" s="216" t="s">
        <v>11</v>
      </c>
      <c r="D4714" s="216" t="s">
        <v>246</v>
      </c>
      <c r="E4714" s="216" t="s">
        <v>27</v>
      </c>
      <c r="F4714" s="216" t="s">
        <v>28</v>
      </c>
      <c r="G4714">
        <v>346</v>
      </c>
    </row>
    <row r="4715" spans="1:7" x14ac:dyDescent="0.3">
      <c r="A4715" s="216">
        <v>2018</v>
      </c>
      <c r="B4715" s="216" t="s">
        <v>250</v>
      </c>
      <c r="C4715" s="216" t="s">
        <v>251</v>
      </c>
      <c r="D4715" s="216" t="s">
        <v>252</v>
      </c>
      <c r="E4715" s="216" t="s">
        <v>27</v>
      </c>
      <c r="F4715" s="216" t="s">
        <v>28</v>
      </c>
      <c r="G4715">
        <v>53</v>
      </c>
    </row>
    <row r="4716" spans="1:7" x14ac:dyDescent="0.3">
      <c r="A4716" s="216">
        <v>2018</v>
      </c>
      <c r="B4716" s="216" t="s">
        <v>250</v>
      </c>
      <c r="C4716" s="216" t="s">
        <v>76</v>
      </c>
      <c r="D4716" s="216" t="s">
        <v>253</v>
      </c>
      <c r="E4716" s="216" t="s">
        <v>27</v>
      </c>
      <c r="F4716" s="216" t="s">
        <v>28</v>
      </c>
    </row>
    <row r="4717" spans="1:7" x14ac:dyDescent="0.3">
      <c r="A4717" s="218">
        <v>2018</v>
      </c>
      <c r="B4717" s="216" t="s">
        <v>250</v>
      </c>
      <c r="C4717" s="216" t="s">
        <v>243</v>
      </c>
      <c r="D4717" s="216" t="s">
        <v>244</v>
      </c>
      <c r="E4717" s="216" t="s">
        <v>27</v>
      </c>
      <c r="F4717" s="216" t="s">
        <v>28</v>
      </c>
      <c r="G4717">
        <v>4</v>
      </c>
    </row>
    <row r="4718" spans="1:7" x14ac:dyDescent="0.3">
      <c r="A4718" s="216">
        <v>2018</v>
      </c>
      <c r="B4718" s="216" t="s">
        <v>114</v>
      </c>
      <c r="C4718" s="216" t="s">
        <v>105</v>
      </c>
      <c r="D4718" s="216" t="s">
        <v>242</v>
      </c>
      <c r="E4718" s="216" t="s">
        <v>27</v>
      </c>
      <c r="F4718" s="216" t="s">
        <v>28</v>
      </c>
      <c r="G4718">
        <v>58</v>
      </c>
    </row>
    <row r="4719" spans="1:7" x14ac:dyDescent="0.3">
      <c r="A4719" s="218">
        <v>2018</v>
      </c>
      <c r="B4719" s="216" t="s">
        <v>114</v>
      </c>
      <c r="C4719" s="216" t="s">
        <v>107</v>
      </c>
      <c r="D4719" s="216" t="s">
        <v>245</v>
      </c>
      <c r="E4719" s="216" t="s">
        <v>27</v>
      </c>
      <c r="F4719" s="216" t="s">
        <v>28</v>
      </c>
      <c r="G4719">
        <v>99</v>
      </c>
    </row>
    <row r="4720" spans="1:7" x14ac:dyDescent="0.3">
      <c r="A4720" s="216">
        <v>2018</v>
      </c>
      <c r="B4720" s="216" t="s">
        <v>114</v>
      </c>
      <c r="C4720" s="216" t="s">
        <v>107</v>
      </c>
      <c r="D4720" s="216" t="s">
        <v>245</v>
      </c>
      <c r="E4720" s="216" t="s">
        <v>27</v>
      </c>
      <c r="F4720" s="216" t="s">
        <v>28</v>
      </c>
    </row>
    <row r="4721" spans="1:7" x14ac:dyDescent="0.3">
      <c r="A4721" s="218">
        <v>2018</v>
      </c>
      <c r="B4721" s="216" t="s">
        <v>114</v>
      </c>
      <c r="C4721" s="216" t="s">
        <v>91</v>
      </c>
      <c r="D4721" s="216" t="s">
        <v>92</v>
      </c>
      <c r="E4721" s="216" t="s">
        <v>27</v>
      </c>
      <c r="F4721" s="216" t="s">
        <v>28</v>
      </c>
      <c r="G4721">
        <v>21</v>
      </c>
    </row>
    <row r="4722" spans="1:7" x14ac:dyDescent="0.3">
      <c r="A4722" s="216">
        <v>2018</v>
      </c>
      <c r="B4722" s="216" t="s">
        <v>120</v>
      </c>
      <c r="C4722" s="216" t="s">
        <v>88</v>
      </c>
      <c r="D4722" s="216" t="s">
        <v>89</v>
      </c>
      <c r="E4722" s="216" t="s">
        <v>27</v>
      </c>
      <c r="F4722" s="216" t="s">
        <v>28</v>
      </c>
    </row>
    <row r="4723" spans="1:7" x14ac:dyDescent="0.3">
      <c r="A4723" s="218">
        <v>2018</v>
      </c>
      <c r="B4723" s="216" t="s">
        <v>120</v>
      </c>
      <c r="C4723" s="216" t="s">
        <v>93</v>
      </c>
      <c r="D4723" s="216" t="s">
        <v>94</v>
      </c>
      <c r="E4723" s="216" t="s">
        <v>27</v>
      </c>
      <c r="F4723" s="216" t="s">
        <v>28</v>
      </c>
      <c r="G4723">
        <v>781</v>
      </c>
    </row>
    <row r="4724" spans="1:7" x14ac:dyDescent="0.3">
      <c r="A4724" s="216">
        <v>2018</v>
      </c>
      <c r="B4724" s="216" t="s">
        <v>250</v>
      </c>
      <c r="C4724" s="216" t="s">
        <v>243</v>
      </c>
      <c r="D4724" s="216" t="s">
        <v>244</v>
      </c>
      <c r="E4724" s="216" t="s">
        <v>27</v>
      </c>
      <c r="F4724" s="216" t="s">
        <v>28</v>
      </c>
      <c r="G4724">
        <v>231</v>
      </c>
    </row>
    <row r="4725" spans="1:7" x14ac:dyDescent="0.3">
      <c r="A4725" s="218">
        <v>2018</v>
      </c>
      <c r="B4725" s="216" t="s">
        <v>250</v>
      </c>
      <c r="C4725" s="216" t="s">
        <v>243</v>
      </c>
      <c r="D4725" s="216" t="s">
        <v>244</v>
      </c>
      <c r="E4725" s="216" t="s">
        <v>27</v>
      </c>
      <c r="F4725" s="216" t="s">
        <v>28</v>
      </c>
      <c r="G4725">
        <v>117</v>
      </c>
    </row>
    <row r="4726" spans="1:7" x14ac:dyDescent="0.3">
      <c r="A4726" s="216">
        <v>2018</v>
      </c>
      <c r="B4726" s="216" t="s">
        <v>120</v>
      </c>
      <c r="C4726" s="216" t="s">
        <v>96</v>
      </c>
      <c r="D4726" s="216" t="s">
        <v>97</v>
      </c>
      <c r="E4726" s="216" t="s">
        <v>27</v>
      </c>
      <c r="F4726" s="216" t="s">
        <v>28</v>
      </c>
      <c r="G4726">
        <v>6</v>
      </c>
    </row>
    <row r="4727" spans="1:7" x14ac:dyDescent="0.3">
      <c r="A4727" s="218">
        <v>2018</v>
      </c>
      <c r="B4727" s="216" t="s">
        <v>120</v>
      </c>
      <c r="C4727" s="216" t="s">
        <v>78</v>
      </c>
      <c r="D4727" s="216" t="s">
        <v>79</v>
      </c>
      <c r="E4727" s="216" t="s">
        <v>27</v>
      </c>
      <c r="F4727" s="216" t="s">
        <v>28</v>
      </c>
    </row>
    <row r="4728" spans="1:7" x14ac:dyDescent="0.3">
      <c r="A4728" s="216">
        <v>2018</v>
      </c>
      <c r="B4728" s="216" t="s">
        <v>120</v>
      </c>
      <c r="C4728" s="216" t="s">
        <v>121</v>
      </c>
      <c r="D4728" s="216" t="s">
        <v>122</v>
      </c>
      <c r="E4728" s="216" t="s">
        <v>27</v>
      </c>
      <c r="F4728" s="216" t="s">
        <v>28</v>
      </c>
      <c r="G4728">
        <v>713</v>
      </c>
    </row>
    <row r="4729" spans="1:7" x14ac:dyDescent="0.3">
      <c r="A4729" s="218">
        <v>2018</v>
      </c>
      <c r="B4729" s="216" t="s">
        <v>120</v>
      </c>
      <c r="C4729" s="216" t="s">
        <v>84</v>
      </c>
      <c r="D4729" s="216" t="s">
        <v>85</v>
      </c>
      <c r="E4729" s="216" t="s">
        <v>27</v>
      </c>
      <c r="F4729" s="216" t="s">
        <v>28</v>
      </c>
      <c r="G4729">
        <v>988</v>
      </c>
    </row>
    <row r="4730" spans="1:7" x14ac:dyDescent="0.3">
      <c r="A4730" s="216">
        <v>2018</v>
      </c>
      <c r="B4730" s="216" t="s">
        <v>250</v>
      </c>
      <c r="C4730" s="216" t="s">
        <v>100</v>
      </c>
      <c r="D4730" s="216" t="s">
        <v>101</v>
      </c>
      <c r="E4730" s="216" t="s">
        <v>27</v>
      </c>
      <c r="F4730" s="216" t="s">
        <v>28</v>
      </c>
      <c r="G4730">
        <v>476</v>
      </c>
    </row>
    <row r="4731" spans="1:7" x14ac:dyDescent="0.3">
      <c r="A4731" s="218">
        <v>2018</v>
      </c>
      <c r="B4731" s="216" t="s">
        <v>115</v>
      </c>
      <c r="C4731" s="216" t="s">
        <v>69</v>
      </c>
      <c r="D4731" s="216" t="s">
        <v>70</v>
      </c>
      <c r="E4731" s="216" t="s">
        <v>27</v>
      </c>
      <c r="F4731" s="216" t="s">
        <v>28</v>
      </c>
      <c r="G4731">
        <v>184</v>
      </c>
    </row>
    <row r="4732" spans="1:7" x14ac:dyDescent="0.3">
      <c r="A4732" s="216">
        <v>2018</v>
      </c>
      <c r="B4732" s="216" t="s">
        <v>115</v>
      </c>
      <c r="C4732" s="216" t="s">
        <v>81</v>
      </c>
      <c r="D4732" s="216" t="s">
        <v>82</v>
      </c>
      <c r="E4732" s="216" t="s">
        <v>27</v>
      </c>
      <c r="F4732" s="216" t="s">
        <v>28</v>
      </c>
      <c r="G4732">
        <v>422</v>
      </c>
    </row>
    <row r="4733" spans="1:7" x14ac:dyDescent="0.3">
      <c r="A4733" s="218">
        <v>2018</v>
      </c>
      <c r="B4733" s="216" t="s">
        <v>115</v>
      </c>
      <c r="C4733" s="216" t="s">
        <v>98</v>
      </c>
      <c r="D4733" s="216" t="s">
        <v>99</v>
      </c>
      <c r="E4733" s="216" t="s">
        <v>27</v>
      </c>
      <c r="F4733" s="216" t="s">
        <v>28</v>
      </c>
      <c r="G4733">
        <v>1587</v>
      </c>
    </row>
    <row r="4734" spans="1:7" x14ac:dyDescent="0.3">
      <c r="A4734" s="216">
        <v>2018</v>
      </c>
      <c r="B4734" s="216" t="s">
        <v>115</v>
      </c>
      <c r="C4734" s="216" t="s">
        <v>103</v>
      </c>
      <c r="D4734" s="216" t="s">
        <v>104</v>
      </c>
      <c r="E4734" s="216" t="s">
        <v>27</v>
      </c>
      <c r="F4734" s="216" t="s">
        <v>28</v>
      </c>
      <c r="G4734">
        <v>237</v>
      </c>
    </row>
    <row r="4735" spans="1:7" x14ac:dyDescent="0.3">
      <c r="A4735" s="218">
        <v>2018</v>
      </c>
      <c r="B4735" s="216" t="s">
        <v>115</v>
      </c>
      <c r="C4735" s="217" t="s">
        <v>12</v>
      </c>
      <c r="D4735" s="216" t="s">
        <v>47</v>
      </c>
      <c r="E4735" s="216" t="s">
        <v>27</v>
      </c>
      <c r="F4735" s="216" t="s">
        <v>28</v>
      </c>
      <c r="G4735">
        <v>2339</v>
      </c>
    </row>
    <row r="4736" spans="1:7" x14ac:dyDescent="0.3">
      <c r="A4736" s="216">
        <v>2018</v>
      </c>
      <c r="B4736" s="216" t="s">
        <v>115</v>
      </c>
      <c r="C4736" s="217" t="s">
        <v>13</v>
      </c>
      <c r="D4736" s="216" t="s">
        <v>48</v>
      </c>
      <c r="E4736" s="216" t="s">
        <v>27</v>
      </c>
      <c r="F4736" s="216" t="s">
        <v>28</v>
      </c>
      <c r="G4736">
        <v>1374</v>
      </c>
    </row>
    <row r="4737" spans="1:7" x14ac:dyDescent="0.3">
      <c r="A4737" s="218">
        <v>2018</v>
      </c>
      <c r="B4737" s="216" t="s">
        <v>6</v>
      </c>
      <c r="C4737" s="217" t="s">
        <v>14</v>
      </c>
      <c r="D4737" s="216" t="s">
        <v>50</v>
      </c>
      <c r="E4737" s="216" t="s">
        <v>27</v>
      </c>
      <c r="F4737" s="216" t="s">
        <v>28</v>
      </c>
      <c r="G4737">
        <v>74</v>
      </c>
    </row>
    <row r="4738" spans="1:7" x14ac:dyDescent="0.3">
      <c r="A4738" s="216">
        <v>2018</v>
      </c>
      <c r="B4738" s="216" t="s">
        <v>6</v>
      </c>
      <c r="C4738" s="217" t="s">
        <v>15</v>
      </c>
      <c r="D4738" s="216" t="s">
        <v>52</v>
      </c>
      <c r="E4738" s="216" t="s">
        <v>27</v>
      </c>
      <c r="F4738" s="216" t="s">
        <v>28</v>
      </c>
      <c r="G4738">
        <v>3294</v>
      </c>
    </row>
    <row r="4739" spans="1:7" x14ac:dyDescent="0.3">
      <c r="A4739" s="218">
        <v>2018</v>
      </c>
      <c r="B4739" s="216" t="s">
        <v>6</v>
      </c>
      <c r="C4739" s="217" t="s">
        <v>16</v>
      </c>
      <c r="D4739" s="216" t="s">
        <v>53</v>
      </c>
      <c r="E4739" s="216" t="s">
        <v>27</v>
      </c>
      <c r="F4739" s="216" t="s">
        <v>28</v>
      </c>
      <c r="G4739">
        <v>2960</v>
      </c>
    </row>
    <row r="4740" spans="1:7" x14ac:dyDescent="0.3">
      <c r="A4740" s="218">
        <v>2018</v>
      </c>
      <c r="B4740" s="216" t="s">
        <v>10</v>
      </c>
      <c r="C4740" s="216" t="s">
        <v>11</v>
      </c>
      <c r="D4740" s="216" t="s">
        <v>246</v>
      </c>
      <c r="E4740" s="216" t="s">
        <v>27</v>
      </c>
      <c r="F4740" s="216" t="s">
        <v>28</v>
      </c>
      <c r="G4740">
        <v>982</v>
      </c>
    </row>
    <row r="4741" spans="1:7" x14ac:dyDescent="0.3">
      <c r="A4741" s="216">
        <v>2018</v>
      </c>
      <c r="B4741" s="216" t="s">
        <v>6</v>
      </c>
      <c r="C4741" s="217" t="s">
        <v>18</v>
      </c>
      <c r="D4741" s="216" t="s">
        <v>56</v>
      </c>
      <c r="E4741" s="216" t="s">
        <v>27</v>
      </c>
      <c r="F4741" s="216" t="s">
        <v>28</v>
      </c>
      <c r="G4741">
        <v>1398</v>
      </c>
    </row>
    <row r="4742" spans="1:7" x14ac:dyDescent="0.3">
      <c r="A4742" s="218">
        <v>2018</v>
      </c>
      <c r="B4742" s="216" t="s">
        <v>10</v>
      </c>
      <c r="C4742" s="217" t="s">
        <v>19</v>
      </c>
      <c r="D4742" s="216" t="s">
        <v>57</v>
      </c>
      <c r="E4742" s="216" t="s">
        <v>27</v>
      </c>
      <c r="F4742" s="216" t="s">
        <v>28</v>
      </c>
      <c r="G4742">
        <v>1692</v>
      </c>
    </row>
    <row r="4743" spans="1:7" x14ac:dyDescent="0.3">
      <c r="A4743" s="216">
        <v>2018</v>
      </c>
      <c r="B4743" s="216" t="s">
        <v>10</v>
      </c>
      <c r="C4743" s="217" t="s">
        <v>20</v>
      </c>
      <c r="D4743" s="216" t="s">
        <v>58</v>
      </c>
      <c r="E4743" s="216" t="s">
        <v>27</v>
      </c>
      <c r="F4743" s="216" t="s">
        <v>28</v>
      </c>
      <c r="G4743">
        <v>81</v>
      </c>
    </row>
    <row r="4744" spans="1:7" x14ac:dyDescent="0.3">
      <c r="A4744" s="218">
        <v>2018</v>
      </c>
      <c r="B4744" s="216" t="s">
        <v>10</v>
      </c>
      <c r="C4744" s="217" t="s">
        <v>21</v>
      </c>
      <c r="D4744" s="216" t="s">
        <v>59</v>
      </c>
      <c r="E4744" s="216" t="s">
        <v>27</v>
      </c>
      <c r="F4744" s="216" t="s">
        <v>28</v>
      </c>
      <c r="G4744">
        <v>190</v>
      </c>
    </row>
    <row r="4745" spans="1:7" x14ac:dyDescent="0.3">
      <c r="A4745" s="216">
        <v>2018</v>
      </c>
      <c r="B4745" s="216" t="s">
        <v>10</v>
      </c>
      <c r="C4745" s="217" t="s">
        <v>22</v>
      </c>
      <c r="D4745" s="216" t="s">
        <v>60</v>
      </c>
      <c r="E4745" s="216" t="s">
        <v>27</v>
      </c>
      <c r="F4745" s="216" t="s">
        <v>28</v>
      </c>
      <c r="G4745">
        <v>827</v>
      </c>
    </row>
    <row r="4746" spans="1:7" x14ac:dyDescent="0.3">
      <c r="A4746" s="218">
        <v>2018</v>
      </c>
      <c r="B4746" s="216" t="s">
        <v>10</v>
      </c>
      <c r="C4746" s="217" t="s">
        <v>23</v>
      </c>
      <c r="D4746" s="216" t="s">
        <v>61</v>
      </c>
      <c r="E4746" s="216" t="s">
        <v>27</v>
      </c>
      <c r="F4746" s="216" t="s">
        <v>28</v>
      </c>
      <c r="G4746">
        <v>1455</v>
      </c>
    </row>
    <row r="4747" spans="1:7" x14ac:dyDescent="0.3">
      <c r="A4747" s="216">
        <v>2018</v>
      </c>
      <c r="B4747" s="216" t="s">
        <v>10</v>
      </c>
      <c r="C4747" s="217" t="s">
        <v>24</v>
      </c>
      <c r="D4747" s="216" t="s">
        <v>62</v>
      </c>
      <c r="E4747" s="216" t="s">
        <v>27</v>
      </c>
      <c r="F4747" s="216" t="s">
        <v>28</v>
      </c>
      <c r="G4747">
        <v>379</v>
      </c>
    </row>
    <row r="4748" spans="1:7" x14ac:dyDescent="0.3">
      <c r="A4748" s="218">
        <v>2018</v>
      </c>
      <c r="B4748" s="216" t="s">
        <v>10</v>
      </c>
      <c r="C4748" s="216" t="s">
        <v>11</v>
      </c>
      <c r="D4748" s="216" t="s">
        <v>246</v>
      </c>
      <c r="E4748" s="216" t="s">
        <v>27</v>
      </c>
      <c r="F4748" s="216" t="s">
        <v>28</v>
      </c>
    </row>
    <row r="4749" spans="1:7" x14ac:dyDescent="0.3">
      <c r="A4749" s="216">
        <v>2018</v>
      </c>
      <c r="B4749" s="216" t="s">
        <v>10</v>
      </c>
      <c r="C4749" s="217" t="s">
        <v>25</v>
      </c>
      <c r="D4749" s="216" t="s">
        <v>64</v>
      </c>
      <c r="E4749" s="216" t="s">
        <v>27</v>
      </c>
      <c r="F4749" s="216" t="s">
        <v>28</v>
      </c>
      <c r="G4749">
        <v>280</v>
      </c>
    </row>
    <row r="4750" spans="1:7" x14ac:dyDescent="0.3">
      <c r="A4750" s="218">
        <v>2018</v>
      </c>
      <c r="B4750" s="216" t="s">
        <v>10</v>
      </c>
      <c r="C4750" s="216" t="s">
        <v>247</v>
      </c>
      <c r="D4750" s="216" t="s">
        <v>248</v>
      </c>
      <c r="E4750" s="216" t="s">
        <v>27</v>
      </c>
      <c r="F4750" s="216" t="s">
        <v>28</v>
      </c>
    </row>
    <row r="4751" spans="1:7" x14ac:dyDescent="0.3">
      <c r="A4751" s="218">
        <v>2018</v>
      </c>
      <c r="B4751" s="216" t="s">
        <v>10</v>
      </c>
      <c r="C4751" s="217" t="s">
        <v>26</v>
      </c>
      <c r="D4751" s="216" t="s">
        <v>67</v>
      </c>
      <c r="E4751" s="216" t="s">
        <v>27</v>
      </c>
      <c r="F4751" s="216" t="s">
        <v>28</v>
      </c>
    </row>
    <row r="4752" spans="1:7" x14ac:dyDescent="0.3">
      <c r="A4752" s="216">
        <v>2018</v>
      </c>
      <c r="B4752" s="216" t="s">
        <v>6</v>
      </c>
      <c r="C4752" s="217" t="s">
        <v>17</v>
      </c>
      <c r="D4752" s="216" t="s">
        <v>68</v>
      </c>
      <c r="E4752" s="216" t="s">
        <v>27</v>
      </c>
      <c r="F4752" s="216" t="s">
        <v>28</v>
      </c>
      <c r="G4752">
        <v>1278</v>
      </c>
    </row>
    <row r="4753" spans="1:7" x14ac:dyDescent="0.3">
      <c r="A4753" s="218">
        <v>2018</v>
      </c>
      <c r="B4753" s="216" t="s">
        <v>114</v>
      </c>
      <c r="C4753" s="216" t="s">
        <v>112</v>
      </c>
      <c r="D4753" s="216" t="s">
        <v>51</v>
      </c>
      <c r="E4753" s="216" t="s">
        <v>27</v>
      </c>
      <c r="F4753" s="216" t="s">
        <v>28</v>
      </c>
      <c r="G4753">
        <v>1164</v>
      </c>
    </row>
    <row r="4754" spans="1:7" x14ac:dyDescent="0.3">
      <c r="A4754" s="218">
        <v>2018</v>
      </c>
      <c r="B4754" s="216" t="s">
        <v>115</v>
      </c>
      <c r="C4754" s="216" t="s">
        <v>69</v>
      </c>
      <c r="D4754" s="216" t="s">
        <v>70</v>
      </c>
      <c r="E4754" t="s">
        <v>127</v>
      </c>
      <c r="F4754" s="216" t="s">
        <v>28</v>
      </c>
    </row>
    <row r="4755" spans="1:7" x14ac:dyDescent="0.3">
      <c r="A4755" s="216">
        <v>2018</v>
      </c>
      <c r="B4755" s="216" t="s">
        <v>6</v>
      </c>
      <c r="C4755" s="217" t="s">
        <v>7</v>
      </c>
      <c r="D4755" s="216" t="s">
        <v>249</v>
      </c>
      <c r="E4755" s="216" t="s">
        <v>127</v>
      </c>
      <c r="F4755" s="216" t="s">
        <v>28</v>
      </c>
      <c r="G4755">
        <v>68</v>
      </c>
    </row>
    <row r="4756" spans="1:7" x14ac:dyDescent="0.3">
      <c r="A4756" s="218">
        <v>2018</v>
      </c>
      <c r="B4756" s="216" t="s">
        <v>10</v>
      </c>
      <c r="C4756" s="216" t="s">
        <v>11</v>
      </c>
      <c r="D4756" s="216" t="s">
        <v>246</v>
      </c>
      <c r="E4756" s="216" t="s">
        <v>127</v>
      </c>
      <c r="F4756" s="216" t="s">
        <v>28</v>
      </c>
      <c r="G4756">
        <v>416</v>
      </c>
    </row>
    <row r="4757" spans="1:7" x14ac:dyDescent="0.3">
      <c r="A4757" s="216">
        <v>2018</v>
      </c>
      <c r="B4757" s="216" t="s">
        <v>250</v>
      </c>
      <c r="C4757" s="216" t="s">
        <v>251</v>
      </c>
      <c r="D4757" s="216" t="s">
        <v>252</v>
      </c>
      <c r="E4757" s="216" t="s">
        <v>127</v>
      </c>
      <c r="F4757" s="216" t="s">
        <v>28</v>
      </c>
      <c r="G4757">
        <v>57</v>
      </c>
    </row>
    <row r="4758" spans="1:7" x14ac:dyDescent="0.3">
      <c r="A4758" s="216">
        <v>2018</v>
      </c>
      <c r="B4758" s="216" t="s">
        <v>250</v>
      </c>
      <c r="C4758" s="216" t="s">
        <v>76</v>
      </c>
      <c r="D4758" s="216" t="s">
        <v>253</v>
      </c>
      <c r="E4758" s="216" t="s">
        <v>127</v>
      </c>
      <c r="F4758" s="216" t="s">
        <v>28</v>
      </c>
    </row>
    <row r="4759" spans="1:7" x14ac:dyDescent="0.3">
      <c r="A4759" s="218">
        <v>2018</v>
      </c>
      <c r="B4759" s="216" t="s">
        <v>250</v>
      </c>
      <c r="C4759" s="216" t="s">
        <v>243</v>
      </c>
      <c r="D4759" s="216" t="s">
        <v>244</v>
      </c>
      <c r="E4759" s="216" t="s">
        <v>127</v>
      </c>
      <c r="F4759" s="216" t="s">
        <v>28</v>
      </c>
    </row>
    <row r="4760" spans="1:7" x14ac:dyDescent="0.3">
      <c r="A4760" s="216">
        <v>2018</v>
      </c>
      <c r="B4760" s="216" t="s">
        <v>114</v>
      </c>
      <c r="C4760" s="216" t="s">
        <v>105</v>
      </c>
      <c r="D4760" s="216" t="s">
        <v>242</v>
      </c>
      <c r="E4760" s="216" t="s">
        <v>127</v>
      </c>
      <c r="F4760" s="216" t="s">
        <v>28</v>
      </c>
      <c r="G4760">
        <v>4</v>
      </c>
    </row>
    <row r="4761" spans="1:7" x14ac:dyDescent="0.3">
      <c r="A4761" s="218">
        <v>2018</v>
      </c>
      <c r="B4761" s="216" t="s">
        <v>114</v>
      </c>
      <c r="C4761" s="216" t="s">
        <v>107</v>
      </c>
      <c r="D4761" s="216" t="s">
        <v>245</v>
      </c>
      <c r="E4761" s="216" t="s">
        <v>127</v>
      </c>
      <c r="F4761" s="216" t="s">
        <v>28</v>
      </c>
    </row>
    <row r="4762" spans="1:7" x14ac:dyDescent="0.3">
      <c r="A4762" s="216">
        <v>2018</v>
      </c>
      <c r="B4762" s="216" t="s">
        <v>114</v>
      </c>
      <c r="C4762" s="216" t="s">
        <v>107</v>
      </c>
      <c r="D4762" s="216" t="s">
        <v>245</v>
      </c>
      <c r="E4762" s="216" t="s">
        <v>127</v>
      </c>
      <c r="F4762" s="216" t="s">
        <v>28</v>
      </c>
    </row>
    <row r="4763" spans="1:7" x14ac:dyDescent="0.3">
      <c r="A4763" s="218">
        <v>2018</v>
      </c>
      <c r="B4763" s="216" t="s">
        <v>114</v>
      </c>
      <c r="C4763" s="216" t="s">
        <v>91</v>
      </c>
      <c r="D4763" s="216" t="s">
        <v>92</v>
      </c>
      <c r="E4763" s="216" t="s">
        <v>127</v>
      </c>
      <c r="F4763" s="216" t="s">
        <v>28</v>
      </c>
    </row>
    <row r="4764" spans="1:7" x14ac:dyDescent="0.3">
      <c r="A4764" s="216">
        <v>2018</v>
      </c>
      <c r="B4764" s="216" t="s">
        <v>120</v>
      </c>
      <c r="C4764" s="216" t="s">
        <v>88</v>
      </c>
      <c r="D4764" s="216" t="s">
        <v>89</v>
      </c>
      <c r="E4764" s="216" t="s">
        <v>127</v>
      </c>
      <c r="F4764" s="216" t="s">
        <v>28</v>
      </c>
      <c r="G4764">
        <v>176</v>
      </c>
    </row>
    <row r="4765" spans="1:7" x14ac:dyDescent="0.3">
      <c r="A4765" s="218">
        <v>2018</v>
      </c>
      <c r="B4765" s="216" t="s">
        <v>120</v>
      </c>
      <c r="C4765" s="216" t="s">
        <v>93</v>
      </c>
      <c r="D4765" s="216" t="s">
        <v>94</v>
      </c>
      <c r="E4765" s="216" t="s">
        <v>127</v>
      </c>
      <c r="F4765" s="216" t="s">
        <v>28</v>
      </c>
      <c r="G4765">
        <v>384</v>
      </c>
    </row>
    <row r="4766" spans="1:7" x14ac:dyDescent="0.3">
      <c r="A4766" s="216">
        <v>2018</v>
      </c>
      <c r="B4766" s="216" t="s">
        <v>250</v>
      </c>
      <c r="C4766" s="216" t="s">
        <v>243</v>
      </c>
      <c r="D4766" s="216" t="s">
        <v>244</v>
      </c>
      <c r="E4766" s="216" t="s">
        <v>127</v>
      </c>
      <c r="F4766" s="216" t="s">
        <v>28</v>
      </c>
      <c r="G4766">
        <v>63</v>
      </c>
    </row>
    <row r="4767" spans="1:7" x14ac:dyDescent="0.3">
      <c r="A4767" s="218">
        <v>2018</v>
      </c>
      <c r="B4767" s="216" t="s">
        <v>250</v>
      </c>
      <c r="C4767" s="216" t="s">
        <v>243</v>
      </c>
      <c r="D4767" s="216" t="s">
        <v>244</v>
      </c>
      <c r="E4767" s="216" t="s">
        <v>127</v>
      </c>
      <c r="F4767" s="216" t="s">
        <v>28</v>
      </c>
      <c r="G4767">
        <v>20</v>
      </c>
    </row>
    <row r="4768" spans="1:7" x14ac:dyDescent="0.3">
      <c r="A4768" s="216">
        <v>2018</v>
      </c>
      <c r="B4768" s="216" t="s">
        <v>120</v>
      </c>
      <c r="C4768" s="216" t="s">
        <v>96</v>
      </c>
      <c r="D4768" s="216" t="s">
        <v>97</v>
      </c>
      <c r="E4768" s="216" t="s">
        <v>127</v>
      </c>
      <c r="F4768" s="216" t="s">
        <v>28</v>
      </c>
    </row>
    <row r="4769" spans="1:7" x14ac:dyDescent="0.3">
      <c r="A4769" s="218">
        <v>2018</v>
      </c>
      <c r="B4769" s="216" t="s">
        <v>120</v>
      </c>
      <c r="C4769" s="216" t="s">
        <v>78</v>
      </c>
      <c r="D4769" s="216" t="s">
        <v>79</v>
      </c>
      <c r="E4769" s="216" t="s">
        <v>127</v>
      </c>
      <c r="F4769" s="216" t="s">
        <v>28</v>
      </c>
    </row>
    <row r="4770" spans="1:7" x14ac:dyDescent="0.3">
      <c r="A4770" s="216">
        <v>2018</v>
      </c>
      <c r="B4770" s="216" t="s">
        <v>120</v>
      </c>
      <c r="C4770" s="216" t="s">
        <v>121</v>
      </c>
      <c r="D4770" s="216" t="s">
        <v>122</v>
      </c>
      <c r="E4770" s="216" t="s">
        <v>127</v>
      </c>
      <c r="F4770" s="216" t="s">
        <v>28</v>
      </c>
      <c r="G4770">
        <v>274</v>
      </c>
    </row>
    <row r="4771" spans="1:7" x14ac:dyDescent="0.3">
      <c r="A4771" s="218">
        <v>2018</v>
      </c>
      <c r="B4771" s="216" t="s">
        <v>120</v>
      </c>
      <c r="C4771" s="216" t="s">
        <v>84</v>
      </c>
      <c r="D4771" s="216" t="s">
        <v>85</v>
      </c>
      <c r="E4771" s="216" t="s">
        <v>127</v>
      </c>
      <c r="F4771" s="216" t="s">
        <v>28</v>
      </c>
      <c r="G4771">
        <v>114</v>
      </c>
    </row>
    <row r="4772" spans="1:7" x14ac:dyDescent="0.3">
      <c r="A4772" s="216">
        <v>2018</v>
      </c>
      <c r="B4772" s="216" t="s">
        <v>250</v>
      </c>
      <c r="C4772" s="216" t="s">
        <v>100</v>
      </c>
      <c r="D4772" s="216" t="s">
        <v>101</v>
      </c>
      <c r="E4772" s="216" t="s">
        <v>127</v>
      </c>
      <c r="F4772" s="216" t="s">
        <v>28</v>
      </c>
      <c r="G4772">
        <v>80</v>
      </c>
    </row>
    <row r="4773" spans="1:7" x14ac:dyDescent="0.3">
      <c r="A4773" s="218">
        <v>2018</v>
      </c>
      <c r="B4773" s="216" t="s">
        <v>115</v>
      </c>
      <c r="C4773" s="216" t="s">
        <v>69</v>
      </c>
      <c r="D4773" s="216" t="s">
        <v>70</v>
      </c>
      <c r="E4773" s="216" t="s">
        <v>127</v>
      </c>
      <c r="F4773" s="216" t="s">
        <v>28</v>
      </c>
      <c r="G4773">
        <v>32</v>
      </c>
    </row>
    <row r="4774" spans="1:7" x14ac:dyDescent="0.3">
      <c r="A4774" s="216">
        <v>2018</v>
      </c>
      <c r="B4774" s="216" t="s">
        <v>115</v>
      </c>
      <c r="C4774" s="216" t="s">
        <v>81</v>
      </c>
      <c r="D4774" s="216" t="s">
        <v>82</v>
      </c>
      <c r="E4774" s="216" t="s">
        <v>127</v>
      </c>
      <c r="F4774" s="216" t="s">
        <v>28</v>
      </c>
      <c r="G4774">
        <v>32</v>
      </c>
    </row>
    <row r="4775" spans="1:7" x14ac:dyDescent="0.3">
      <c r="A4775" s="218">
        <v>2018</v>
      </c>
      <c r="B4775" s="216" t="s">
        <v>115</v>
      </c>
      <c r="C4775" s="216" t="s">
        <v>98</v>
      </c>
      <c r="D4775" s="216" t="s">
        <v>99</v>
      </c>
      <c r="E4775" s="216" t="s">
        <v>127</v>
      </c>
      <c r="F4775" s="216" t="s">
        <v>28</v>
      </c>
      <c r="G4775">
        <v>181</v>
      </c>
    </row>
    <row r="4776" spans="1:7" x14ac:dyDescent="0.3">
      <c r="A4776" s="216">
        <v>2018</v>
      </c>
      <c r="B4776" s="216" t="s">
        <v>115</v>
      </c>
      <c r="C4776" s="216" t="s">
        <v>103</v>
      </c>
      <c r="D4776" s="216" t="s">
        <v>104</v>
      </c>
      <c r="E4776" s="216" t="s">
        <v>127</v>
      </c>
      <c r="F4776" s="216" t="s">
        <v>28</v>
      </c>
    </row>
    <row r="4777" spans="1:7" x14ac:dyDescent="0.3">
      <c r="A4777" s="218">
        <v>2018</v>
      </c>
      <c r="B4777" s="216" t="s">
        <v>115</v>
      </c>
      <c r="C4777" s="217" t="s">
        <v>12</v>
      </c>
      <c r="D4777" s="216" t="s">
        <v>47</v>
      </c>
      <c r="E4777" s="216" t="s">
        <v>127</v>
      </c>
      <c r="F4777" s="216" t="s">
        <v>28</v>
      </c>
    </row>
    <row r="4778" spans="1:7" x14ac:dyDescent="0.3">
      <c r="A4778" s="216">
        <v>2018</v>
      </c>
      <c r="B4778" s="216" t="s">
        <v>115</v>
      </c>
      <c r="C4778" s="217" t="s">
        <v>13</v>
      </c>
      <c r="D4778" s="216" t="s">
        <v>48</v>
      </c>
      <c r="E4778" s="216" t="s">
        <v>127</v>
      </c>
      <c r="F4778" s="216" t="s">
        <v>28</v>
      </c>
      <c r="G4778">
        <v>242</v>
      </c>
    </row>
    <row r="4779" spans="1:7" x14ac:dyDescent="0.3">
      <c r="A4779" s="218">
        <v>2018</v>
      </c>
      <c r="B4779" s="216" t="s">
        <v>6</v>
      </c>
      <c r="C4779" s="217" t="s">
        <v>14</v>
      </c>
      <c r="D4779" s="216" t="s">
        <v>50</v>
      </c>
      <c r="E4779" s="216" t="s">
        <v>127</v>
      </c>
      <c r="F4779" s="216" t="s">
        <v>28</v>
      </c>
      <c r="G4779">
        <v>12</v>
      </c>
    </row>
    <row r="4780" spans="1:7" x14ac:dyDescent="0.3">
      <c r="A4780" s="216">
        <v>2018</v>
      </c>
      <c r="B4780" s="216" t="s">
        <v>6</v>
      </c>
      <c r="C4780" s="217" t="s">
        <v>15</v>
      </c>
      <c r="D4780" s="216" t="s">
        <v>52</v>
      </c>
      <c r="E4780" s="216" t="s">
        <v>127</v>
      </c>
      <c r="F4780" s="216" t="s">
        <v>28</v>
      </c>
      <c r="G4780">
        <v>22</v>
      </c>
    </row>
    <row r="4781" spans="1:7" x14ac:dyDescent="0.3">
      <c r="A4781" s="218">
        <v>2018</v>
      </c>
      <c r="B4781" s="216" t="s">
        <v>6</v>
      </c>
      <c r="C4781" s="217" t="s">
        <v>16</v>
      </c>
      <c r="D4781" s="216" t="s">
        <v>53</v>
      </c>
      <c r="E4781" s="216" t="s">
        <v>127</v>
      </c>
      <c r="F4781" s="216" t="s">
        <v>28</v>
      </c>
      <c r="G4781">
        <v>23</v>
      </c>
    </row>
    <row r="4782" spans="1:7" x14ac:dyDescent="0.3">
      <c r="A4782" s="218">
        <v>2018</v>
      </c>
      <c r="B4782" s="216" t="s">
        <v>10</v>
      </c>
      <c r="C4782" s="216" t="s">
        <v>11</v>
      </c>
      <c r="D4782" s="216" t="s">
        <v>246</v>
      </c>
      <c r="E4782" s="216" t="s">
        <v>127</v>
      </c>
      <c r="F4782" s="216" t="s">
        <v>28</v>
      </c>
      <c r="G4782">
        <v>44</v>
      </c>
    </row>
    <row r="4783" spans="1:7" x14ac:dyDescent="0.3">
      <c r="A4783" s="216">
        <v>2018</v>
      </c>
      <c r="B4783" s="216" t="s">
        <v>6</v>
      </c>
      <c r="C4783" s="217" t="s">
        <v>18</v>
      </c>
      <c r="D4783" s="216" t="s">
        <v>56</v>
      </c>
      <c r="E4783" s="216" t="s">
        <v>127</v>
      </c>
      <c r="F4783" s="216" t="s">
        <v>28</v>
      </c>
      <c r="G4783">
        <v>121</v>
      </c>
    </row>
    <row r="4784" spans="1:7" x14ac:dyDescent="0.3">
      <c r="A4784" s="218">
        <v>2018</v>
      </c>
      <c r="B4784" s="216" t="s">
        <v>10</v>
      </c>
      <c r="C4784" s="217" t="s">
        <v>19</v>
      </c>
      <c r="D4784" s="216" t="s">
        <v>57</v>
      </c>
      <c r="E4784" s="216" t="s">
        <v>127</v>
      </c>
      <c r="F4784" s="216" t="s">
        <v>28</v>
      </c>
      <c r="G4784">
        <v>36</v>
      </c>
    </row>
    <row r="4785" spans="1:7" x14ac:dyDescent="0.3">
      <c r="A4785" s="216">
        <v>2018</v>
      </c>
      <c r="B4785" s="216" t="s">
        <v>10</v>
      </c>
      <c r="C4785" s="217" t="s">
        <v>20</v>
      </c>
      <c r="D4785" s="216" t="s">
        <v>58</v>
      </c>
      <c r="E4785" s="216" t="s">
        <v>127</v>
      </c>
      <c r="F4785" s="216" t="s">
        <v>28</v>
      </c>
      <c r="G4785">
        <v>10</v>
      </c>
    </row>
    <row r="4786" spans="1:7" x14ac:dyDescent="0.3">
      <c r="A4786" s="218">
        <v>2018</v>
      </c>
      <c r="B4786" s="216" t="s">
        <v>10</v>
      </c>
      <c r="C4786" s="217" t="s">
        <v>21</v>
      </c>
      <c r="D4786" s="216" t="s">
        <v>59</v>
      </c>
      <c r="E4786" s="216" t="s">
        <v>127</v>
      </c>
      <c r="F4786" s="216" t="s">
        <v>28</v>
      </c>
      <c r="G4786">
        <v>48</v>
      </c>
    </row>
    <row r="4787" spans="1:7" x14ac:dyDescent="0.3">
      <c r="A4787" s="216">
        <v>2018</v>
      </c>
      <c r="B4787" s="216" t="s">
        <v>10</v>
      </c>
      <c r="C4787" s="217" t="s">
        <v>22</v>
      </c>
      <c r="D4787" s="216" t="s">
        <v>60</v>
      </c>
      <c r="E4787" s="216" t="s">
        <v>127</v>
      </c>
      <c r="F4787" s="216" t="s">
        <v>28</v>
      </c>
      <c r="G4787">
        <v>317</v>
      </c>
    </row>
    <row r="4788" spans="1:7" x14ac:dyDescent="0.3">
      <c r="A4788" s="218">
        <v>2018</v>
      </c>
      <c r="B4788" s="216" t="s">
        <v>10</v>
      </c>
      <c r="C4788" s="217" t="s">
        <v>23</v>
      </c>
      <c r="D4788" s="216" t="s">
        <v>61</v>
      </c>
      <c r="E4788" s="216" t="s">
        <v>127</v>
      </c>
      <c r="F4788" s="216" t="s">
        <v>28</v>
      </c>
    </row>
    <row r="4789" spans="1:7" x14ac:dyDescent="0.3">
      <c r="A4789" s="216">
        <v>2018</v>
      </c>
      <c r="B4789" s="216" t="s">
        <v>10</v>
      </c>
      <c r="C4789" s="217" t="s">
        <v>24</v>
      </c>
      <c r="D4789" s="216" t="s">
        <v>62</v>
      </c>
      <c r="E4789" s="216" t="s">
        <v>127</v>
      </c>
      <c r="F4789" s="216" t="s">
        <v>28</v>
      </c>
      <c r="G4789">
        <v>98</v>
      </c>
    </row>
    <row r="4790" spans="1:7" x14ac:dyDescent="0.3">
      <c r="A4790" s="218">
        <v>2018</v>
      </c>
      <c r="B4790" s="216" t="s">
        <v>10</v>
      </c>
      <c r="C4790" s="216" t="s">
        <v>11</v>
      </c>
      <c r="D4790" s="216" t="s">
        <v>246</v>
      </c>
      <c r="E4790" s="216" t="s">
        <v>127</v>
      </c>
      <c r="F4790" s="216" t="s">
        <v>28</v>
      </c>
    </row>
    <row r="4791" spans="1:7" x14ac:dyDescent="0.3">
      <c r="A4791" s="216">
        <v>2018</v>
      </c>
      <c r="B4791" s="216" t="s">
        <v>10</v>
      </c>
      <c r="C4791" s="217" t="s">
        <v>25</v>
      </c>
      <c r="D4791" s="216" t="s">
        <v>64</v>
      </c>
      <c r="E4791" s="216" t="s">
        <v>127</v>
      </c>
      <c r="F4791" s="216" t="s">
        <v>28</v>
      </c>
      <c r="G4791">
        <v>4</v>
      </c>
    </row>
    <row r="4792" spans="1:7" x14ac:dyDescent="0.3">
      <c r="A4792" s="218">
        <v>2018</v>
      </c>
      <c r="B4792" s="216" t="s">
        <v>10</v>
      </c>
      <c r="C4792" s="216" t="s">
        <v>247</v>
      </c>
      <c r="D4792" s="216" t="s">
        <v>248</v>
      </c>
      <c r="E4792" s="216" t="s">
        <v>127</v>
      </c>
      <c r="F4792" s="216" t="s">
        <v>28</v>
      </c>
    </row>
    <row r="4793" spans="1:7" x14ac:dyDescent="0.3">
      <c r="A4793" s="218">
        <v>2018</v>
      </c>
      <c r="B4793" s="216" t="s">
        <v>10</v>
      </c>
      <c r="C4793" s="217" t="s">
        <v>26</v>
      </c>
      <c r="D4793" s="216" t="s">
        <v>67</v>
      </c>
      <c r="E4793" s="216" t="s">
        <v>127</v>
      </c>
      <c r="F4793" s="216" t="s">
        <v>28</v>
      </c>
    </row>
    <row r="4794" spans="1:7" x14ac:dyDescent="0.3">
      <c r="A4794" s="216">
        <v>2018</v>
      </c>
      <c r="B4794" s="216" t="s">
        <v>6</v>
      </c>
      <c r="C4794" s="217" t="s">
        <v>17</v>
      </c>
      <c r="D4794" s="216" t="s">
        <v>68</v>
      </c>
      <c r="E4794" s="216" t="s">
        <v>127</v>
      </c>
      <c r="F4794" s="216" t="s">
        <v>28</v>
      </c>
      <c r="G4794">
        <v>62</v>
      </c>
    </row>
    <row r="4795" spans="1:7" x14ac:dyDescent="0.3">
      <c r="A4795" s="218">
        <v>2018</v>
      </c>
      <c r="B4795" s="216" t="s">
        <v>114</v>
      </c>
      <c r="C4795" s="216" t="s">
        <v>112</v>
      </c>
      <c r="D4795" s="216" t="s">
        <v>51</v>
      </c>
      <c r="E4795" s="216" t="s">
        <v>127</v>
      </c>
      <c r="F4795" s="216" t="s">
        <v>28</v>
      </c>
      <c r="G4795">
        <v>10</v>
      </c>
    </row>
    <row r="4796" spans="1:7" x14ac:dyDescent="0.3">
      <c r="A4796" s="218">
        <v>2018</v>
      </c>
      <c r="B4796" s="216" t="s">
        <v>115</v>
      </c>
      <c r="C4796" s="216" t="s">
        <v>69</v>
      </c>
      <c r="D4796" s="216" t="s">
        <v>70</v>
      </c>
      <c r="E4796" t="s">
        <v>126</v>
      </c>
      <c r="F4796" t="s">
        <v>125</v>
      </c>
    </row>
    <row r="4797" spans="1:7" x14ac:dyDescent="0.3">
      <c r="A4797" s="216">
        <v>2018</v>
      </c>
      <c r="B4797" s="216" t="s">
        <v>6</v>
      </c>
      <c r="C4797" s="217" t="s">
        <v>7</v>
      </c>
      <c r="D4797" s="216" t="s">
        <v>249</v>
      </c>
      <c r="E4797" s="216" t="s">
        <v>126</v>
      </c>
      <c r="F4797" s="216" t="s">
        <v>125</v>
      </c>
      <c r="G4797">
        <v>11650</v>
      </c>
    </row>
    <row r="4798" spans="1:7" x14ac:dyDescent="0.3">
      <c r="A4798" s="218">
        <v>2018</v>
      </c>
      <c r="B4798" s="216" t="s">
        <v>10</v>
      </c>
      <c r="C4798" s="216" t="s">
        <v>11</v>
      </c>
      <c r="D4798" s="216" t="s">
        <v>246</v>
      </c>
      <c r="E4798" s="216" t="s">
        <v>126</v>
      </c>
      <c r="F4798" s="216" t="s">
        <v>125</v>
      </c>
    </row>
    <row r="4799" spans="1:7" x14ac:dyDescent="0.3">
      <c r="A4799" s="216">
        <v>2018</v>
      </c>
      <c r="B4799" s="216" t="s">
        <v>250</v>
      </c>
      <c r="C4799" s="216" t="s">
        <v>251</v>
      </c>
      <c r="D4799" s="216" t="s">
        <v>252</v>
      </c>
      <c r="E4799" s="216" t="s">
        <v>126</v>
      </c>
      <c r="F4799" s="216" t="s">
        <v>125</v>
      </c>
      <c r="G4799">
        <v>3425</v>
      </c>
    </row>
    <row r="4800" spans="1:7" x14ac:dyDescent="0.3">
      <c r="A4800" s="216">
        <v>2018</v>
      </c>
      <c r="B4800" s="216" t="s">
        <v>250</v>
      </c>
      <c r="C4800" s="216" t="s">
        <v>76</v>
      </c>
      <c r="D4800" s="216" t="s">
        <v>253</v>
      </c>
      <c r="E4800" s="216" t="s">
        <v>126</v>
      </c>
      <c r="F4800" s="216" t="s">
        <v>125</v>
      </c>
    </row>
    <row r="4801" spans="1:7" x14ac:dyDescent="0.3">
      <c r="A4801" s="218">
        <v>2018</v>
      </c>
      <c r="B4801" s="216" t="s">
        <v>250</v>
      </c>
      <c r="C4801" s="216" t="s">
        <v>243</v>
      </c>
      <c r="D4801" s="216" t="s">
        <v>244</v>
      </c>
      <c r="E4801" s="216" t="s">
        <v>126</v>
      </c>
      <c r="F4801" s="216" t="s">
        <v>125</v>
      </c>
      <c r="G4801">
        <v>1000</v>
      </c>
    </row>
    <row r="4802" spans="1:7" x14ac:dyDescent="0.3">
      <c r="A4802" s="216">
        <v>2018</v>
      </c>
      <c r="B4802" s="216" t="s">
        <v>114</v>
      </c>
      <c r="C4802" s="216" t="s">
        <v>105</v>
      </c>
      <c r="D4802" s="216" t="s">
        <v>242</v>
      </c>
      <c r="E4802" s="216" t="s">
        <v>126</v>
      </c>
      <c r="F4802" s="216" t="s">
        <v>125</v>
      </c>
      <c r="G4802">
        <v>200</v>
      </c>
    </row>
    <row r="4803" spans="1:7" x14ac:dyDescent="0.3">
      <c r="A4803" s="218">
        <v>2018</v>
      </c>
      <c r="B4803" s="216" t="s">
        <v>114</v>
      </c>
      <c r="C4803" s="216" t="s">
        <v>107</v>
      </c>
      <c r="D4803" s="216" t="s">
        <v>245</v>
      </c>
      <c r="E4803" s="216" t="s">
        <v>126</v>
      </c>
      <c r="F4803" s="216" t="s">
        <v>125</v>
      </c>
      <c r="G4803">
        <v>1380</v>
      </c>
    </row>
    <row r="4804" spans="1:7" x14ac:dyDescent="0.3">
      <c r="A4804" s="216">
        <v>2018</v>
      </c>
      <c r="B4804" s="216" t="s">
        <v>114</v>
      </c>
      <c r="C4804" s="216" t="s">
        <v>107</v>
      </c>
      <c r="D4804" s="216" t="s">
        <v>245</v>
      </c>
      <c r="E4804" s="216" t="s">
        <v>126</v>
      </c>
      <c r="F4804" s="216" t="s">
        <v>125</v>
      </c>
    </row>
    <row r="4805" spans="1:7" x14ac:dyDescent="0.3">
      <c r="A4805" s="218">
        <v>2018</v>
      </c>
      <c r="B4805" s="216" t="s">
        <v>114</v>
      </c>
      <c r="C4805" s="216" t="s">
        <v>91</v>
      </c>
      <c r="D4805" s="216" t="s">
        <v>92</v>
      </c>
      <c r="E4805" s="216" t="s">
        <v>126</v>
      </c>
      <c r="F4805" s="216" t="s">
        <v>125</v>
      </c>
    </row>
    <row r="4806" spans="1:7" x14ac:dyDescent="0.3">
      <c r="A4806" s="216">
        <v>2018</v>
      </c>
      <c r="B4806" s="216" t="s">
        <v>120</v>
      </c>
      <c r="C4806" s="216" t="s">
        <v>88</v>
      </c>
      <c r="D4806" s="216" t="s">
        <v>89</v>
      </c>
      <c r="E4806" s="216" t="s">
        <v>126</v>
      </c>
      <c r="F4806" s="216" t="s">
        <v>125</v>
      </c>
      <c r="G4806">
        <v>2200</v>
      </c>
    </row>
    <row r="4807" spans="1:7" x14ac:dyDescent="0.3">
      <c r="A4807" s="218">
        <v>2018</v>
      </c>
      <c r="B4807" s="216" t="s">
        <v>120</v>
      </c>
      <c r="C4807" s="216" t="s">
        <v>93</v>
      </c>
      <c r="D4807" s="216" t="s">
        <v>94</v>
      </c>
      <c r="E4807" s="216" t="s">
        <v>126</v>
      </c>
      <c r="F4807" s="216" t="s">
        <v>125</v>
      </c>
      <c r="G4807">
        <v>5510</v>
      </c>
    </row>
    <row r="4808" spans="1:7" x14ac:dyDescent="0.3">
      <c r="A4808" s="216">
        <v>2018</v>
      </c>
      <c r="B4808" s="216" t="s">
        <v>250</v>
      </c>
      <c r="C4808" s="216" t="s">
        <v>243</v>
      </c>
      <c r="D4808" s="216" t="s">
        <v>244</v>
      </c>
      <c r="E4808" s="216" t="s">
        <v>126</v>
      </c>
      <c r="F4808" s="216" t="s">
        <v>125</v>
      </c>
      <c r="G4808">
        <v>10920</v>
      </c>
    </row>
    <row r="4809" spans="1:7" x14ac:dyDescent="0.3">
      <c r="A4809" s="218">
        <v>2018</v>
      </c>
      <c r="B4809" s="216" t="s">
        <v>250</v>
      </c>
      <c r="C4809" s="216" t="s">
        <v>243</v>
      </c>
      <c r="D4809" s="216" t="s">
        <v>244</v>
      </c>
      <c r="E4809" s="216" t="s">
        <v>126</v>
      </c>
      <c r="F4809" s="216" t="s">
        <v>125</v>
      </c>
      <c r="G4809">
        <v>4485</v>
      </c>
    </row>
    <row r="4810" spans="1:7" x14ac:dyDescent="0.3">
      <c r="A4810" s="216">
        <v>2018</v>
      </c>
      <c r="B4810" s="216" t="s">
        <v>120</v>
      </c>
      <c r="C4810" s="216" t="s">
        <v>96</v>
      </c>
      <c r="D4810" s="216" t="s">
        <v>97</v>
      </c>
      <c r="E4810" s="216" t="s">
        <v>126</v>
      </c>
      <c r="F4810" s="216" t="s">
        <v>125</v>
      </c>
    </row>
    <row r="4811" spans="1:7" x14ac:dyDescent="0.3">
      <c r="A4811" s="218">
        <v>2018</v>
      </c>
      <c r="B4811" s="216" t="s">
        <v>120</v>
      </c>
      <c r="C4811" s="216" t="s">
        <v>78</v>
      </c>
      <c r="D4811" s="216" t="s">
        <v>79</v>
      </c>
      <c r="E4811" s="216" t="s">
        <v>126</v>
      </c>
      <c r="F4811" s="216" t="s">
        <v>125</v>
      </c>
    </row>
    <row r="4812" spans="1:7" x14ac:dyDescent="0.3">
      <c r="A4812" s="216">
        <v>2018</v>
      </c>
      <c r="B4812" s="216" t="s">
        <v>120</v>
      </c>
      <c r="C4812" s="216" t="s">
        <v>121</v>
      </c>
      <c r="D4812" s="216" t="s">
        <v>122</v>
      </c>
      <c r="E4812" s="216" t="s">
        <v>126</v>
      </c>
      <c r="F4812" s="216" t="s">
        <v>125</v>
      </c>
      <c r="G4812">
        <v>15350</v>
      </c>
    </row>
    <row r="4813" spans="1:7" x14ac:dyDescent="0.3">
      <c r="A4813" s="218">
        <v>2018</v>
      </c>
      <c r="B4813" s="216" t="s">
        <v>120</v>
      </c>
      <c r="C4813" s="216" t="s">
        <v>84</v>
      </c>
      <c r="D4813" s="216" t="s">
        <v>85</v>
      </c>
      <c r="E4813" s="216" t="s">
        <v>126</v>
      </c>
      <c r="F4813" s="216" t="s">
        <v>125</v>
      </c>
      <c r="G4813">
        <v>5200</v>
      </c>
    </row>
    <row r="4814" spans="1:7" x14ac:dyDescent="0.3">
      <c r="A4814" s="216">
        <v>2018</v>
      </c>
      <c r="B4814" s="216" t="s">
        <v>250</v>
      </c>
      <c r="C4814" s="216" t="s">
        <v>100</v>
      </c>
      <c r="D4814" s="216" t="s">
        <v>101</v>
      </c>
      <c r="E4814" s="216" t="s">
        <v>126</v>
      </c>
      <c r="F4814" s="216" t="s">
        <v>125</v>
      </c>
      <c r="G4814">
        <v>660</v>
      </c>
    </row>
    <row r="4815" spans="1:7" x14ac:dyDescent="0.3">
      <c r="A4815" s="218">
        <v>2018</v>
      </c>
      <c r="B4815" s="216" t="s">
        <v>115</v>
      </c>
      <c r="C4815" s="216" t="s">
        <v>69</v>
      </c>
      <c r="D4815" s="216" t="s">
        <v>70</v>
      </c>
      <c r="E4815" s="216" t="s">
        <v>126</v>
      </c>
      <c r="F4815" s="216" t="s">
        <v>125</v>
      </c>
    </row>
    <row r="4816" spans="1:7" x14ac:dyDescent="0.3">
      <c r="A4816" s="216">
        <v>2018</v>
      </c>
      <c r="B4816" s="216" t="s">
        <v>115</v>
      </c>
      <c r="C4816" s="216" t="s">
        <v>81</v>
      </c>
      <c r="D4816" s="216" t="s">
        <v>82</v>
      </c>
      <c r="E4816" s="216" t="s">
        <v>126</v>
      </c>
      <c r="F4816" s="216" t="s">
        <v>125</v>
      </c>
      <c r="G4816">
        <v>13000</v>
      </c>
    </row>
    <row r="4817" spans="1:7" x14ac:dyDescent="0.3">
      <c r="A4817" s="218">
        <v>2018</v>
      </c>
      <c r="B4817" s="216" t="s">
        <v>115</v>
      </c>
      <c r="C4817" s="216" t="s">
        <v>98</v>
      </c>
      <c r="D4817" s="216" t="s">
        <v>99</v>
      </c>
      <c r="E4817" s="216" t="s">
        <v>126</v>
      </c>
      <c r="F4817" s="216" t="s">
        <v>125</v>
      </c>
      <c r="G4817">
        <v>7500</v>
      </c>
    </row>
    <row r="4818" spans="1:7" x14ac:dyDescent="0.3">
      <c r="A4818" s="216">
        <v>2018</v>
      </c>
      <c r="B4818" s="216" t="s">
        <v>115</v>
      </c>
      <c r="C4818" s="216" t="s">
        <v>103</v>
      </c>
      <c r="D4818" s="216" t="s">
        <v>104</v>
      </c>
      <c r="E4818" s="216" t="s">
        <v>126</v>
      </c>
      <c r="F4818" s="216" t="s">
        <v>125</v>
      </c>
      <c r="G4818">
        <v>1000</v>
      </c>
    </row>
    <row r="4819" spans="1:7" x14ac:dyDescent="0.3">
      <c r="A4819" s="218">
        <v>2018</v>
      </c>
      <c r="B4819" s="216" t="s">
        <v>115</v>
      </c>
      <c r="C4819" s="217" t="s">
        <v>12</v>
      </c>
      <c r="D4819" s="216" t="s">
        <v>47</v>
      </c>
      <c r="E4819" s="216" t="s">
        <v>126</v>
      </c>
      <c r="F4819" s="216" t="s">
        <v>125</v>
      </c>
      <c r="G4819">
        <v>2000</v>
      </c>
    </row>
    <row r="4820" spans="1:7" x14ac:dyDescent="0.3">
      <c r="A4820" s="216">
        <v>2018</v>
      </c>
      <c r="B4820" s="216" t="s">
        <v>115</v>
      </c>
      <c r="C4820" s="217" t="s">
        <v>13</v>
      </c>
      <c r="D4820" s="216" t="s">
        <v>48</v>
      </c>
      <c r="E4820" s="216" t="s">
        <v>126</v>
      </c>
      <c r="F4820" s="216" t="s">
        <v>125</v>
      </c>
      <c r="G4820">
        <v>7450</v>
      </c>
    </row>
    <row r="4821" spans="1:7" x14ac:dyDescent="0.3">
      <c r="A4821" s="218">
        <v>2018</v>
      </c>
      <c r="B4821" s="216" t="s">
        <v>6</v>
      </c>
      <c r="C4821" s="217" t="s">
        <v>14</v>
      </c>
      <c r="D4821" s="216" t="s">
        <v>50</v>
      </c>
      <c r="E4821" s="216" t="s">
        <v>126</v>
      </c>
      <c r="F4821" s="216" t="s">
        <v>125</v>
      </c>
    </row>
    <row r="4822" spans="1:7" x14ac:dyDescent="0.3">
      <c r="A4822" s="216">
        <v>2018</v>
      </c>
      <c r="B4822" s="216" t="s">
        <v>6</v>
      </c>
      <c r="C4822" s="217" t="s">
        <v>15</v>
      </c>
      <c r="D4822" s="216" t="s">
        <v>52</v>
      </c>
      <c r="E4822" s="216" t="s">
        <v>126</v>
      </c>
      <c r="F4822" s="216" t="s">
        <v>125</v>
      </c>
      <c r="G4822">
        <v>4400</v>
      </c>
    </row>
    <row r="4823" spans="1:7" x14ac:dyDescent="0.3">
      <c r="A4823" s="218">
        <v>2018</v>
      </c>
      <c r="B4823" s="216" t="s">
        <v>6</v>
      </c>
      <c r="C4823" s="217" t="s">
        <v>16</v>
      </c>
      <c r="D4823" s="216" t="s">
        <v>53</v>
      </c>
      <c r="E4823" s="216" t="s">
        <v>126</v>
      </c>
      <c r="F4823" s="216" t="s">
        <v>125</v>
      </c>
      <c r="G4823">
        <v>3500</v>
      </c>
    </row>
    <row r="4824" spans="1:7" x14ac:dyDescent="0.3">
      <c r="A4824" s="218">
        <v>2018</v>
      </c>
      <c r="B4824" s="216" t="s">
        <v>10</v>
      </c>
      <c r="C4824" s="216" t="s">
        <v>11</v>
      </c>
      <c r="D4824" s="216" t="s">
        <v>246</v>
      </c>
      <c r="E4824" s="216" t="s">
        <v>126</v>
      </c>
      <c r="F4824" s="216" t="s">
        <v>125</v>
      </c>
    </row>
    <row r="4825" spans="1:7" x14ac:dyDescent="0.3">
      <c r="A4825" s="216">
        <v>2018</v>
      </c>
      <c r="B4825" s="216" t="s">
        <v>6</v>
      </c>
      <c r="C4825" s="217" t="s">
        <v>18</v>
      </c>
      <c r="D4825" s="216" t="s">
        <v>56</v>
      </c>
      <c r="E4825" s="216" t="s">
        <v>126</v>
      </c>
      <c r="F4825" s="216" t="s">
        <v>125</v>
      </c>
      <c r="G4825">
        <v>2250</v>
      </c>
    </row>
    <row r="4826" spans="1:7" x14ac:dyDescent="0.3">
      <c r="A4826" s="218">
        <v>2018</v>
      </c>
      <c r="B4826" s="216" t="s">
        <v>10</v>
      </c>
      <c r="C4826" s="217" t="s">
        <v>19</v>
      </c>
      <c r="D4826" s="216" t="s">
        <v>57</v>
      </c>
      <c r="E4826" s="216" t="s">
        <v>126</v>
      </c>
      <c r="F4826" s="216" t="s">
        <v>125</v>
      </c>
      <c r="G4826">
        <v>1000</v>
      </c>
    </row>
    <row r="4827" spans="1:7" x14ac:dyDescent="0.3">
      <c r="A4827" s="216">
        <v>2018</v>
      </c>
      <c r="B4827" s="216" t="s">
        <v>10</v>
      </c>
      <c r="C4827" s="217" t="s">
        <v>20</v>
      </c>
      <c r="D4827" s="216" t="s">
        <v>58</v>
      </c>
      <c r="E4827" s="216" t="s">
        <v>126</v>
      </c>
      <c r="F4827" s="216" t="s">
        <v>125</v>
      </c>
    </row>
    <row r="4828" spans="1:7" x14ac:dyDescent="0.3">
      <c r="A4828" s="218">
        <v>2018</v>
      </c>
      <c r="B4828" s="216" t="s">
        <v>10</v>
      </c>
      <c r="C4828" s="217" t="s">
        <v>21</v>
      </c>
      <c r="D4828" s="216" t="s">
        <v>59</v>
      </c>
      <c r="E4828" s="216" t="s">
        <v>126</v>
      </c>
      <c r="F4828" s="216" t="s">
        <v>125</v>
      </c>
    </row>
    <row r="4829" spans="1:7" x14ac:dyDescent="0.3">
      <c r="A4829" s="216">
        <v>2018</v>
      </c>
      <c r="B4829" s="216" t="s">
        <v>10</v>
      </c>
      <c r="C4829" s="217" t="s">
        <v>22</v>
      </c>
      <c r="D4829" s="216" t="s">
        <v>60</v>
      </c>
      <c r="E4829" s="216" t="s">
        <v>126</v>
      </c>
      <c r="F4829" s="216" t="s">
        <v>125</v>
      </c>
      <c r="G4829">
        <v>8510</v>
      </c>
    </row>
    <row r="4830" spans="1:7" x14ac:dyDescent="0.3">
      <c r="A4830" s="218">
        <v>2018</v>
      </c>
      <c r="B4830" s="216" t="s">
        <v>10</v>
      </c>
      <c r="C4830" s="217" t="s">
        <v>23</v>
      </c>
      <c r="D4830" s="216" t="s">
        <v>61</v>
      </c>
      <c r="E4830" s="216" t="s">
        <v>126</v>
      </c>
      <c r="F4830" s="216" t="s">
        <v>125</v>
      </c>
      <c r="G4830">
        <v>6800</v>
      </c>
    </row>
    <row r="4831" spans="1:7" x14ac:dyDescent="0.3">
      <c r="A4831" s="216">
        <v>2018</v>
      </c>
      <c r="B4831" s="216" t="s">
        <v>10</v>
      </c>
      <c r="C4831" s="217" t="s">
        <v>24</v>
      </c>
      <c r="D4831" s="216" t="s">
        <v>62</v>
      </c>
      <c r="E4831" s="216" t="s">
        <v>126</v>
      </c>
      <c r="F4831" s="216" t="s">
        <v>125</v>
      </c>
      <c r="G4831">
        <v>6000</v>
      </c>
    </row>
    <row r="4832" spans="1:7" x14ac:dyDescent="0.3">
      <c r="A4832" s="218">
        <v>2018</v>
      </c>
      <c r="B4832" s="216" t="s">
        <v>10</v>
      </c>
      <c r="C4832" s="216" t="s">
        <v>11</v>
      </c>
      <c r="D4832" s="216" t="s">
        <v>246</v>
      </c>
      <c r="E4832" s="216" t="s">
        <v>126</v>
      </c>
      <c r="F4832" s="216" t="s">
        <v>125</v>
      </c>
    </row>
    <row r="4833" spans="1:7" x14ac:dyDescent="0.3">
      <c r="A4833" s="216">
        <v>2018</v>
      </c>
      <c r="B4833" s="216" t="s">
        <v>10</v>
      </c>
      <c r="C4833" s="217" t="s">
        <v>25</v>
      </c>
      <c r="D4833" s="216" t="s">
        <v>64</v>
      </c>
      <c r="E4833" s="216" t="s">
        <v>126</v>
      </c>
      <c r="F4833" s="216" t="s">
        <v>125</v>
      </c>
    </row>
    <row r="4834" spans="1:7" x14ac:dyDescent="0.3">
      <c r="A4834" s="218">
        <v>2018</v>
      </c>
      <c r="B4834" s="216" t="s">
        <v>10</v>
      </c>
      <c r="C4834" s="216" t="s">
        <v>247</v>
      </c>
      <c r="D4834" s="216" t="s">
        <v>248</v>
      </c>
      <c r="E4834" s="216" t="s">
        <v>126</v>
      </c>
      <c r="F4834" s="216" t="s">
        <v>125</v>
      </c>
    </row>
    <row r="4835" spans="1:7" x14ac:dyDescent="0.3">
      <c r="A4835" s="218">
        <v>2018</v>
      </c>
      <c r="B4835" s="216" t="s">
        <v>10</v>
      </c>
      <c r="C4835" s="217" t="s">
        <v>26</v>
      </c>
      <c r="D4835" s="216" t="s">
        <v>67</v>
      </c>
      <c r="E4835" s="216" t="s">
        <v>126</v>
      </c>
      <c r="F4835" s="216" t="s">
        <v>125</v>
      </c>
    </row>
    <row r="4836" spans="1:7" x14ac:dyDescent="0.3">
      <c r="A4836" s="216">
        <v>2018</v>
      </c>
      <c r="B4836" s="216" t="s">
        <v>6</v>
      </c>
      <c r="C4836" s="217" t="s">
        <v>17</v>
      </c>
      <c r="D4836" s="216" t="s">
        <v>68</v>
      </c>
      <c r="E4836" s="216" t="s">
        <v>126</v>
      </c>
      <c r="F4836" s="216" t="s">
        <v>125</v>
      </c>
      <c r="G4836">
        <v>3000</v>
      </c>
    </row>
    <row r="4837" spans="1:7" x14ac:dyDescent="0.3">
      <c r="A4837" s="218">
        <v>2018</v>
      </c>
      <c r="B4837" s="216" t="s">
        <v>114</v>
      </c>
      <c r="C4837" s="216" t="s">
        <v>112</v>
      </c>
      <c r="D4837" s="216" t="s">
        <v>51</v>
      </c>
      <c r="E4837" s="216" t="s">
        <v>126</v>
      </c>
      <c r="F4837" s="216" t="s">
        <v>125</v>
      </c>
      <c r="G4837">
        <v>2300</v>
      </c>
    </row>
    <row r="4838" spans="1:7" x14ac:dyDescent="0.3">
      <c r="A4838" s="218">
        <v>2018</v>
      </c>
      <c r="B4838" s="216" t="s">
        <v>115</v>
      </c>
      <c r="C4838" s="216" t="s">
        <v>69</v>
      </c>
      <c r="D4838" s="216" t="s">
        <v>70</v>
      </c>
      <c r="E4838" t="s">
        <v>8</v>
      </c>
      <c r="F4838" t="s">
        <v>9</v>
      </c>
      <c r="G4838">
        <v>19103</v>
      </c>
    </row>
    <row r="4839" spans="1:7" x14ac:dyDescent="0.3">
      <c r="A4839" s="216">
        <v>2018</v>
      </c>
      <c r="B4839" s="216" t="s">
        <v>6</v>
      </c>
      <c r="C4839" s="217" t="s">
        <v>7</v>
      </c>
      <c r="D4839" s="216" t="s">
        <v>249</v>
      </c>
      <c r="E4839" s="216" t="s">
        <v>8</v>
      </c>
      <c r="F4839" s="216" t="s">
        <v>9</v>
      </c>
      <c r="G4839">
        <v>113685</v>
      </c>
    </row>
    <row r="4840" spans="1:7" x14ac:dyDescent="0.3">
      <c r="A4840" s="218">
        <v>2018</v>
      </c>
      <c r="B4840" s="216" t="s">
        <v>10</v>
      </c>
      <c r="C4840" s="216" t="s">
        <v>11</v>
      </c>
      <c r="D4840" s="216" t="s">
        <v>246</v>
      </c>
      <c r="E4840" s="216" t="s">
        <v>8</v>
      </c>
      <c r="F4840" s="216" t="s">
        <v>9</v>
      </c>
      <c r="G4840">
        <v>27404</v>
      </c>
    </row>
    <row r="4841" spans="1:7" x14ac:dyDescent="0.3">
      <c r="A4841" s="216">
        <v>2018</v>
      </c>
      <c r="B4841" s="216" t="s">
        <v>250</v>
      </c>
      <c r="C4841" s="216" t="s">
        <v>251</v>
      </c>
      <c r="D4841" s="216" t="s">
        <v>252</v>
      </c>
      <c r="E4841" s="216" t="s">
        <v>8</v>
      </c>
      <c r="F4841" s="216" t="s">
        <v>9</v>
      </c>
      <c r="G4841">
        <v>10723</v>
      </c>
    </row>
    <row r="4842" spans="1:7" x14ac:dyDescent="0.3">
      <c r="A4842" s="216">
        <v>2018</v>
      </c>
      <c r="B4842" s="216" t="s">
        <v>250</v>
      </c>
      <c r="C4842" s="216" t="s">
        <v>76</v>
      </c>
      <c r="D4842" s="216" t="s">
        <v>253</v>
      </c>
      <c r="E4842" s="216" t="s">
        <v>8</v>
      </c>
      <c r="F4842" s="216" t="s">
        <v>9</v>
      </c>
      <c r="G4842">
        <v>33</v>
      </c>
    </row>
    <row r="4843" spans="1:7" x14ac:dyDescent="0.3">
      <c r="A4843" s="218">
        <v>2018</v>
      </c>
      <c r="B4843" s="216" t="s">
        <v>250</v>
      </c>
      <c r="C4843" s="216" t="s">
        <v>243</v>
      </c>
      <c r="D4843" s="216" t="s">
        <v>244</v>
      </c>
      <c r="E4843" s="216" t="s">
        <v>8</v>
      </c>
      <c r="F4843" s="216" t="s">
        <v>9</v>
      </c>
      <c r="G4843">
        <v>2823</v>
      </c>
    </row>
    <row r="4844" spans="1:7" x14ac:dyDescent="0.3">
      <c r="A4844" s="216">
        <v>2018</v>
      </c>
      <c r="B4844" s="216" t="s">
        <v>114</v>
      </c>
      <c r="C4844" s="216" t="s">
        <v>105</v>
      </c>
      <c r="D4844" s="216" t="s">
        <v>242</v>
      </c>
      <c r="E4844" s="216" t="s">
        <v>8</v>
      </c>
      <c r="F4844" s="216" t="s">
        <v>9</v>
      </c>
      <c r="G4844">
        <v>2966</v>
      </c>
    </row>
    <row r="4845" spans="1:7" x14ac:dyDescent="0.3">
      <c r="A4845" s="218">
        <v>2018</v>
      </c>
      <c r="B4845" s="216" t="s">
        <v>114</v>
      </c>
      <c r="C4845" s="216" t="s">
        <v>107</v>
      </c>
      <c r="D4845" s="216" t="s">
        <v>245</v>
      </c>
      <c r="E4845" s="216" t="s">
        <v>8</v>
      </c>
      <c r="F4845" s="216" t="s">
        <v>9</v>
      </c>
      <c r="G4845">
        <v>9993</v>
      </c>
    </row>
    <row r="4846" spans="1:7" x14ac:dyDescent="0.3">
      <c r="A4846" s="216">
        <v>2018</v>
      </c>
      <c r="B4846" s="216" t="s">
        <v>114</v>
      </c>
      <c r="C4846" s="216" t="s">
        <v>107</v>
      </c>
      <c r="D4846" s="216" t="s">
        <v>245</v>
      </c>
      <c r="E4846" s="216" t="s">
        <v>8</v>
      </c>
      <c r="F4846" s="216" t="s">
        <v>9</v>
      </c>
      <c r="G4846">
        <v>311</v>
      </c>
    </row>
    <row r="4847" spans="1:7" x14ac:dyDescent="0.3">
      <c r="A4847" s="218">
        <v>2018</v>
      </c>
      <c r="B4847" s="216" t="s">
        <v>114</v>
      </c>
      <c r="C4847" s="216" t="s">
        <v>91</v>
      </c>
      <c r="D4847" s="216" t="s">
        <v>92</v>
      </c>
      <c r="E4847" s="216" t="s">
        <v>8</v>
      </c>
      <c r="F4847" s="216" t="s">
        <v>9</v>
      </c>
      <c r="G4847">
        <v>2167</v>
      </c>
    </row>
    <row r="4848" spans="1:7" x14ac:dyDescent="0.3">
      <c r="A4848" s="216">
        <v>2018</v>
      </c>
      <c r="B4848" s="216" t="s">
        <v>120</v>
      </c>
      <c r="C4848" s="216" t="s">
        <v>88</v>
      </c>
      <c r="D4848" s="216" t="s">
        <v>89</v>
      </c>
      <c r="E4848" s="216" t="s">
        <v>8</v>
      </c>
      <c r="F4848" s="216" t="s">
        <v>9</v>
      </c>
      <c r="G4848">
        <v>2776</v>
      </c>
    </row>
    <row r="4849" spans="1:7" x14ac:dyDescent="0.3">
      <c r="A4849" s="218">
        <v>2018</v>
      </c>
      <c r="B4849" s="216" t="s">
        <v>120</v>
      </c>
      <c r="C4849" s="216" t="s">
        <v>93</v>
      </c>
      <c r="D4849" s="216" t="s">
        <v>94</v>
      </c>
      <c r="E4849" s="216" t="s">
        <v>8</v>
      </c>
      <c r="F4849" s="216" t="s">
        <v>9</v>
      </c>
      <c r="G4849">
        <v>28657</v>
      </c>
    </row>
    <row r="4850" spans="1:7" x14ac:dyDescent="0.3">
      <c r="A4850" s="216">
        <v>2018</v>
      </c>
      <c r="B4850" s="216" t="s">
        <v>250</v>
      </c>
      <c r="C4850" s="216" t="s">
        <v>243</v>
      </c>
      <c r="D4850" s="216" t="s">
        <v>244</v>
      </c>
      <c r="E4850" s="216" t="s">
        <v>8</v>
      </c>
      <c r="F4850" s="216" t="s">
        <v>9</v>
      </c>
      <c r="G4850">
        <v>19544</v>
      </c>
    </row>
    <row r="4851" spans="1:7" x14ac:dyDescent="0.3">
      <c r="A4851" s="218">
        <v>2018</v>
      </c>
      <c r="B4851" s="216" t="s">
        <v>250</v>
      </c>
      <c r="C4851" s="216" t="s">
        <v>243</v>
      </c>
      <c r="D4851" s="216" t="s">
        <v>244</v>
      </c>
      <c r="E4851" s="216" t="s">
        <v>8</v>
      </c>
      <c r="F4851" s="216" t="s">
        <v>9</v>
      </c>
      <c r="G4851">
        <v>33115</v>
      </c>
    </row>
    <row r="4852" spans="1:7" x14ac:dyDescent="0.3">
      <c r="A4852" s="216">
        <v>2018</v>
      </c>
      <c r="B4852" s="216" t="s">
        <v>120</v>
      </c>
      <c r="C4852" s="216" t="s">
        <v>96</v>
      </c>
      <c r="D4852" s="216" t="s">
        <v>97</v>
      </c>
      <c r="E4852" s="216" t="s">
        <v>8</v>
      </c>
      <c r="F4852" s="216" t="s">
        <v>9</v>
      </c>
      <c r="G4852">
        <v>1215</v>
      </c>
    </row>
    <row r="4853" spans="1:7" x14ac:dyDescent="0.3">
      <c r="A4853" s="218">
        <v>2018</v>
      </c>
      <c r="B4853" s="216" t="s">
        <v>120</v>
      </c>
      <c r="C4853" s="216" t="s">
        <v>78</v>
      </c>
      <c r="D4853" s="216" t="s">
        <v>79</v>
      </c>
      <c r="E4853" s="216" t="s">
        <v>8</v>
      </c>
      <c r="F4853" s="216" t="s">
        <v>9</v>
      </c>
      <c r="G4853">
        <v>1053</v>
      </c>
    </row>
    <row r="4854" spans="1:7" x14ac:dyDescent="0.3">
      <c r="A4854" s="216">
        <v>2018</v>
      </c>
      <c r="B4854" s="216" t="s">
        <v>120</v>
      </c>
      <c r="C4854" s="216" t="s">
        <v>121</v>
      </c>
      <c r="D4854" s="216" t="s">
        <v>122</v>
      </c>
      <c r="E4854" s="216" t="s">
        <v>8</v>
      </c>
      <c r="F4854" s="216" t="s">
        <v>9</v>
      </c>
      <c r="G4854">
        <v>32952</v>
      </c>
    </row>
    <row r="4855" spans="1:7" x14ac:dyDescent="0.3">
      <c r="A4855" s="218">
        <v>2018</v>
      </c>
      <c r="B4855" s="216" t="s">
        <v>120</v>
      </c>
      <c r="C4855" s="216" t="s">
        <v>84</v>
      </c>
      <c r="D4855" s="216" t="s">
        <v>85</v>
      </c>
      <c r="E4855" s="216" t="s">
        <v>8</v>
      </c>
      <c r="F4855" s="216" t="s">
        <v>9</v>
      </c>
      <c r="G4855">
        <v>62536</v>
      </c>
    </row>
    <row r="4856" spans="1:7" x14ac:dyDescent="0.3">
      <c r="A4856" s="216">
        <v>2018</v>
      </c>
      <c r="B4856" s="216" t="s">
        <v>250</v>
      </c>
      <c r="C4856" s="216" t="s">
        <v>100</v>
      </c>
      <c r="D4856" s="216" t="s">
        <v>101</v>
      </c>
      <c r="E4856" s="216" t="s">
        <v>8</v>
      </c>
      <c r="F4856" s="216" t="s">
        <v>9</v>
      </c>
      <c r="G4856">
        <v>30237</v>
      </c>
    </row>
    <row r="4857" spans="1:7" x14ac:dyDescent="0.3">
      <c r="A4857" s="218">
        <v>2018</v>
      </c>
      <c r="B4857" s="216" t="s">
        <v>115</v>
      </c>
      <c r="C4857" s="216" t="s">
        <v>69</v>
      </c>
      <c r="D4857" s="216" t="s">
        <v>70</v>
      </c>
      <c r="E4857" s="216" t="s">
        <v>8</v>
      </c>
      <c r="F4857" s="216" t="s">
        <v>9</v>
      </c>
      <c r="G4857">
        <v>13539</v>
      </c>
    </row>
    <row r="4858" spans="1:7" x14ac:dyDescent="0.3">
      <c r="A4858" s="216">
        <v>2018</v>
      </c>
      <c r="B4858" s="216" t="s">
        <v>115</v>
      </c>
      <c r="C4858" s="216" t="s">
        <v>81</v>
      </c>
      <c r="D4858" s="216" t="s">
        <v>82</v>
      </c>
      <c r="E4858" s="216" t="s">
        <v>8</v>
      </c>
      <c r="F4858" s="216" t="s">
        <v>9</v>
      </c>
      <c r="G4858">
        <v>11903</v>
      </c>
    </row>
    <row r="4859" spans="1:7" x14ac:dyDescent="0.3">
      <c r="A4859" s="218">
        <v>2018</v>
      </c>
      <c r="B4859" s="216" t="s">
        <v>115</v>
      </c>
      <c r="C4859" s="216" t="s">
        <v>98</v>
      </c>
      <c r="D4859" s="216" t="s">
        <v>99</v>
      </c>
      <c r="E4859" s="216" t="s">
        <v>8</v>
      </c>
      <c r="F4859" s="216" t="s">
        <v>9</v>
      </c>
      <c r="G4859">
        <v>31690</v>
      </c>
    </row>
    <row r="4860" spans="1:7" x14ac:dyDescent="0.3">
      <c r="A4860" s="216">
        <v>2018</v>
      </c>
      <c r="B4860" s="216" t="s">
        <v>115</v>
      </c>
      <c r="C4860" s="216" t="s">
        <v>103</v>
      </c>
      <c r="D4860" s="216" t="s">
        <v>104</v>
      </c>
      <c r="E4860" s="216" t="s">
        <v>8</v>
      </c>
      <c r="F4860" s="216" t="s">
        <v>9</v>
      </c>
      <c r="G4860">
        <v>11609</v>
      </c>
    </row>
    <row r="4861" spans="1:7" x14ac:dyDescent="0.3">
      <c r="A4861" s="218">
        <v>2018</v>
      </c>
      <c r="B4861" s="216" t="s">
        <v>115</v>
      </c>
      <c r="C4861" s="217" t="s">
        <v>12</v>
      </c>
      <c r="D4861" s="216" t="s">
        <v>47</v>
      </c>
      <c r="E4861" s="216" t="s">
        <v>8</v>
      </c>
      <c r="F4861" s="216" t="s">
        <v>9</v>
      </c>
      <c r="G4861">
        <v>18524</v>
      </c>
    </row>
    <row r="4862" spans="1:7" x14ac:dyDescent="0.3">
      <c r="A4862" s="216">
        <v>2018</v>
      </c>
      <c r="B4862" s="216" t="s">
        <v>115</v>
      </c>
      <c r="C4862" s="217" t="s">
        <v>13</v>
      </c>
      <c r="D4862" s="216" t="s">
        <v>48</v>
      </c>
      <c r="E4862" s="216" t="s">
        <v>8</v>
      </c>
      <c r="F4862" s="216" t="s">
        <v>9</v>
      </c>
      <c r="G4862">
        <v>51466</v>
      </c>
    </row>
    <row r="4863" spans="1:7" x14ac:dyDescent="0.3">
      <c r="A4863" s="218">
        <v>2018</v>
      </c>
      <c r="B4863" s="216" t="s">
        <v>6</v>
      </c>
      <c r="C4863" s="217" t="s">
        <v>14</v>
      </c>
      <c r="D4863" s="216" t="s">
        <v>50</v>
      </c>
      <c r="E4863" s="216" t="s">
        <v>8</v>
      </c>
      <c r="F4863" s="216" t="s">
        <v>9</v>
      </c>
      <c r="G4863">
        <v>4118</v>
      </c>
    </row>
    <row r="4864" spans="1:7" x14ac:dyDescent="0.3">
      <c r="A4864" s="216">
        <v>2018</v>
      </c>
      <c r="B4864" s="216" t="s">
        <v>6</v>
      </c>
      <c r="C4864" s="217" t="s">
        <v>15</v>
      </c>
      <c r="D4864" s="216" t="s">
        <v>52</v>
      </c>
      <c r="E4864" s="216" t="s">
        <v>8</v>
      </c>
      <c r="F4864" s="216" t="s">
        <v>9</v>
      </c>
      <c r="G4864">
        <v>33441</v>
      </c>
    </row>
    <row r="4865" spans="1:7" x14ac:dyDescent="0.3">
      <c r="A4865" s="218">
        <v>2018</v>
      </c>
      <c r="B4865" s="216" t="s">
        <v>6</v>
      </c>
      <c r="C4865" s="217" t="s">
        <v>16</v>
      </c>
      <c r="D4865" s="216" t="s">
        <v>53</v>
      </c>
      <c r="E4865" s="216" t="s">
        <v>8</v>
      </c>
      <c r="F4865" s="216" t="s">
        <v>9</v>
      </c>
      <c r="G4865">
        <v>36980</v>
      </c>
    </row>
    <row r="4866" spans="1:7" x14ac:dyDescent="0.3">
      <c r="A4866" s="218">
        <v>2018</v>
      </c>
      <c r="B4866" s="216" t="s">
        <v>10</v>
      </c>
      <c r="C4866" s="216" t="s">
        <v>11</v>
      </c>
      <c r="D4866" s="216" t="s">
        <v>246</v>
      </c>
      <c r="E4866" s="216" t="s">
        <v>8</v>
      </c>
      <c r="F4866" s="216" t="s">
        <v>9</v>
      </c>
      <c r="G4866">
        <v>31154</v>
      </c>
    </row>
    <row r="4867" spans="1:7" x14ac:dyDescent="0.3">
      <c r="A4867" s="216">
        <v>2018</v>
      </c>
      <c r="B4867" s="216" t="s">
        <v>6</v>
      </c>
      <c r="C4867" s="217" t="s">
        <v>18</v>
      </c>
      <c r="D4867" s="216" t="s">
        <v>56</v>
      </c>
      <c r="E4867" s="216" t="s">
        <v>8</v>
      </c>
      <c r="F4867" s="216" t="s">
        <v>9</v>
      </c>
      <c r="G4867">
        <v>41754</v>
      </c>
    </row>
    <row r="4868" spans="1:7" x14ac:dyDescent="0.3">
      <c r="A4868" s="218">
        <v>2018</v>
      </c>
      <c r="B4868" s="216" t="s">
        <v>10</v>
      </c>
      <c r="C4868" s="217" t="s">
        <v>19</v>
      </c>
      <c r="D4868" s="216" t="s">
        <v>57</v>
      </c>
      <c r="E4868" s="216" t="s">
        <v>8</v>
      </c>
      <c r="F4868" s="216" t="s">
        <v>9</v>
      </c>
      <c r="G4868">
        <v>26741</v>
      </c>
    </row>
    <row r="4869" spans="1:7" x14ac:dyDescent="0.3">
      <c r="A4869" s="216">
        <v>2018</v>
      </c>
      <c r="B4869" s="216" t="s">
        <v>10</v>
      </c>
      <c r="C4869" s="217" t="s">
        <v>20</v>
      </c>
      <c r="D4869" s="216" t="s">
        <v>58</v>
      </c>
      <c r="E4869" s="216" t="s">
        <v>8</v>
      </c>
      <c r="F4869" s="216" t="s">
        <v>9</v>
      </c>
      <c r="G4869">
        <v>154</v>
      </c>
    </row>
    <row r="4870" spans="1:7" x14ac:dyDescent="0.3">
      <c r="A4870" s="218">
        <v>2018</v>
      </c>
      <c r="B4870" s="216" t="s">
        <v>10</v>
      </c>
      <c r="C4870" s="217" t="s">
        <v>21</v>
      </c>
      <c r="D4870" s="216" t="s">
        <v>59</v>
      </c>
      <c r="E4870" s="216" t="s">
        <v>8</v>
      </c>
      <c r="F4870" s="216" t="s">
        <v>9</v>
      </c>
      <c r="G4870">
        <v>2969</v>
      </c>
    </row>
    <row r="4871" spans="1:7" x14ac:dyDescent="0.3">
      <c r="A4871" s="216">
        <v>2018</v>
      </c>
      <c r="B4871" s="216" t="s">
        <v>10</v>
      </c>
      <c r="C4871" s="217" t="s">
        <v>22</v>
      </c>
      <c r="D4871" s="216" t="s">
        <v>60</v>
      </c>
      <c r="E4871" s="216" t="s">
        <v>8</v>
      </c>
      <c r="F4871" s="216" t="s">
        <v>9</v>
      </c>
      <c r="G4871">
        <v>34727</v>
      </c>
    </row>
    <row r="4872" spans="1:7" x14ac:dyDescent="0.3">
      <c r="A4872" s="218">
        <v>2018</v>
      </c>
      <c r="B4872" s="216" t="s">
        <v>10</v>
      </c>
      <c r="C4872" s="217" t="s">
        <v>23</v>
      </c>
      <c r="D4872" s="216" t="s">
        <v>61</v>
      </c>
      <c r="E4872" s="216" t="s">
        <v>8</v>
      </c>
      <c r="F4872" s="216" t="s">
        <v>9</v>
      </c>
      <c r="G4872">
        <v>12521</v>
      </c>
    </row>
    <row r="4873" spans="1:7" x14ac:dyDescent="0.3">
      <c r="A4873" s="216">
        <v>2018</v>
      </c>
      <c r="B4873" s="216" t="s">
        <v>10</v>
      </c>
      <c r="C4873" s="217" t="s">
        <v>24</v>
      </c>
      <c r="D4873" s="216" t="s">
        <v>62</v>
      </c>
      <c r="E4873" s="216" t="s">
        <v>8</v>
      </c>
      <c r="F4873" s="216" t="s">
        <v>9</v>
      </c>
      <c r="G4873">
        <v>15359</v>
      </c>
    </row>
    <row r="4874" spans="1:7" x14ac:dyDescent="0.3">
      <c r="A4874" s="218">
        <v>2018</v>
      </c>
      <c r="B4874" s="216" t="s">
        <v>10</v>
      </c>
      <c r="C4874" s="216" t="s">
        <v>11</v>
      </c>
      <c r="D4874" s="216" t="s">
        <v>246</v>
      </c>
      <c r="E4874" s="216" t="s">
        <v>8</v>
      </c>
      <c r="F4874" s="216" t="s">
        <v>9</v>
      </c>
      <c r="G4874">
        <v>892</v>
      </c>
    </row>
    <row r="4875" spans="1:7" x14ac:dyDescent="0.3">
      <c r="A4875" s="216">
        <v>2018</v>
      </c>
      <c r="B4875" s="216" t="s">
        <v>10</v>
      </c>
      <c r="C4875" s="217" t="s">
        <v>25</v>
      </c>
      <c r="D4875" s="216" t="s">
        <v>64</v>
      </c>
      <c r="E4875" s="216" t="s">
        <v>8</v>
      </c>
      <c r="F4875" s="216" t="s">
        <v>9</v>
      </c>
      <c r="G4875">
        <v>685</v>
      </c>
    </row>
    <row r="4876" spans="1:7" x14ac:dyDescent="0.3">
      <c r="A4876" s="218">
        <v>2018</v>
      </c>
      <c r="B4876" s="216" t="s">
        <v>10</v>
      </c>
      <c r="C4876" s="216" t="s">
        <v>247</v>
      </c>
      <c r="D4876" s="216" t="s">
        <v>248</v>
      </c>
      <c r="E4876" s="216" t="s">
        <v>8</v>
      </c>
      <c r="F4876" s="216" t="s">
        <v>9</v>
      </c>
    </row>
    <row r="4877" spans="1:7" x14ac:dyDescent="0.3">
      <c r="A4877" s="218">
        <v>2018</v>
      </c>
      <c r="B4877" s="216" t="s">
        <v>10</v>
      </c>
      <c r="C4877" s="217" t="s">
        <v>26</v>
      </c>
      <c r="D4877" s="216" t="s">
        <v>67</v>
      </c>
      <c r="E4877" s="216" t="s">
        <v>8</v>
      </c>
      <c r="F4877" s="216" t="s">
        <v>9</v>
      </c>
    </row>
    <row r="4878" spans="1:7" x14ac:dyDescent="0.3">
      <c r="A4878" s="216">
        <v>2018</v>
      </c>
      <c r="B4878" s="216" t="s">
        <v>6</v>
      </c>
      <c r="C4878" s="217" t="s">
        <v>17</v>
      </c>
      <c r="D4878" s="216" t="s">
        <v>68</v>
      </c>
      <c r="E4878" s="216" t="s">
        <v>8</v>
      </c>
      <c r="F4878" s="216" t="s">
        <v>9</v>
      </c>
      <c r="G4878">
        <v>33853</v>
      </c>
    </row>
    <row r="4879" spans="1:7" x14ac:dyDescent="0.3">
      <c r="A4879" s="218">
        <v>2018</v>
      </c>
      <c r="B4879" s="216" t="s">
        <v>114</v>
      </c>
      <c r="C4879" s="216" t="s">
        <v>112</v>
      </c>
      <c r="D4879" s="216" t="s">
        <v>51</v>
      </c>
      <c r="E4879" s="216" t="s">
        <v>8</v>
      </c>
      <c r="F4879" s="216" t="s">
        <v>9</v>
      </c>
      <c r="G4879">
        <v>39065</v>
      </c>
    </row>
    <row r="4880" spans="1:7" x14ac:dyDescent="0.3">
      <c r="A4880" s="218">
        <v>2018</v>
      </c>
      <c r="B4880" s="216" t="s">
        <v>115</v>
      </c>
      <c r="C4880" s="216" t="s">
        <v>69</v>
      </c>
      <c r="D4880" s="216" t="s">
        <v>70</v>
      </c>
      <c r="E4880" t="s">
        <v>29</v>
      </c>
      <c r="F4880" t="s">
        <v>30</v>
      </c>
    </row>
    <row r="4881" spans="1:7" x14ac:dyDescent="0.3">
      <c r="A4881" s="216">
        <v>2018</v>
      </c>
      <c r="B4881" s="216" t="s">
        <v>6</v>
      </c>
      <c r="C4881" s="217" t="s">
        <v>7</v>
      </c>
      <c r="D4881" s="216" t="s">
        <v>249</v>
      </c>
      <c r="E4881" s="216" t="s">
        <v>29</v>
      </c>
      <c r="F4881" s="216" t="s">
        <v>30</v>
      </c>
      <c r="G4881">
        <v>5391</v>
      </c>
    </row>
    <row r="4882" spans="1:7" x14ac:dyDescent="0.3">
      <c r="A4882" s="218">
        <v>2018</v>
      </c>
      <c r="B4882" s="216" t="s">
        <v>10</v>
      </c>
      <c r="C4882" s="216" t="s">
        <v>11</v>
      </c>
      <c r="D4882" s="216" t="s">
        <v>246</v>
      </c>
      <c r="E4882" s="216" t="s">
        <v>29</v>
      </c>
      <c r="F4882" s="216" t="s">
        <v>30</v>
      </c>
      <c r="G4882">
        <v>4624</v>
      </c>
    </row>
    <row r="4883" spans="1:7" x14ac:dyDescent="0.3">
      <c r="A4883" s="216">
        <v>2018</v>
      </c>
      <c r="B4883" s="216" t="s">
        <v>250</v>
      </c>
      <c r="C4883" s="216" t="s">
        <v>251</v>
      </c>
      <c r="D4883" s="216" t="s">
        <v>252</v>
      </c>
      <c r="E4883" s="216" t="s">
        <v>29</v>
      </c>
      <c r="F4883" s="216" t="s">
        <v>30</v>
      </c>
    </row>
    <row r="4884" spans="1:7" x14ac:dyDescent="0.3">
      <c r="A4884" s="216">
        <v>2018</v>
      </c>
      <c r="B4884" s="216" t="s">
        <v>250</v>
      </c>
      <c r="C4884" s="216" t="s">
        <v>76</v>
      </c>
      <c r="D4884" s="216" t="s">
        <v>253</v>
      </c>
      <c r="E4884" s="216" t="s">
        <v>29</v>
      </c>
      <c r="F4884" s="216" t="s">
        <v>30</v>
      </c>
    </row>
    <row r="4885" spans="1:7" x14ac:dyDescent="0.3">
      <c r="A4885" s="218">
        <v>2018</v>
      </c>
      <c r="B4885" s="216" t="s">
        <v>250</v>
      </c>
      <c r="C4885" s="216" t="s">
        <v>243</v>
      </c>
      <c r="D4885" s="216" t="s">
        <v>244</v>
      </c>
      <c r="E4885" s="216" t="s">
        <v>29</v>
      </c>
      <c r="F4885" s="216" t="s">
        <v>30</v>
      </c>
    </row>
    <row r="4886" spans="1:7" x14ac:dyDescent="0.3">
      <c r="A4886" s="216">
        <v>2018</v>
      </c>
      <c r="B4886" s="216" t="s">
        <v>114</v>
      </c>
      <c r="C4886" s="216" t="s">
        <v>105</v>
      </c>
      <c r="D4886" s="216" t="s">
        <v>242</v>
      </c>
      <c r="E4886" s="216" t="s">
        <v>29</v>
      </c>
      <c r="F4886" s="216" t="s">
        <v>30</v>
      </c>
    </row>
    <row r="4887" spans="1:7" x14ac:dyDescent="0.3">
      <c r="A4887" s="218">
        <v>2018</v>
      </c>
      <c r="B4887" s="216" t="s">
        <v>114</v>
      </c>
      <c r="C4887" s="216" t="s">
        <v>107</v>
      </c>
      <c r="D4887" s="216" t="s">
        <v>245</v>
      </c>
      <c r="E4887" s="216" t="s">
        <v>29</v>
      </c>
      <c r="F4887" s="216" t="s">
        <v>30</v>
      </c>
      <c r="G4887">
        <v>700</v>
      </c>
    </row>
    <row r="4888" spans="1:7" x14ac:dyDescent="0.3">
      <c r="A4888" s="216">
        <v>2018</v>
      </c>
      <c r="B4888" s="216" t="s">
        <v>114</v>
      </c>
      <c r="C4888" s="216" t="s">
        <v>107</v>
      </c>
      <c r="D4888" s="216" t="s">
        <v>245</v>
      </c>
      <c r="E4888" s="216" t="s">
        <v>29</v>
      </c>
      <c r="F4888" s="216" t="s">
        <v>30</v>
      </c>
    </row>
    <row r="4889" spans="1:7" x14ac:dyDescent="0.3">
      <c r="A4889" s="218">
        <v>2018</v>
      </c>
      <c r="B4889" s="216" t="s">
        <v>114</v>
      </c>
      <c r="C4889" s="216" t="s">
        <v>91</v>
      </c>
      <c r="D4889" s="216" t="s">
        <v>92</v>
      </c>
      <c r="E4889" s="216" t="s">
        <v>29</v>
      </c>
      <c r="F4889" s="216" t="s">
        <v>30</v>
      </c>
    </row>
    <row r="4890" spans="1:7" x14ac:dyDescent="0.3">
      <c r="A4890" s="216">
        <v>2018</v>
      </c>
      <c r="B4890" s="216" t="s">
        <v>120</v>
      </c>
      <c r="C4890" s="216" t="s">
        <v>88</v>
      </c>
      <c r="D4890" s="216" t="s">
        <v>89</v>
      </c>
      <c r="E4890" s="216" t="s">
        <v>29</v>
      </c>
      <c r="F4890" s="216" t="s">
        <v>30</v>
      </c>
    </row>
    <row r="4891" spans="1:7" x14ac:dyDescent="0.3">
      <c r="A4891" s="218">
        <v>2018</v>
      </c>
      <c r="B4891" s="216" t="s">
        <v>120</v>
      </c>
      <c r="C4891" s="216" t="s">
        <v>93</v>
      </c>
      <c r="D4891" s="216" t="s">
        <v>94</v>
      </c>
      <c r="E4891" s="216" t="s">
        <v>29</v>
      </c>
      <c r="F4891" s="216" t="s">
        <v>30</v>
      </c>
      <c r="G4891">
        <v>5551</v>
      </c>
    </row>
    <row r="4892" spans="1:7" x14ac:dyDescent="0.3">
      <c r="A4892" s="216">
        <v>2018</v>
      </c>
      <c r="B4892" s="216" t="s">
        <v>250</v>
      </c>
      <c r="C4892" s="216" t="s">
        <v>243</v>
      </c>
      <c r="D4892" s="216" t="s">
        <v>244</v>
      </c>
      <c r="E4892" s="216" t="s">
        <v>29</v>
      </c>
      <c r="F4892" s="216" t="s">
        <v>30</v>
      </c>
      <c r="G4892">
        <v>2280</v>
      </c>
    </row>
    <row r="4893" spans="1:7" x14ac:dyDescent="0.3">
      <c r="A4893" s="218">
        <v>2018</v>
      </c>
      <c r="B4893" s="216" t="s">
        <v>250</v>
      </c>
      <c r="C4893" s="216" t="s">
        <v>243</v>
      </c>
      <c r="D4893" s="216" t="s">
        <v>244</v>
      </c>
      <c r="E4893" s="216" t="s">
        <v>29</v>
      </c>
      <c r="F4893" s="216" t="s">
        <v>30</v>
      </c>
    </row>
    <row r="4894" spans="1:7" x14ac:dyDescent="0.3">
      <c r="A4894" s="216">
        <v>2018</v>
      </c>
      <c r="B4894" s="216" t="s">
        <v>120</v>
      </c>
      <c r="C4894" s="216" t="s">
        <v>96</v>
      </c>
      <c r="D4894" s="216" t="s">
        <v>97</v>
      </c>
      <c r="E4894" s="216" t="s">
        <v>29</v>
      </c>
      <c r="F4894" s="216" t="s">
        <v>30</v>
      </c>
    </row>
    <row r="4895" spans="1:7" x14ac:dyDescent="0.3">
      <c r="A4895" s="218">
        <v>2018</v>
      </c>
      <c r="B4895" s="216" t="s">
        <v>120</v>
      </c>
      <c r="C4895" s="216" t="s">
        <v>78</v>
      </c>
      <c r="D4895" s="216" t="s">
        <v>79</v>
      </c>
      <c r="E4895" s="216" t="s">
        <v>29</v>
      </c>
      <c r="F4895" s="216" t="s">
        <v>30</v>
      </c>
    </row>
    <row r="4896" spans="1:7" x14ac:dyDescent="0.3">
      <c r="A4896" s="216">
        <v>2018</v>
      </c>
      <c r="B4896" s="216" t="s">
        <v>120</v>
      </c>
      <c r="C4896" s="216" t="s">
        <v>121</v>
      </c>
      <c r="D4896" s="216" t="s">
        <v>122</v>
      </c>
      <c r="E4896" s="216" t="s">
        <v>29</v>
      </c>
      <c r="F4896" s="216" t="s">
        <v>30</v>
      </c>
      <c r="G4896">
        <v>3200</v>
      </c>
    </row>
    <row r="4897" spans="1:7" x14ac:dyDescent="0.3">
      <c r="A4897" s="218">
        <v>2018</v>
      </c>
      <c r="B4897" s="216" t="s">
        <v>120</v>
      </c>
      <c r="C4897" s="216" t="s">
        <v>84</v>
      </c>
      <c r="D4897" s="216" t="s">
        <v>85</v>
      </c>
      <c r="E4897" s="216" t="s">
        <v>29</v>
      </c>
      <c r="F4897" s="216" t="s">
        <v>30</v>
      </c>
    </row>
    <row r="4898" spans="1:7" x14ac:dyDescent="0.3">
      <c r="A4898" s="216">
        <v>2018</v>
      </c>
      <c r="B4898" s="216" t="s">
        <v>250</v>
      </c>
      <c r="C4898" s="216" t="s">
        <v>100</v>
      </c>
      <c r="D4898" s="216" t="s">
        <v>101</v>
      </c>
      <c r="E4898" s="216" t="s">
        <v>29</v>
      </c>
      <c r="F4898" s="216" t="s">
        <v>30</v>
      </c>
    </row>
    <row r="4899" spans="1:7" x14ac:dyDescent="0.3">
      <c r="A4899" s="218">
        <v>2018</v>
      </c>
      <c r="B4899" s="216" t="s">
        <v>115</v>
      </c>
      <c r="C4899" s="216" t="s">
        <v>69</v>
      </c>
      <c r="D4899" s="216" t="s">
        <v>70</v>
      </c>
      <c r="E4899" s="216" t="s">
        <v>29</v>
      </c>
      <c r="F4899" s="216" t="s">
        <v>30</v>
      </c>
    </row>
    <row r="4900" spans="1:7" x14ac:dyDescent="0.3">
      <c r="A4900" s="216">
        <v>2018</v>
      </c>
      <c r="B4900" s="216" t="s">
        <v>115</v>
      </c>
      <c r="C4900" s="216" t="s">
        <v>81</v>
      </c>
      <c r="D4900" s="216" t="s">
        <v>82</v>
      </c>
      <c r="E4900" s="216" t="s">
        <v>29</v>
      </c>
      <c r="F4900" s="216" t="s">
        <v>30</v>
      </c>
    </row>
    <row r="4901" spans="1:7" x14ac:dyDescent="0.3">
      <c r="A4901" s="218">
        <v>2018</v>
      </c>
      <c r="B4901" s="216" t="s">
        <v>115</v>
      </c>
      <c r="C4901" s="216" t="s">
        <v>98</v>
      </c>
      <c r="D4901" s="216" t="s">
        <v>99</v>
      </c>
      <c r="E4901" s="216" t="s">
        <v>29</v>
      </c>
      <c r="F4901" s="216" t="s">
        <v>30</v>
      </c>
      <c r="G4901">
        <v>19147</v>
      </c>
    </row>
    <row r="4902" spans="1:7" x14ac:dyDescent="0.3">
      <c r="A4902" s="216">
        <v>2018</v>
      </c>
      <c r="B4902" s="216" t="s">
        <v>115</v>
      </c>
      <c r="C4902" s="216" t="s">
        <v>103</v>
      </c>
      <c r="D4902" s="216" t="s">
        <v>104</v>
      </c>
      <c r="E4902" s="216" t="s">
        <v>29</v>
      </c>
      <c r="F4902" s="216" t="s">
        <v>30</v>
      </c>
    </row>
    <row r="4903" spans="1:7" x14ac:dyDescent="0.3">
      <c r="A4903" s="218">
        <v>2018</v>
      </c>
      <c r="B4903" s="216" t="s">
        <v>115</v>
      </c>
      <c r="C4903" s="217" t="s">
        <v>12</v>
      </c>
      <c r="D4903" s="216" t="s">
        <v>47</v>
      </c>
      <c r="E4903" s="216" t="s">
        <v>29</v>
      </c>
      <c r="F4903" s="216" t="s">
        <v>30</v>
      </c>
      <c r="G4903">
        <v>4110</v>
      </c>
    </row>
    <row r="4904" spans="1:7" x14ac:dyDescent="0.3">
      <c r="A4904" s="216">
        <v>2018</v>
      </c>
      <c r="B4904" s="216" t="s">
        <v>115</v>
      </c>
      <c r="C4904" s="217" t="s">
        <v>13</v>
      </c>
      <c r="D4904" s="216" t="s">
        <v>48</v>
      </c>
      <c r="E4904" s="216" t="s">
        <v>29</v>
      </c>
      <c r="F4904" s="216" t="s">
        <v>30</v>
      </c>
      <c r="G4904">
        <v>25</v>
      </c>
    </row>
    <row r="4905" spans="1:7" x14ac:dyDescent="0.3">
      <c r="A4905" s="218">
        <v>2018</v>
      </c>
      <c r="B4905" s="216" t="s">
        <v>6</v>
      </c>
      <c r="C4905" s="217" t="s">
        <v>14</v>
      </c>
      <c r="D4905" s="216" t="s">
        <v>50</v>
      </c>
      <c r="E4905" s="216" t="s">
        <v>29</v>
      </c>
      <c r="F4905" s="216" t="s">
        <v>30</v>
      </c>
    </row>
    <row r="4906" spans="1:7" x14ac:dyDescent="0.3">
      <c r="A4906" s="216">
        <v>2018</v>
      </c>
      <c r="B4906" s="216" t="s">
        <v>6</v>
      </c>
      <c r="C4906" s="217" t="s">
        <v>15</v>
      </c>
      <c r="D4906" s="216" t="s">
        <v>52</v>
      </c>
      <c r="E4906" s="216" t="s">
        <v>29</v>
      </c>
      <c r="F4906" s="216" t="s">
        <v>30</v>
      </c>
      <c r="G4906">
        <v>2580</v>
      </c>
    </row>
    <row r="4907" spans="1:7" x14ac:dyDescent="0.3">
      <c r="A4907" s="218">
        <v>2018</v>
      </c>
      <c r="B4907" s="216" t="s">
        <v>6</v>
      </c>
      <c r="C4907" s="217" t="s">
        <v>16</v>
      </c>
      <c r="D4907" s="216" t="s">
        <v>53</v>
      </c>
      <c r="E4907" s="216" t="s">
        <v>29</v>
      </c>
      <c r="F4907" s="216" t="s">
        <v>30</v>
      </c>
    </row>
    <row r="4908" spans="1:7" x14ac:dyDescent="0.3">
      <c r="A4908" s="218">
        <v>2018</v>
      </c>
      <c r="B4908" s="216" t="s">
        <v>10</v>
      </c>
      <c r="C4908" s="216" t="s">
        <v>11</v>
      </c>
      <c r="D4908" s="216" t="s">
        <v>246</v>
      </c>
      <c r="E4908" s="216" t="s">
        <v>29</v>
      </c>
      <c r="F4908" s="216" t="s">
        <v>30</v>
      </c>
    </row>
    <row r="4909" spans="1:7" x14ac:dyDescent="0.3">
      <c r="A4909" s="216">
        <v>2018</v>
      </c>
      <c r="B4909" s="216" t="s">
        <v>6</v>
      </c>
      <c r="C4909" s="217" t="s">
        <v>18</v>
      </c>
      <c r="D4909" s="216" t="s">
        <v>56</v>
      </c>
      <c r="E4909" s="216" t="s">
        <v>29</v>
      </c>
      <c r="F4909" s="216" t="s">
        <v>30</v>
      </c>
      <c r="G4909">
        <v>659</v>
      </c>
    </row>
    <row r="4910" spans="1:7" x14ac:dyDescent="0.3">
      <c r="A4910" s="218">
        <v>2018</v>
      </c>
      <c r="B4910" s="216" t="s">
        <v>10</v>
      </c>
      <c r="C4910" s="217" t="s">
        <v>19</v>
      </c>
      <c r="D4910" s="216" t="s">
        <v>57</v>
      </c>
      <c r="E4910" s="216" t="s">
        <v>29</v>
      </c>
      <c r="F4910" s="216" t="s">
        <v>30</v>
      </c>
      <c r="G4910">
        <v>9600</v>
      </c>
    </row>
    <row r="4911" spans="1:7" x14ac:dyDescent="0.3">
      <c r="A4911" s="216">
        <v>2018</v>
      </c>
      <c r="B4911" s="216" t="s">
        <v>10</v>
      </c>
      <c r="C4911" s="217" t="s">
        <v>20</v>
      </c>
      <c r="D4911" s="216" t="s">
        <v>58</v>
      </c>
      <c r="E4911" s="216" t="s">
        <v>29</v>
      </c>
      <c r="F4911" s="216" t="s">
        <v>30</v>
      </c>
    </row>
    <row r="4912" spans="1:7" x14ac:dyDescent="0.3">
      <c r="A4912" s="218">
        <v>2018</v>
      </c>
      <c r="B4912" s="216" t="s">
        <v>10</v>
      </c>
      <c r="C4912" s="217" t="s">
        <v>21</v>
      </c>
      <c r="D4912" s="216" t="s">
        <v>59</v>
      </c>
      <c r="E4912" s="216" t="s">
        <v>29</v>
      </c>
      <c r="F4912" s="216" t="s">
        <v>30</v>
      </c>
    </row>
    <row r="4913" spans="1:7" x14ac:dyDescent="0.3">
      <c r="A4913" s="216">
        <v>2018</v>
      </c>
      <c r="B4913" s="216" t="s">
        <v>10</v>
      </c>
      <c r="C4913" s="217" t="s">
        <v>22</v>
      </c>
      <c r="D4913" s="216" t="s">
        <v>60</v>
      </c>
      <c r="E4913" s="216" t="s">
        <v>29</v>
      </c>
      <c r="F4913" s="216" t="s">
        <v>30</v>
      </c>
    </row>
    <row r="4914" spans="1:7" x14ac:dyDescent="0.3">
      <c r="A4914" s="218">
        <v>2018</v>
      </c>
      <c r="B4914" s="216" t="s">
        <v>10</v>
      </c>
      <c r="C4914" s="217" t="s">
        <v>23</v>
      </c>
      <c r="D4914" s="216" t="s">
        <v>61</v>
      </c>
      <c r="E4914" s="216" t="s">
        <v>29</v>
      </c>
      <c r="F4914" s="216" t="s">
        <v>30</v>
      </c>
      <c r="G4914">
        <v>300</v>
      </c>
    </row>
    <row r="4915" spans="1:7" x14ac:dyDescent="0.3">
      <c r="A4915" s="216">
        <v>2018</v>
      </c>
      <c r="B4915" s="216" t="s">
        <v>10</v>
      </c>
      <c r="C4915" s="217" t="s">
        <v>24</v>
      </c>
      <c r="D4915" s="216" t="s">
        <v>62</v>
      </c>
      <c r="E4915" s="216" t="s">
        <v>29</v>
      </c>
      <c r="F4915" s="216" t="s">
        <v>30</v>
      </c>
    </row>
    <row r="4916" spans="1:7" x14ac:dyDescent="0.3">
      <c r="A4916" s="218">
        <v>2018</v>
      </c>
      <c r="B4916" s="216" t="s">
        <v>10</v>
      </c>
      <c r="C4916" s="216" t="s">
        <v>11</v>
      </c>
      <c r="D4916" s="216" t="s">
        <v>246</v>
      </c>
      <c r="E4916" s="216" t="s">
        <v>29</v>
      </c>
      <c r="F4916" s="216" t="s">
        <v>30</v>
      </c>
    </row>
    <row r="4917" spans="1:7" x14ac:dyDescent="0.3">
      <c r="A4917" s="216">
        <v>2018</v>
      </c>
      <c r="B4917" s="216" t="s">
        <v>10</v>
      </c>
      <c r="C4917" s="217" t="s">
        <v>25</v>
      </c>
      <c r="D4917" s="216" t="s">
        <v>64</v>
      </c>
      <c r="E4917" s="216" t="s">
        <v>29</v>
      </c>
      <c r="F4917" s="216" t="s">
        <v>30</v>
      </c>
    </row>
    <row r="4918" spans="1:7" x14ac:dyDescent="0.3">
      <c r="A4918" s="218">
        <v>2018</v>
      </c>
      <c r="B4918" s="216" t="s">
        <v>10</v>
      </c>
      <c r="C4918" s="216" t="s">
        <v>247</v>
      </c>
      <c r="D4918" s="216" t="s">
        <v>248</v>
      </c>
      <c r="E4918" s="216" t="s">
        <v>29</v>
      </c>
      <c r="F4918" s="216" t="s">
        <v>30</v>
      </c>
    </row>
    <row r="4919" spans="1:7" x14ac:dyDescent="0.3">
      <c r="A4919" s="218">
        <v>2018</v>
      </c>
      <c r="B4919" s="216" t="s">
        <v>10</v>
      </c>
      <c r="C4919" s="217" t="s">
        <v>26</v>
      </c>
      <c r="D4919" s="216" t="s">
        <v>67</v>
      </c>
      <c r="E4919" s="216" t="s">
        <v>29</v>
      </c>
      <c r="F4919" s="216" t="s">
        <v>30</v>
      </c>
    </row>
    <row r="4920" spans="1:7" x14ac:dyDescent="0.3">
      <c r="A4920" s="216">
        <v>2018</v>
      </c>
      <c r="B4920" s="216" t="s">
        <v>6</v>
      </c>
      <c r="C4920" s="217" t="s">
        <v>17</v>
      </c>
      <c r="D4920" s="216" t="s">
        <v>68</v>
      </c>
      <c r="E4920" s="216" t="s">
        <v>29</v>
      </c>
      <c r="F4920" s="216" t="s">
        <v>30</v>
      </c>
      <c r="G4920">
        <v>790</v>
      </c>
    </row>
    <row r="4921" spans="1:7" x14ac:dyDescent="0.3">
      <c r="A4921" s="218">
        <v>2018</v>
      </c>
      <c r="B4921" s="216" t="s">
        <v>114</v>
      </c>
      <c r="C4921" s="216" t="s">
        <v>112</v>
      </c>
      <c r="D4921" s="216" t="s">
        <v>51</v>
      </c>
      <c r="E4921" s="216" t="s">
        <v>29</v>
      </c>
      <c r="F4921" s="216" t="s">
        <v>30</v>
      </c>
    </row>
    <row r="4922" spans="1:7" x14ac:dyDescent="0.3">
      <c r="A4922" s="218">
        <v>2018</v>
      </c>
      <c r="B4922" s="216" t="s">
        <v>115</v>
      </c>
      <c r="C4922" s="216" t="s">
        <v>69</v>
      </c>
      <c r="D4922" s="216" t="s">
        <v>70</v>
      </c>
      <c r="E4922" t="s">
        <v>31</v>
      </c>
      <c r="F4922" s="216" t="s">
        <v>30</v>
      </c>
    </row>
    <row r="4923" spans="1:7" x14ac:dyDescent="0.3">
      <c r="A4923" s="216">
        <v>2018</v>
      </c>
      <c r="B4923" s="216" t="s">
        <v>6</v>
      </c>
      <c r="C4923" s="217" t="s">
        <v>7</v>
      </c>
      <c r="D4923" s="216" t="s">
        <v>249</v>
      </c>
      <c r="E4923" s="216" t="s">
        <v>31</v>
      </c>
      <c r="F4923" s="216" t="s">
        <v>30</v>
      </c>
      <c r="G4923">
        <v>370</v>
      </c>
    </row>
    <row r="4924" spans="1:7" x14ac:dyDescent="0.3">
      <c r="A4924" s="218">
        <v>2018</v>
      </c>
      <c r="B4924" s="216" t="s">
        <v>10</v>
      </c>
      <c r="C4924" s="216" t="s">
        <v>11</v>
      </c>
      <c r="D4924" s="216" t="s">
        <v>246</v>
      </c>
      <c r="E4924" s="216" t="s">
        <v>31</v>
      </c>
      <c r="F4924" s="216" t="s">
        <v>30</v>
      </c>
    </row>
    <row r="4925" spans="1:7" x14ac:dyDescent="0.3">
      <c r="A4925" s="216">
        <v>2018</v>
      </c>
      <c r="B4925" s="216" t="s">
        <v>250</v>
      </c>
      <c r="C4925" s="216" t="s">
        <v>251</v>
      </c>
      <c r="D4925" s="216" t="s">
        <v>252</v>
      </c>
      <c r="E4925" s="216" t="s">
        <v>31</v>
      </c>
      <c r="F4925" s="216" t="s">
        <v>30</v>
      </c>
    </row>
    <row r="4926" spans="1:7" x14ac:dyDescent="0.3">
      <c r="A4926" s="216">
        <v>2018</v>
      </c>
      <c r="B4926" s="216" t="s">
        <v>250</v>
      </c>
      <c r="C4926" s="216" t="s">
        <v>76</v>
      </c>
      <c r="D4926" s="216" t="s">
        <v>253</v>
      </c>
      <c r="E4926" s="216" t="s">
        <v>31</v>
      </c>
      <c r="F4926" s="216" t="s">
        <v>30</v>
      </c>
    </row>
    <row r="4927" spans="1:7" x14ac:dyDescent="0.3">
      <c r="A4927" s="218">
        <v>2018</v>
      </c>
      <c r="B4927" s="216" t="s">
        <v>250</v>
      </c>
      <c r="C4927" s="216" t="s">
        <v>243</v>
      </c>
      <c r="D4927" s="216" t="s">
        <v>244</v>
      </c>
      <c r="E4927" s="216" t="s">
        <v>31</v>
      </c>
      <c r="F4927" s="216" t="s">
        <v>30</v>
      </c>
    </row>
    <row r="4928" spans="1:7" x14ac:dyDescent="0.3">
      <c r="A4928" s="216">
        <v>2018</v>
      </c>
      <c r="B4928" s="216" t="s">
        <v>114</v>
      </c>
      <c r="C4928" s="216" t="s">
        <v>105</v>
      </c>
      <c r="D4928" s="216" t="s">
        <v>242</v>
      </c>
      <c r="E4928" s="216" t="s">
        <v>31</v>
      </c>
      <c r="F4928" s="216" t="s">
        <v>30</v>
      </c>
    </row>
    <row r="4929" spans="1:7" x14ac:dyDescent="0.3">
      <c r="A4929" s="218">
        <v>2018</v>
      </c>
      <c r="B4929" s="216" t="s">
        <v>114</v>
      </c>
      <c r="C4929" s="216" t="s">
        <v>107</v>
      </c>
      <c r="D4929" s="216" t="s">
        <v>245</v>
      </c>
      <c r="E4929" s="216" t="s">
        <v>31</v>
      </c>
      <c r="F4929" s="216" t="s">
        <v>30</v>
      </c>
    </row>
    <row r="4930" spans="1:7" x14ac:dyDescent="0.3">
      <c r="A4930" s="216">
        <v>2018</v>
      </c>
      <c r="B4930" s="216" t="s">
        <v>114</v>
      </c>
      <c r="C4930" s="216" t="s">
        <v>107</v>
      </c>
      <c r="D4930" s="216" t="s">
        <v>245</v>
      </c>
      <c r="E4930" s="216" t="s">
        <v>31</v>
      </c>
      <c r="F4930" s="216" t="s">
        <v>30</v>
      </c>
    </row>
    <row r="4931" spans="1:7" x14ac:dyDescent="0.3">
      <c r="A4931" s="218">
        <v>2018</v>
      </c>
      <c r="B4931" s="216" t="s">
        <v>114</v>
      </c>
      <c r="C4931" s="216" t="s">
        <v>91</v>
      </c>
      <c r="D4931" s="216" t="s">
        <v>92</v>
      </c>
      <c r="E4931" s="216" t="s">
        <v>31</v>
      </c>
      <c r="F4931" s="216" t="s">
        <v>30</v>
      </c>
    </row>
    <row r="4932" spans="1:7" x14ac:dyDescent="0.3">
      <c r="A4932" s="216">
        <v>2018</v>
      </c>
      <c r="B4932" s="216" t="s">
        <v>120</v>
      </c>
      <c r="C4932" s="216" t="s">
        <v>88</v>
      </c>
      <c r="D4932" s="216" t="s">
        <v>89</v>
      </c>
      <c r="E4932" s="216" t="s">
        <v>31</v>
      </c>
      <c r="F4932" s="216" t="s">
        <v>30</v>
      </c>
    </row>
    <row r="4933" spans="1:7" x14ac:dyDescent="0.3">
      <c r="A4933" s="218">
        <v>2018</v>
      </c>
      <c r="B4933" s="216" t="s">
        <v>120</v>
      </c>
      <c r="C4933" s="216" t="s">
        <v>93</v>
      </c>
      <c r="D4933" s="216" t="s">
        <v>94</v>
      </c>
      <c r="E4933" s="216" t="s">
        <v>31</v>
      </c>
      <c r="F4933" s="216" t="s">
        <v>30</v>
      </c>
    </row>
    <row r="4934" spans="1:7" x14ac:dyDescent="0.3">
      <c r="A4934" s="216">
        <v>2018</v>
      </c>
      <c r="B4934" s="216" t="s">
        <v>250</v>
      </c>
      <c r="C4934" s="216" t="s">
        <v>243</v>
      </c>
      <c r="D4934" s="216" t="s">
        <v>244</v>
      </c>
      <c r="E4934" s="216" t="s">
        <v>31</v>
      </c>
      <c r="F4934" s="216" t="s">
        <v>30</v>
      </c>
    </row>
    <row r="4935" spans="1:7" x14ac:dyDescent="0.3">
      <c r="A4935" s="218">
        <v>2018</v>
      </c>
      <c r="B4935" s="216" t="s">
        <v>250</v>
      </c>
      <c r="C4935" s="216" t="s">
        <v>243</v>
      </c>
      <c r="D4935" s="216" t="s">
        <v>244</v>
      </c>
      <c r="E4935" s="216" t="s">
        <v>31</v>
      </c>
      <c r="F4935" s="216" t="s">
        <v>30</v>
      </c>
    </row>
    <row r="4936" spans="1:7" x14ac:dyDescent="0.3">
      <c r="A4936" s="216">
        <v>2018</v>
      </c>
      <c r="B4936" s="216" t="s">
        <v>120</v>
      </c>
      <c r="C4936" s="216" t="s">
        <v>96</v>
      </c>
      <c r="D4936" s="216" t="s">
        <v>97</v>
      </c>
      <c r="E4936" s="216" t="s">
        <v>31</v>
      </c>
      <c r="F4936" s="216" t="s">
        <v>30</v>
      </c>
    </row>
    <row r="4937" spans="1:7" x14ac:dyDescent="0.3">
      <c r="A4937" s="218">
        <v>2018</v>
      </c>
      <c r="B4937" s="216" t="s">
        <v>120</v>
      </c>
      <c r="C4937" s="216" t="s">
        <v>78</v>
      </c>
      <c r="D4937" s="216" t="s">
        <v>79</v>
      </c>
      <c r="E4937" s="216" t="s">
        <v>31</v>
      </c>
      <c r="F4937" s="216" t="s">
        <v>30</v>
      </c>
    </row>
    <row r="4938" spans="1:7" x14ac:dyDescent="0.3">
      <c r="A4938" s="216">
        <v>2018</v>
      </c>
      <c r="B4938" s="216" t="s">
        <v>120</v>
      </c>
      <c r="C4938" s="216" t="s">
        <v>121</v>
      </c>
      <c r="D4938" s="216" t="s">
        <v>122</v>
      </c>
      <c r="E4938" s="216" t="s">
        <v>31</v>
      </c>
      <c r="F4938" s="216" t="s">
        <v>30</v>
      </c>
      <c r="G4938">
        <v>500</v>
      </c>
    </row>
    <row r="4939" spans="1:7" x14ac:dyDescent="0.3">
      <c r="A4939" s="218">
        <v>2018</v>
      </c>
      <c r="B4939" s="216" t="s">
        <v>120</v>
      </c>
      <c r="C4939" s="216" t="s">
        <v>84</v>
      </c>
      <c r="D4939" s="216" t="s">
        <v>85</v>
      </c>
      <c r="E4939" s="216" t="s">
        <v>31</v>
      </c>
      <c r="F4939" s="216" t="s">
        <v>30</v>
      </c>
    </row>
    <row r="4940" spans="1:7" x14ac:dyDescent="0.3">
      <c r="A4940" s="216">
        <v>2018</v>
      </c>
      <c r="B4940" s="216" t="s">
        <v>250</v>
      </c>
      <c r="C4940" s="216" t="s">
        <v>100</v>
      </c>
      <c r="D4940" s="216" t="s">
        <v>101</v>
      </c>
      <c r="E4940" s="216" t="s">
        <v>31</v>
      </c>
      <c r="F4940" s="216" t="s">
        <v>30</v>
      </c>
    </row>
    <row r="4941" spans="1:7" x14ac:dyDescent="0.3">
      <c r="A4941" s="218">
        <v>2018</v>
      </c>
      <c r="B4941" s="216" t="s">
        <v>115</v>
      </c>
      <c r="C4941" s="216" t="s">
        <v>69</v>
      </c>
      <c r="D4941" s="216" t="s">
        <v>70</v>
      </c>
      <c r="E4941" s="216" t="s">
        <v>31</v>
      </c>
      <c r="F4941" s="216" t="s">
        <v>30</v>
      </c>
    </row>
    <row r="4942" spans="1:7" x14ac:dyDescent="0.3">
      <c r="A4942" s="216">
        <v>2018</v>
      </c>
      <c r="B4942" s="216" t="s">
        <v>115</v>
      </c>
      <c r="C4942" s="216" t="s">
        <v>81</v>
      </c>
      <c r="D4942" s="216" t="s">
        <v>82</v>
      </c>
      <c r="E4942" s="216" t="s">
        <v>31</v>
      </c>
      <c r="F4942" s="216" t="s">
        <v>30</v>
      </c>
    </row>
    <row r="4943" spans="1:7" x14ac:dyDescent="0.3">
      <c r="A4943" s="218">
        <v>2018</v>
      </c>
      <c r="B4943" s="216" t="s">
        <v>115</v>
      </c>
      <c r="C4943" s="216" t="s">
        <v>98</v>
      </c>
      <c r="D4943" s="216" t="s">
        <v>99</v>
      </c>
      <c r="E4943" s="216" t="s">
        <v>31</v>
      </c>
      <c r="F4943" s="216" t="s">
        <v>30</v>
      </c>
      <c r="G4943">
        <v>700</v>
      </c>
    </row>
    <row r="4944" spans="1:7" x14ac:dyDescent="0.3">
      <c r="A4944" s="216">
        <v>2018</v>
      </c>
      <c r="B4944" s="216" t="s">
        <v>115</v>
      </c>
      <c r="C4944" s="216" t="s">
        <v>103</v>
      </c>
      <c r="D4944" s="216" t="s">
        <v>104</v>
      </c>
      <c r="E4944" s="216" t="s">
        <v>31</v>
      </c>
      <c r="F4944" s="216" t="s">
        <v>30</v>
      </c>
    </row>
    <row r="4945" spans="1:7" x14ac:dyDescent="0.3">
      <c r="A4945" s="218">
        <v>2018</v>
      </c>
      <c r="B4945" s="216" t="s">
        <v>115</v>
      </c>
      <c r="C4945" s="217" t="s">
        <v>12</v>
      </c>
      <c r="D4945" s="216" t="s">
        <v>47</v>
      </c>
      <c r="E4945" s="216" t="s">
        <v>31</v>
      </c>
      <c r="F4945" s="216" t="s">
        <v>30</v>
      </c>
    </row>
    <row r="4946" spans="1:7" x14ac:dyDescent="0.3">
      <c r="A4946" s="216">
        <v>2018</v>
      </c>
      <c r="B4946" s="216" t="s">
        <v>115</v>
      </c>
      <c r="C4946" s="217" t="s">
        <v>13</v>
      </c>
      <c r="D4946" s="216" t="s">
        <v>48</v>
      </c>
      <c r="E4946" s="216" t="s">
        <v>31</v>
      </c>
      <c r="F4946" s="216" t="s">
        <v>30</v>
      </c>
    </row>
    <row r="4947" spans="1:7" x14ac:dyDescent="0.3">
      <c r="A4947" s="218">
        <v>2018</v>
      </c>
      <c r="B4947" s="216" t="s">
        <v>6</v>
      </c>
      <c r="C4947" s="217" t="s">
        <v>14</v>
      </c>
      <c r="D4947" s="216" t="s">
        <v>50</v>
      </c>
      <c r="E4947" s="216" t="s">
        <v>31</v>
      </c>
      <c r="F4947" s="216" t="s">
        <v>30</v>
      </c>
    </row>
    <row r="4948" spans="1:7" x14ac:dyDescent="0.3">
      <c r="A4948" s="216">
        <v>2018</v>
      </c>
      <c r="B4948" s="216" t="s">
        <v>6</v>
      </c>
      <c r="C4948" s="217" t="s">
        <v>15</v>
      </c>
      <c r="D4948" s="216" t="s">
        <v>52</v>
      </c>
      <c r="E4948" s="216" t="s">
        <v>31</v>
      </c>
      <c r="F4948" s="216" t="s">
        <v>30</v>
      </c>
    </row>
    <row r="4949" spans="1:7" x14ac:dyDescent="0.3">
      <c r="A4949" s="218">
        <v>2018</v>
      </c>
      <c r="B4949" s="216" t="s">
        <v>6</v>
      </c>
      <c r="C4949" s="217" t="s">
        <v>16</v>
      </c>
      <c r="D4949" s="216" t="s">
        <v>53</v>
      </c>
      <c r="E4949" s="216" t="s">
        <v>31</v>
      </c>
      <c r="F4949" s="216" t="s">
        <v>30</v>
      </c>
    </row>
    <row r="4950" spans="1:7" x14ac:dyDescent="0.3">
      <c r="A4950" s="218">
        <v>2018</v>
      </c>
      <c r="B4950" s="216" t="s">
        <v>10</v>
      </c>
      <c r="C4950" s="216" t="s">
        <v>11</v>
      </c>
      <c r="D4950" s="216" t="s">
        <v>246</v>
      </c>
      <c r="E4950" s="216" t="s">
        <v>31</v>
      </c>
      <c r="F4950" s="216" t="s">
        <v>30</v>
      </c>
    </row>
    <row r="4951" spans="1:7" x14ac:dyDescent="0.3">
      <c r="A4951" s="216">
        <v>2018</v>
      </c>
      <c r="B4951" s="216" t="s">
        <v>6</v>
      </c>
      <c r="C4951" s="217" t="s">
        <v>18</v>
      </c>
      <c r="D4951" s="216" t="s">
        <v>56</v>
      </c>
      <c r="E4951" s="216" t="s">
        <v>31</v>
      </c>
      <c r="F4951" s="216" t="s">
        <v>30</v>
      </c>
      <c r="G4951">
        <v>1100</v>
      </c>
    </row>
    <row r="4952" spans="1:7" x14ac:dyDescent="0.3">
      <c r="A4952" s="218">
        <v>2018</v>
      </c>
      <c r="B4952" s="216" t="s">
        <v>10</v>
      </c>
      <c r="C4952" s="217" t="s">
        <v>19</v>
      </c>
      <c r="D4952" s="216" t="s">
        <v>57</v>
      </c>
      <c r="E4952" s="216" t="s">
        <v>31</v>
      </c>
      <c r="F4952" s="216" t="s">
        <v>30</v>
      </c>
    </row>
    <row r="4953" spans="1:7" x14ac:dyDescent="0.3">
      <c r="A4953" s="216">
        <v>2018</v>
      </c>
      <c r="B4953" s="216" t="s">
        <v>10</v>
      </c>
      <c r="C4953" s="217" t="s">
        <v>20</v>
      </c>
      <c r="D4953" s="216" t="s">
        <v>58</v>
      </c>
      <c r="E4953" s="216" t="s">
        <v>31</v>
      </c>
      <c r="F4953" s="216" t="s">
        <v>30</v>
      </c>
    </row>
    <row r="4954" spans="1:7" x14ac:dyDescent="0.3">
      <c r="A4954" s="218">
        <v>2018</v>
      </c>
      <c r="B4954" s="216" t="s">
        <v>10</v>
      </c>
      <c r="C4954" s="217" t="s">
        <v>21</v>
      </c>
      <c r="D4954" s="216" t="s">
        <v>59</v>
      </c>
      <c r="E4954" s="216" t="s">
        <v>31</v>
      </c>
      <c r="F4954" s="216" t="s">
        <v>30</v>
      </c>
    </row>
    <row r="4955" spans="1:7" x14ac:dyDescent="0.3">
      <c r="A4955" s="216">
        <v>2018</v>
      </c>
      <c r="B4955" s="216" t="s">
        <v>10</v>
      </c>
      <c r="C4955" s="217" t="s">
        <v>22</v>
      </c>
      <c r="D4955" s="216" t="s">
        <v>60</v>
      </c>
      <c r="E4955" s="216" t="s">
        <v>31</v>
      </c>
      <c r="F4955" s="216" t="s">
        <v>30</v>
      </c>
      <c r="G4955">
        <v>2200</v>
      </c>
    </row>
    <row r="4956" spans="1:7" x14ac:dyDescent="0.3">
      <c r="A4956" s="218">
        <v>2018</v>
      </c>
      <c r="B4956" s="216" t="s">
        <v>10</v>
      </c>
      <c r="C4956" s="217" t="s">
        <v>23</v>
      </c>
      <c r="D4956" s="216" t="s">
        <v>61</v>
      </c>
      <c r="E4956" s="216" t="s">
        <v>31</v>
      </c>
      <c r="F4956" s="216" t="s">
        <v>30</v>
      </c>
    </row>
    <row r="4957" spans="1:7" x14ac:dyDescent="0.3">
      <c r="A4957" s="216">
        <v>2018</v>
      </c>
      <c r="B4957" s="216" t="s">
        <v>10</v>
      </c>
      <c r="C4957" s="217" t="s">
        <v>24</v>
      </c>
      <c r="D4957" s="216" t="s">
        <v>62</v>
      </c>
      <c r="E4957" s="216" t="s">
        <v>31</v>
      </c>
      <c r="F4957" s="216" t="s">
        <v>30</v>
      </c>
    </row>
    <row r="4958" spans="1:7" x14ac:dyDescent="0.3">
      <c r="A4958" s="218">
        <v>2018</v>
      </c>
      <c r="B4958" s="216" t="s">
        <v>10</v>
      </c>
      <c r="C4958" s="216" t="s">
        <v>11</v>
      </c>
      <c r="D4958" s="216" t="s">
        <v>246</v>
      </c>
      <c r="E4958" s="216" t="s">
        <v>31</v>
      </c>
      <c r="F4958" s="216" t="s">
        <v>30</v>
      </c>
    </row>
    <row r="4959" spans="1:7" x14ac:dyDescent="0.3">
      <c r="A4959" s="216">
        <v>2018</v>
      </c>
      <c r="B4959" s="216" t="s">
        <v>10</v>
      </c>
      <c r="C4959" s="217" t="s">
        <v>25</v>
      </c>
      <c r="D4959" s="216" t="s">
        <v>64</v>
      </c>
      <c r="E4959" s="216" t="s">
        <v>31</v>
      </c>
      <c r="F4959" s="216" t="s">
        <v>30</v>
      </c>
      <c r="G4959">
        <v>235</v>
      </c>
    </row>
    <row r="4960" spans="1:7" x14ac:dyDescent="0.3">
      <c r="A4960" s="218">
        <v>2018</v>
      </c>
      <c r="B4960" s="216" t="s">
        <v>10</v>
      </c>
      <c r="C4960" s="216" t="s">
        <v>247</v>
      </c>
      <c r="D4960" s="216" t="s">
        <v>248</v>
      </c>
      <c r="E4960" s="216" t="s">
        <v>31</v>
      </c>
      <c r="F4960" s="216" t="s">
        <v>30</v>
      </c>
    </row>
    <row r="4961" spans="1:7" x14ac:dyDescent="0.3">
      <c r="A4961" s="218">
        <v>2018</v>
      </c>
      <c r="B4961" s="216" t="s">
        <v>10</v>
      </c>
      <c r="C4961" s="217" t="s">
        <v>26</v>
      </c>
      <c r="D4961" s="216" t="s">
        <v>67</v>
      </c>
      <c r="E4961" s="216" t="s">
        <v>31</v>
      </c>
      <c r="F4961" s="216" t="s">
        <v>30</v>
      </c>
    </row>
    <row r="4962" spans="1:7" x14ac:dyDescent="0.3">
      <c r="A4962" s="216">
        <v>2018</v>
      </c>
      <c r="B4962" s="216" t="s">
        <v>6</v>
      </c>
      <c r="C4962" s="217" t="s">
        <v>17</v>
      </c>
      <c r="D4962" s="216" t="s">
        <v>68</v>
      </c>
      <c r="E4962" s="216" t="s">
        <v>31</v>
      </c>
      <c r="F4962" s="216" t="s">
        <v>30</v>
      </c>
    </row>
    <row r="4963" spans="1:7" x14ac:dyDescent="0.3">
      <c r="A4963" s="218">
        <v>2018</v>
      </c>
      <c r="B4963" s="216" t="s">
        <v>114</v>
      </c>
      <c r="C4963" s="216" t="s">
        <v>112</v>
      </c>
      <c r="D4963" s="216" t="s">
        <v>51</v>
      </c>
      <c r="E4963" s="216" t="s">
        <v>31</v>
      </c>
      <c r="F4963" s="216" t="s">
        <v>30</v>
      </c>
    </row>
    <row r="4964" spans="1:7" x14ac:dyDescent="0.3">
      <c r="A4964" s="224">
        <v>2000</v>
      </c>
      <c r="B4964" s="224" t="s">
        <v>250</v>
      </c>
      <c r="C4964" s="224" t="s">
        <v>232</v>
      </c>
      <c r="D4964" s="224" t="s">
        <v>233</v>
      </c>
      <c r="E4964" s="224" t="s">
        <v>8</v>
      </c>
      <c r="F4964" s="224" t="s">
        <v>9</v>
      </c>
      <c r="G4964">
        <v>5679</v>
      </c>
    </row>
    <row r="4965" spans="1:7" x14ac:dyDescent="0.3">
      <c r="A4965" s="224">
        <v>2001</v>
      </c>
      <c r="B4965" s="224" t="s">
        <v>250</v>
      </c>
      <c r="C4965" s="224" t="s">
        <v>232</v>
      </c>
      <c r="D4965" s="224" t="s">
        <v>233</v>
      </c>
      <c r="E4965" s="224" t="s">
        <v>8</v>
      </c>
      <c r="F4965" s="224" t="s">
        <v>9</v>
      </c>
      <c r="G4965">
        <v>5678</v>
      </c>
    </row>
    <row r="4966" spans="1:7" x14ac:dyDescent="0.3">
      <c r="A4966" s="224">
        <v>2002</v>
      </c>
      <c r="B4966" s="224" t="s">
        <v>250</v>
      </c>
      <c r="C4966" s="224" t="s">
        <v>232</v>
      </c>
      <c r="D4966" s="224" t="s">
        <v>233</v>
      </c>
      <c r="E4966" s="224" t="s">
        <v>8</v>
      </c>
      <c r="F4966" s="224" t="s">
        <v>9</v>
      </c>
      <c r="G4966">
        <v>6416</v>
      </c>
    </row>
    <row r="4967" spans="1:7" x14ac:dyDescent="0.3">
      <c r="A4967" s="224">
        <v>2003</v>
      </c>
      <c r="B4967" s="224" t="s">
        <v>250</v>
      </c>
      <c r="C4967" s="224" t="s">
        <v>232</v>
      </c>
      <c r="D4967" s="224" t="s">
        <v>233</v>
      </c>
      <c r="E4967" s="224" t="s">
        <v>8</v>
      </c>
      <c r="F4967" s="224" t="s">
        <v>9</v>
      </c>
      <c r="G4967">
        <v>4075</v>
      </c>
    </row>
    <row r="4968" spans="1:7" x14ac:dyDescent="0.3">
      <c r="A4968" s="224">
        <v>2004</v>
      </c>
      <c r="B4968" s="224" t="s">
        <v>250</v>
      </c>
      <c r="C4968" s="224" t="s">
        <v>232</v>
      </c>
      <c r="D4968" s="224" t="s">
        <v>233</v>
      </c>
      <c r="E4968" s="224" t="s">
        <v>8</v>
      </c>
      <c r="F4968" s="224" t="s">
        <v>9</v>
      </c>
      <c r="G4968">
        <v>4708</v>
      </c>
    </row>
    <row r="4969" spans="1:7" x14ac:dyDescent="0.3">
      <c r="A4969" s="224">
        <v>2005</v>
      </c>
      <c r="B4969" s="224" t="s">
        <v>250</v>
      </c>
      <c r="C4969" s="224" t="s">
        <v>232</v>
      </c>
      <c r="D4969" s="224" t="s">
        <v>233</v>
      </c>
      <c r="E4969" s="224" t="s">
        <v>8</v>
      </c>
      <c r="F4969" s="224" t="s">
        <v>9</v>
      </c>
      <c r="G4969">
        <v>2677</v>
      </c>
    </row>
    <row r="4970" spans="1:7" x14ac:dyDescent="0.3">
      <c r="A4970" s="224">
        <v>2006</v>
      </c>
      <c r="B4970" s="224" t="s">
        <v>250</v>
      </c>
      <c r="C4970" s="224" t="s">
        <v>232</v>
      </c>
      <c r="D4970" s="224" t="s">
        <v>233</v>
      </c>
      <c r="E4970" s="224" t="s">
        <v>8</v>
      </c>
      <c r="F4970" s="224" t="s">
        <v>9</v>
      </c>
      <c r="G4970">
        <v>5252</v>
      </c>
    </row>
    <row r="4971" spans="1:7" x14ac:dyDescent="0.3">
      <c r="A4971" s="224">
        <v>2007</v>
      </c>
      <c r="B4971" s="224" t="s">
        <v>250</v>
      </c>
      <c r="C4971" s="224" t="s">
        <v>232</v>
      </c>
      <c r="D4971" s="224" t="s">
        <v>233</v>
      </c>
      <c r="E4971" s="224" t="s">
        <v>8</v>
      </c>
      <c r="F4971" s="224" t="s">
        <v>9</v>
      </c>
      <c r="G4971">
        <v>5327</v>
      </c>
    </row>
    <row r="4972" spans="1:7" x14ac:dyDescent="0.3">
      <c r="A4972" s="224">
        <v>2008</v>
      </c>
      <c r="B4972" s="224" t="s">
        <v>250</v>
      </c>
      <c r="C4972" s="224" t="s">
        <v>232</v>
      </c>
      <c r="D4972" s="224" t="s">
        <v>233</v>
      </c>
      <c r="E4972" s="224" t="s">
        <v>8</v>
      </c>
      <c r="F4972" s="224" t="s">
        <v>9</v>
      </c>
      <c r="G4972">
        <v>5666</v>
      </c>
    </row>
    <row r="4973" spans="1:7" x14ac:dyDescent="0.3">
      <c r="A4973" s="224">
        <v>2009</v>
      </c>
      <c r="B4973" s="224" t="s">
        <v>250</v>
      </c>
      <c r="C4973" s="224" t="s">
        <v>232</v>
      </c>
      <c r="D4973" s="224" t="s">
        <v>233</v>
      </c>
      <c r="E4973" s="224" t="s">
        <v>8</v>
      </c>
      <c r="F4973" s="224" t="s">
        <v>9</v>
      </c>
      <c r="G4973">
        <v>9674</v>
      </c>
    </row>
    <row r="4974" spans="1:7" x14ac:dyDescent="0.3">
      <c r="A4974" s="224">
        <v>2010</v>
      </c>
      <c r="B4974" s="224" t="s">
        <v>250</v>
      </c>
      <c r="C4974" s="224" t="s">
        <v>232</v>
      </c>
      <c r="D4974" s="224" t="s">
        <v>233</v>
      </c>
      <c r="E4974" s="224" t="s">
        <v>8</v>
      </c>
      <c r="F4974" s="224" t="s">
        <v>9</v>
      </c>
      <c r="G4974">
        <v>3354</v>
      </c>
    </row>
    <row r="4975" spans="1:7" x14ac:dyDescent="0.3">
      <c r="A4975" s="224">
        <v>2011</v>
      </c>
      <c r="B4975" s="224" t="s">
        <v>250</v>
      </c>
      <c r="C4975" s="224" t="s">
        <v>232</v>
      </c>
      <c r="D4975" s="224" t="s">
        <v>233</v>
      </c>
      <c r="E4975" s="224" t="s">
        <v>8</v>
      </c>
      <c r="F4975" s="224" t="s">
        <v>9</v>
      </c>
      <c r="G4975">
        <v>5716</v>
      </c>
    </row>
    <row r="4976" spans="1:7" x14ac:dyDescent="0.3">
      <c r="A4976" s="224">
        <v>2012</v>
      </c>
      <c r="B4976" s="224" t="s">
        <v>250</v>
      </c>
      <c r="C4976" s="224" t="s">
        <v>232</v>
      </c>
      <c r="D4976" s="224" t="s">
        <v>233</v>
      </c>
      <c r="E4976" s="224" t="s">
        <v>8</v>
      </c>
      <c r="F4976" s="224" t="s">
        <v>9</v>
      </c>
      <c r="G4976">
        <v>2973</v>
      </c>
    </row>
    <row r="4977" spans="1:7" x14ac:dyDescent="0.3">
      <c r="A4977" s="224">
        <v>2013</v>
      </c>
      <c r="B4977" s="224" t="s">
        <v>250</v>
      </c>
      <c r="C4977" s="224" t="s">
        <v>232</v>
      </c>
      <c r="D4977" s="224" t="s">
        <v>233</v>
      </c>
      <c r="E4977" s="224" t="s">
        <v>8</v>
      </c>
      <c r="F4977" s="224" t="s">
        <v>9</v>
      </c>
      <c r="G4977">
        <v>8810</v>
      </c>
    </row>
    <row r="4978" spans="1:7" x14ac:dyDescent="0.3">
      <c r="A4978" s="224">
        <v>2014</v>
      </c>
      <c r="B4978" s="224" t="s">
        <v>250</v>
      </c>
      <c r="C4978" s="224" t="s">
        <v>232</v>
      </c>
      <c r="D4978" s="224" t="s">
        <v>233</v>
      </c>
      <c r="E4978" s="224" t="s">
        <v>8</v>
      </c>
      <c r="F4978" s="224" t="s">
        <v>9</v>
      </c>
      <c r="G4978">
        <v>4614</v>
      </c>
    </row>
    <row r="4979" spans="1:7" x14ac:dyDescent="0.3">
      <c r="A4979" s="224">
        <v>2015</v>
      </c>
      <c r="B4979" s="224" t="s">
        <v>250</v>
      </c>
      <c r="C4979" s="224" t="s">
        <v>232</v>
      </c>
      <c r="D4979" s="224" t="s">
        <v>233</v>
      </c>
      <c r="E4979" s="224" t="s">
        <v>8</v>
      </c>
      <c r="F4979" s="224" t="s">
        <v>9</v>
      </c>
      <c r="G4979">
        <v>11803</v>
      </c>
    </row>
    <row r="4980" spans="1:7" x14ac:dyDescent="0.3">
      <c r="A4980" s="224">
        <v>2016</v>
      </c>
      <c r="B4980" s="224" t="s">
        <v>250</v>
      </c>
      <c r="C4980" s="224" t="s">
        <v>232</v>
      </c>
      <c r="D4980" s="224" t="s">
        <v>233</v>
      </c>
      <c r="E4980" s="224" t="s">
        <v>8</v>
      </c>
      <c r="F4980" s="224" t="s">
        <v>9</v>
      </c>
      <c r="G4980">
        <v>16714</v>
      </c>
    </row>
    <row r="4981" spans="1:7" x14ac:dyDescent="0.3">
      <c r="A4981" s="224">
        <v>2017</v>
      </c>
      <c r="B4981" s="224" t="s">
        <v>250</v>
      </c>
      <c r="C4981" s="224" t="s">
        <v>232</v>
      </c>
      <c r="D4981" s="224" t="s">
        <v>233</v>
      </c>
      <c r="E4981" s="224" t="s">
        <v>8</v>
      </c>
      <c r="F4981" s="224" t="s">
        <v>9</v>
      </c>
      <c r="G4981">
        <v>25733</v>
      </c>
    </row>
    <row r="4982" spans="1:7" x14ac:dyDescent="0.3">
      <c r="A4982" s="224">
        <v>2018</v>
      </c>
      <c r="B4982" s="224" t="s">
        <v>250</v>
      </c>
      <c r="C4982" s="224" t="s">
        <v>232</v>
      </c>
      <c r="D4982" s="224" t="s">
        <v>233</v>
      </c>
      <c r="E4982" s="224" t="s">
        <v>8</v>
      </c>
      <c r="F4982" s="224" t="s">
        <v>9</v>
      </c>
      <c r="G4982">
        <v>28518</v>
      </c>
    </row>
    <row r="4983" spans="1:7" x14ac:dyDescent="0.3">
      <c r="A4983" s="224">
        <v>2000</v>
      </c>
      <c r="B4983" s="224" t="s">
        <v>250</v>
      </c>
      <c r="C4983" s="224" t="s">
        <v>232</v>
      </c>
      <c r="D4983" s="224" t="s">
        <v>233</v>
      </c>
      <c r="E4983" s="224" t="s">
        <v>124</v>
      </c>
      <c r="F4983" s="224" t="s">
        <v>123</v>
      </c>
      <c r="G4983">
        <v>101485</v>
      </c>
    </row>
    <row r="4984" spans="1:7" x14ac:dyDescent="0.3">
      <c r="A4984" s="224">
        <v>2001</v>
      </c>
      <c r="B4984" s="224" t="s">
        <v>250</v>
      </c>
      <c r="C4984" s="224" t="s">
        <v>232</v>
      </c>
      <c r="D4984" s="224" t="s">
        <v>233</v>
      </c>
      <c r="E4984" s="224" t="s">
        <v>124</v>
      </c>
      <c r="F4984" s="224" t="s">
        <v>123</v>
      </c>
      <c r="G4984">
        <v>63350</v>
      </c>
    </row>
    <row r="4985" spans="1:7" x14ac:dyDescent="0.3">
      <c r="A4985" s="224">
        <v>2002</v>
      </c>
      <c r="B4985" s="224" t="s">
        <v>250</v>
      </c>
      <c r="C4985" s="224" t="s">
        <v>232</v>
      </c>
      <c r="D4985" s="224" t="s">
        <v>233</v>
      </c>
      <c r="E4985" s="224" t="s">
        <v>124</v>
      </c>
      <c r="F4985" s="224" t="s">
        <v>123</v>
      </c>
      <c r="G4985">
        <v>57900</v>
      </c>
    </row>
    <row r="4986" spans="1:7" x14ac:dyDescent="0.3">
      <c r="A4986" s="224">
        <v>2003</v>
      </c>
      <c r="B4986" s="224" t="s">
        <v>250</v>
      </c>
      <c r="C4986" s="224" t="s">
        <v>232</v>
      </c>
      <c r="D4986" s="224" t="s">
        <v>233</v>
      </c>
      <c r="E4986" s="224" t="s">
        <v>124</v>
      </c>
      <c r="F4986" s="224" t="s">
        <v>123</v>
      </c>
      <c r="G4986">
        <v>33950</v>
      </c>
    </row>
    <row r="4987" spans="1:7" x14ac:dyDescent="0.3">
      <c r="A4987" s="224">
        <v>2004</v>
      </c>
      <c r="B4987" s="224" t="s">
        <v>250</v>
      </c>
      <c r="C4987" s="224" t="s">
        <v>232</v>
      </c>
      <c r="D4987" s="224" t="s">
        <v>233</v>
      </c>
      <c r="E4987" s="224" t="s">
        <v>124</v>
      </c>
      <c r="F4987" s="224" t="s">
        <v>123</v>
      </c>
      <c r="G4987">
        <v>16900</v>
      </c>
    </row>
    <row r="4988" spans="1:7" x14ac:dyDescent="0.3">
      <c r="A4988" s="224">
        <v>2005</v>
      </c>
      <c r="B4988" s="224" t="s">
        <v>250</v>
      </c>
      <c r="C4988" s="224" t="s">
        <v>232</v>
      </c>
      <c r="D4988" s="224" t="s">
        <v>233</v>
      </c>
      <c r="E4988" s="224" t="s">
        <v>124</v>
      </c>
      <c r="F4988" s="224" t="s">
        <v>123</v>
      </c>
      <c r="G4988">
        <v>8200</v>
      </c>
    </row>
    <row r="4989" spans="1:7" x14ac:dyDescent="0.3">
      <c r="A4989" s="224">
        <v>2006</v>
      </c>
      <c r="B4989" s="224" t="s">
        <v>250</v>
      </c>
      <c r="C4989" s="224" t="s">
        <v>232</v>
      </c>
      <c r="D4989" s="224" t="s">
        <v>233</v>
      </c>
      <c r="E4989" s="224" t="s">
        <v>124</v>
      </c>
      <c r="F4989" s="224" t="s">
        <v>123</v>
      </c>
      <c r="G4989">
        <v>13490</v>
      </c>
    </row>
    <row r="4990" spans="1:7" x14ac:dyDescent="0.3">
      <c r="A4990" s="224">
        <v>2007</v>
      </c>
      <c r="B4990" s="224" t="s">
        <v>250</v>
      </c>
      <c r="C4990" s="224" t="s">
        <v>232</v>
      </c>
      <c r="D4990" s="224" t="s">
        <v>233</v>
      </c>
      <c r="E4990" s="224" t="s">
        <v>124</v>
      </c>
      <c r="F4990" s="224" t="s">
        <v>123</v>
      </c>
      <c r="G4990">
        <v>39900</v>
      </c>
    </row>
    <row r="4991" spans="1:7" x14ac:dyDescent="0.3">
      <c r="A4991" s="224">
        <v>2008</v>
      </c>
      <c r="B4991" s="224" t="s">
        <v>250</v>
      </c>
      <c r="C4991" s="224" t="s">
        <v>232</v>
      </c>
      <c r="D4991" s="224" t="s">
        <v>233</v>
      </c>
      <c r="E4991" s="224" t="s">
        <v>124</v>
      </c>
      <c r="F4991" s="224" t="s">
        <v>123</v>
      </c>
      <c r="G4991">
        <v>34350</v>
      </c>
    </row>
    <row r="4992" spans="1:7" x14ac:dyDescent="0.3">
      <c r="A4992" s="224">
        <v>2009</v>
      </c>
      <c r="B4992" s="224" t="s">
        <v>250</v>
      </c>
      <c r="C4992" s="224" t="s">
        <v>232</v>
      </c>
      <c r="D4992" s="224" t="s">
        <v>233</v>
      </c>
      <c r="E4992" s="224" t="s">
        <v>124</v>
      </c>
      <c r="F4992" s="224" t="s">
        <v>123</v>
      </c>
      <c r="G4992">
        <v>35900</v>
      </c>
    </row>
    <row r="4993" spans="1:7" x14ac:dyDescent="0.3">
      <c r="A4993" s="224">
        <v>2010</v>
      </c>
      <c r="B4993" s="224" t="s">
        <v>250</v>
      </c>
      <c r="C4993" s="224" t="s">
        <v>232</v>
      </c>
      <c r="D4993" s="224" t="s">
        <v>233</v>
      </c>
      <c r="E4993" s="224" t="s">
        <v>124</v>
      </c>
      <c r="F4993" s="224" t="s">
        <v>123</v>
      </c>
      <c r="G4993">
        <v>42700</v>
      </c>
    </row>
    <row r="4994" spans="1:7" x14ac:dyDescent="0.3">
      <c r="A4994" s="224">
        <v>2011</v>
      </c>
      <c r="B4994" s="224" t="s">
        <v>250</v>
      </c>
      <c r="C4994" s="224" t="s">
        <v>232</v>
      </c>
      <c r="D4994" s="224" t="s">
        <v>233</v>
      </c>
      <c r="E4994" s="224" t="s">
        <v>124</v>
      </c>
      <c r="F4994" s="224" t="s">
        <v>123</v>
      </c>
      <c r="G4994">
        <v>45800</v>
      </c>
    </row>
    <row r="4995" spans="1:7" x14ac:dyDescent="0.3">
      <c r="A4995" s="224">
        <v>2012</v>
      </c>
      <c r="B4995" s="224" t="s">
        <v>250</v>
      </c>
      <c r="C4995" s="224" t="s">
        <v>232</v>
      </c>
      <c r="D4995" s="224" t="s">
        <v>233</v>
      </c>
      <c r="E4995" s="224" t="s">
        <v>124</v>
      </c>
      <c r="F4995" s="224" t="s">
        <v>123</v>
      </c>
      <c r="G4995">
        <v>18400</v>
      </c>
    </row>
    <row r="4996" spans="1:7" x14ac:dyDescent="0.3">
      <c r="A4996" s="224">
        <v>2013</v>
      </c>
      <c r="B4996" s="224" t="s">
        <v>250</v>
      </c>
      <c r="C4996" s="224" t="s">
        <v>232</v>
      </c>
      <c r="D4996" s="224" t="s">
        <v>233</v>
      </c>
      <c r="E4996" s="224" t="s">
        <v>124</v>
      </c>
      <c r="F4996" s="224" t="s">
        <v>123</v>
      </c>
      <c r="G4996">
        <v>31400</v>
      </c>
    </row>
    <row r="4997" spans="1:7" x14ac:dyDescent="0.3">
      <c r="A4997" s="224">
        <v>2014</v>
      </c>
      <c r="B4997" s="224" t="s">
        <v>250</v>
      </c>
      <c r="C4997" s="224" t="s">
        <v>232</v>
      </c>
      <c r="D4997" s="224" t="s">
        <v>233</v>
      </c>
      <c r="E4997" s="224" t="s">
        <v>124</v>
      </c>
      <c r="F4997" s="224" t="s">
        <v>123</v>
      </c>
      <c r="G4997">
        <v>32225</v>
      </c>
    </row>
    <row r="4998" spans="1:7" x14ac:dyDescent="0.3">
      <c r="A4998" s="224">
        <v>2015</v>
      </c>
      <c r="B4998" s="224" t="s">
        <v>250</v>
      </c>
      <c r="C4998" s="224" t="s">
        <v>232</v>
      </c>
      <c r="D4998" s="224" t="s">
        <v>233</v>
      </c>
      <c r="E4998" s="224" t="s">
        <v>124</v>
      </c>
      <c r="F4998" s="224" t="s">
        <v>123</v>
      </c>
      <c r="G4998">
        <v>54340</v>
      </c>
    </row>
    <row r="4999" spans="1:7" x14ac:dyDescent="0.3">
      <c r="A4999" s="224">
        <v>2016</v>
      </c>
      <c r="B4999" s="224" t="s">
        <v>250</v>
      </c>
      <c r="C4999" s="224" t="s">
        <v>232</v>
      </c>
      <c r="D4999" s="224" t="s">
        <v>233</v>
      </c>
      <c r="E4999" s="224" t="s">
        <v>124</v>
      </c>
      <c r="F4999" s="224" t="s">
        <v>123</v>
      </c>
      <c r="G4999">
        <v>10950</v>
      </c>
    </row>
    <row r="5000" spans="1:7" x14ac:dyDescent="0.3">
      <c r="A5000" s="224">
        <v>2017</v>
      </c>
      <c r="B5000" s="224" t="s">
        <v>250</v>
      </c>
      <c r="C5000" s="224" t="s">
        <v>232</v>
      </c>
      <c r="D5000" s="224" t="s">
        <v>233</v>
      </c>
      <c r="E5000" s="224" t="s">
        <v>124</v>
      </c>
      <c r="F5000" s="224" t="s">
        <v>123</v>
      </c>
      <c r="G5000">
        <v>39600</v>
      </c>
    </row>
    <row r="5001" spans="1:7" x14ac:dyDescent="0.3">
      <c r="A5001" s="224">
        <v>2018</v>
      </c>
      <c r="B5001" s="224" t="s">
        <v>250</v>
      </c>
      <c r="C5001" s="224" t="s">
        <v>232</v>
      </c>
      <c r="D5001" s="224" t="s">
        <v>233</v>
      </c>
      <c r="E5001" s="224" t="s">
        <v>124</v>
      </c>
      <c r="F5001" s="224" t="s">
        <v>123</v>
      </c>
      <c r="G5001">
        <v>45695</v>
      </c>
    </row>
    <row r="5002" spans="1:7" x14ac:dyDescent="0.3">
      <c r="A5002" s="224">
        <v>2000</v>
      </c>
      <c r="B5002" s="224" t="s">
        <v>250</v>
      </c>
      <c r="C5002" s="224" t="s">
        <v>232</v>
      </c>
      <c r="D5002" s="224" t="s">
        <v>233</v>
      </c>
      <c r="E5002" s="224" t="s">
        <v>126</v>
      </c>
      <c r="F5002" s="224" t="s">
        <v>123</v>
      </c>
      <c r="G5002">
        <v>5150</v>
      </c>
    </row>
    <row r="5003" spans="1:7" x14ac:dyDescent="0.3">
      <c r="A5003" s="224">
        <v>2001</v>
      </c>
      <c r="B5003" s="224" t="s">
        <v>250</v>
      </c>
      <c r="C5003" s="224" t="s">
        <v>232</v>
      </c>
      <c r="D5003" s="224" t="s">
        <v>233</v>
      </c>
      <c r="E5003" s="224" t="s">
        <v>126</v>
      </c>
      <c r="F5003" s="224" t="s">
        <v>123</v>
      </c>
      <c r="G5003">
        <v>2850</v>
      </c>
    </row>
    <row r="5004" spans="1:7" x14ac:dyDescent="0.3">
      <c r="A5004" s="224">
        <v>2002</v>
      </c>
      <c r="B5004" s="224" t="s">
        <v>250</v>
      </c>
      <c r="C5004" s="224" t="s">
        <v>232</v>
      </c>
      <c r="D5004" s="224" t="s">
        <v>233</v>
      </c>
      <c r="E5004" s="224" t="s">
        <v>126</v>
      </c>
      <c r="F5004" s="224" t="s">
        <v>123</v>
      </c>
      <c r="G5004">
        <v>5800</v>
      </c>
    </row>
    <row r="5005" spans="1:7" x14ac:dyDescent="0.3">
      <c r="A5005" s="224">
        <v>2003</v>
      </c>
      <c r="B5005" s="224" t="s">
        <v>250</v>
      </c>
      <c r="C5005" s="224" t="s">
        <v>232</v>
      </c>
      <c r="D5005" s="224" t="s">
        <v>233</v>
      </c>
      <c r="E5005" s="224" t="s">
        <v>126</v>
      </c>
      <c r="F5005" s="224" t="s">
        <v>123</v>
      </c>
    </row>
    <row r="5006" spans="1:7" x14ac:dyDescent="0.3">
      <c r="A5006" s="224">
        <v>2004</v>
      </c>
      <c r="B5006" s="224" t="s">
        <v>250</v>
      </c>
      <c r="C5006" s="224" t="s">
        <v>232</v>
      </c>
      <c r="D5006" s="224" t="s">
        <v>233</v>
      </c>
      <c r="E5006" s="224" t="s">
        <v>126</v>
      </c>
      <c r="F5006" s="224" t="s">
        <v>123</v>
      </c>
    </row>
    <row r="5007" spans="1:7" x14ac:dyDescent="0.3">
      <c r="A5007" s="224">
        <v>2005</v>
      </c>
      <c r="B5007" s="224" t="s">
        <v>250</v>
      </c>
      <c r="C5007" s="224" t="s">
        <v>232</v>
      </c>
      <c r="D5007" s="224" t="s">
        <v>233</v>
      </c>
      <c r="E5007" s="224" t="s">
        <v>126</v>
      </c>
      <c r="F5007" s="224" t="s">
        <v>123</v>
      </c>
    </row>
    <row r="5008" spans="1:7" x14ac:dyDescent="0.3">
      <c r="A5008" s="224">
        <v>2006</v>
      </c>
      <c r="B5008" s="224" t="s">
        <v>250</v>
      </c>
      <c r="C5008" s="224" t="s">
        <v>232</v>
      </c>
      <c r="D5008" s="224" t="s">
        <v>233</v>
      </c>
      <c r="E5008" s="224" t="s">
        <v>126</v>
      </c>
      <c r="F5008" s="224" t="s">
        <v>123</v>
      </c>
      <c r="G5008">
        <v>390</v>
      </c>
    </row>
    <row r="5009" spans="1:7" x14ac:dyDescent="0.3">
      <c r="A5009" s="224">
        <v>2007</v>
      </c>
      <c r="B5009" s="224" t="s">
        <v>250</v>
      </c>
      <c r="C5009" s="224" t="s">
        <v>232</v>
      </c>
      <c r="D5009" s="224" t="s">
        <v>233</v>
      </c>
      <c r="E5009" s="224" t="s">
        <v>126</v>
      </c>
      <c r="F5009" s="224" t="s">
        <v>123</v>
      </c>
    </row>
    <row r="5010" spans="1:7" x14ac:dyDescent="0.3">
      <c r="A5010" s="224">
        <v>2008</v>
      </c>
      <c r="B5010" s="224" t="s">
        <v>250</v>
      </c>
      <c r="C5010" s="224" t="s">
        <v>232</v>
      </c>
      <c r="D5010" s="224" t="s">
        <v>233</v>
      </c>
      <c r="E5010" s="224" t="s">
        <v>126</v>
      </c>
      <c r="F5010" s="224" t="s">
        <v>123</v>
      </c>
    </row>
    <row r="5011" spans="1:7" x14ac:dyDescent="0.3">
      <c r="A5011" s="224">
        <v>2009</v>
      </c>
      <c r="B5011" s="224" t="s">
        <v>250</v>
      </c>
      <c r="C5011" s="224" t="s">
        <v>232</v>
      </c>
      <c r="D5011" s="224" t="s">
        <v>233</v>
      </c>
      <c r="E5011" s="224" t="s">
        <v>126</v>
      </c>
      <c r="F5011" s="224" t="s">
        <v>123</v>
      </c>
      <c r="G5011">
        <v>500</v>
      </c>
    </row>
    <row r="5012" spans="1:7" x14ac:dyDescent="0.3">
      <c r="A5012" s="224">
        <v>2010</v>
      </c>
      <c r="B5012" s="224" t="s">
        <v>250</v>
      </c>
      <c r="C5012" s="224" t="s">
        <v>232</v>
      </c>
      <c r="D5012" s="224" t="s">
        <v>233</v>
      </c>
      <c r="E5012" s="224" t="s">
        <v>126</v>
      </c>
      <c r="F5012" s="224" t="s">
        <v>123</v>
      </c>
      <c r="G5012">
        <v>8800</v>
      </c>
    </row>
    <row r="5013" spans="1:7" x14ac:dyDescent="0.3">
      <c r="A5013" s="224">
        <v>2011</v>
      </c>
      <c r="B5013" s="224" t="s">
        <v>250</v>
      </c>
      <c r="C5013" s="224" t="s">
        <v>232</v>
      </c>
      <c r="D5013" s="224" t="s">
        <v>233</v>
      </c>
      <c r="E5013" s="224" t="s">
        <v>126</v>
      </c>
      <c r="F5013" s="224" t="s">
        <v>123</v>
      </c>
      <c r="G5013">
        <v>3000</v>
      </c>
    </row>
    <row r="5014" spans="1:7" x14ac:dyDescent="0.3">
      <c r="A5014" s="224">
        <v>2012</v>
      </c>
      <c r="B5014" s="224" t="s">
        <v>250</v>
      </c>
      <c r="C5014" s="224" t="s">
        <v>232</v>
      </c>
      <c r="D5014" s="224" t="s">
        <v>233</v>
      </c>
      <c r="E5014" s="224" t="s">
        <v>126</v>
      </c>
      <c r="F5014" s="224" t="s">
        <v>123</v>
      </c>
      <c r="G5014">
        <v>2800</v>
      </c>
    </row>
    <row r="5015" spans="1:7" x14ac:dyDescent="0.3">
      <c r="A5015" s="224">
        <v>2013</v>
      </c>
      <c r="B5015" s="224" t="s">
        <v>250</v>
      </c>
      <c r="C5015" s="224" t="s">
        <v>232</v>
      </c>
      <c r="D5015" s="224" t="s">
        <v>233</v>
      </c>
      <c r="E5015" s="224" t="s">
        <v>126</v>
      </c>
      <c r="F5015" s="224" t="s">
        <v>123</v>
      </c>
      <c r="G5015">
        <v>500</v>
      </c>
    </row>
    <row r="5016" spans="1:7" x14ac:dyDescent="0.3">
      <c r="A5016" s="224">
        <v>2014</v>
      </c>
      <c r="B5016" s="224" t="s">
        <v>250</v>
      </c>
      <c r="C5016" s="224" t="s">
        <v>232</v>
      </c>
      <c r="D5016" s="224" t="s">
        <v>233</v>
      </c>
      <c r="E5016" s="224" t="s">
        <v>126</v>
      </c>
      <c r="F5016" s="224" t="s">
        <v>123</v>
      </c>
      <c r="G5016">
        <v>3475</v>
      </c>
    </row>
    <row r="5017" spans="1:7" x14ac:dyDescent="0.3">
      <c r="A5017" s="224">
        <v>2015</v>
      </c>
      <c r="B5017" s="224" t="s">
        <v>250</v>
      </c>
      <c r="C5017" s="224" t="s">
        <v>232</v>
      </c>
      <c r="D5017" s="224" t="s">
        <v>233</v>
      </c>
      <c r="E5017" s="224" t="s">
        <v>126</v>
      </c>
      <c r="F5017" s="224" t="s">
        <v>123</v>
      </c>
      <c r="G5017">
        <v>6750</v>
      </c>
    </row>
    <row r="5018" spans="1:7" x14ac:dyDescent="0.3">
      <c r="A5018" s="224">
        <v>2016</v>
      </c>
      <c r="B5018" s="224" t="s">
        <v>250</v>
      </c>
      <c r="C5018" s="224" t="s">
        <v>232</v>
      </c>
      <c r="D5018" s="224" t="s">
        <v>233</v>
      </c>
      <c r="E5018" s="224" t="s">
        <v>126</v>
      </c>
      <c r="F5018" s="224" t="s">
        <v>123</v>
      </c>
      <c r="G5018">
        <v>5300</v>
      </c>
    </row>
    <row r="5019" spans="1:7" x14ac:dyDescent="0.3">
      <c r="A5019" s="224">
        <v>2017</v>
      </c>
      <c r="B5019" s="224" t="s">
        <v>250</v>
      </c>
      <c r="C5019" s="224" t="s">
        <v>232</v>
      </c>
      <c r="D5019" s="224" t="s">
        <v>233</v>
      </c>
      <c r="E5019" s="224" t="s">
        <v>126</v>
      </c>
      <c r="F5019" s="224" t="s">
        <v>123</v>
      </c>
      <c r="G5019">
        <v>3525</v>
      </c>
    </row>
    <row r="5020" spans="1:7" x14ac:dyDescent="0.3">
      <c r="A5020" s="224">
        <v>2018</v>
      </c>
      <c r="B5020" s="224" t="s">
        <v>250</v>
      </c>
      <c r="C5020" s="224" t="s">
        <v>232</v>
      </c>
      <c r="D5020" s="224" t="s">
        <v>233</v>
      </c>
      <c r="E5020" s="224" t="s">
        <v>126</v>
      </c>
      <c r="F5020" s="224" t="s">
        <v>123</v>
      </c>
      <c r="G5020">
        <v>400</v>
      </c>
    </row>
    <row r="5021" spans="1:7" x14ac:dyDescent="0.3">
      <c r="A5021" s="224">
        <v>2000</v>
      </c>
      <c r="B5021" s="224" t="s">
        <v>250</v>
      </c>
      <c r="C5021" s="224" t="s">
        <v>232</v>
      </c>
      <c r="D5021" s="224" t="s">
        <v>233</v>
      </c>
      <c r="E5021" s="224" t="s">
        <v>27</v>
      </c>
      <c r="F5021" s="224" t="s">
        <v>28</v>
      </c>
      <c r="G5021">
        <v>730</v>
      </c>
    </row>
    <row r="5022" spans="1:7" x14ac:dyDescent="0.3">
      <c r="A5022" s="224">
        <v>2001</v>
      </c>
      <c r="B5022" s="224" t="s">
        <v>250</v>
      </c>
      <c r="C5022" s="224" t="s">
        <v>232</v>
      </c>
      <c r="D5022" s="224" t="s">
        <v>233</v>
      </c>
      <c r="E5022" s="224" t="s">
        <v>27</v>
      </c>
      <c r="F5022" s="224" t="s">
        <v>28</v>
      </c>
      <c r="G5022">
        <v>936</v>
      </c>
    </row>
    <row r="5023" spans="1:7" x14ac:dyDescent="0.3">
      <c r="A5023" s="224">
        <v>2002</v>
      </c>
      <c r="B5023" s="224" t="s">
        <v>250</v>
      </c>
      <c r="C5023" s="224" t="s">
        <v>232</v>
      </c>
      <c r="D5023" s="224" t="s">
        <v>233</v>
      </c>
      <c r="E5023" s="224" t="s">
        <v>27</v>
      </c>
      <c r="F5023" s="224" t="s">
        <v>28</v>
      </c>
      <c r="G5023">
        <v>422</v>
      </c>
    </row>
    <row r="5024" spans="1:7" x14ac:dyDescent="0.3">
      <c r="A5024" s="224">
        <v>2003</v>
      </c>
      <c r="B5024" s="224" t="s">
        <v>250</v>
      </c>
      <c r="C5024" s="224" t="s">
        <v>232</v>
      </c>
      <c r="D5024" s="224" t="s">
        <v>233</v>
      </c>
      <c r="E5024" s="224" t="s">
        <v>27</v>
      </c>
      <c r="F5024" s="224" t="s">
        <v>28</v>
      </c>
      <c r="G5024">
        <v>24</v>
      </c>
    </row>
    <row r="5025" spans="1:7" x14ac:dyDescent="0.3">
      <c r="A5025" s="224">
        <v>2004</v>
      </c>
      <c r="B5025" s="224" t="s">
        <v>250</v>
      </c>
      <c r="C5025" s="224" t="s">
        <v>232</v>
      </c>
      <c r="D5025" s="224" t="s">
        <v>233</v>
      </c>
      <c r="E5025" s="224" t="s">
        <v>27</v>
      </c>
      <c r="F5025" s="224" t="s">
        <v>28</v>
      </c>
      <c r="G5025">
        <v>578</v>
      </c>
    </row>
    <row r="5026" spans="1:7" x14ac:dyDescent="0.3">
      <c r="A5026" s="224">
        <v>2005</v>
      </c>
      <c r="B5026" s="224" t="s">
        <v>250</v>
      </c>
      <c r="C5026" s="224" t="s">
        <v>232</v>
      </c>
      <c r="D5026" s="224" t="s">
        <v>233</v>
      </c>
      <c r="E5026" s="224" t="s">
        <v>27</v>
      </c>
      <c r="F5026" s="224" t="s">
        <v>28</v>
      </c>
      <c r="G5026">
        <v>430</v>
      </c>
    </row>
    <row r="5027" spans="1:7" x14ac:dyDescent="0.3">
      <c r="A5027" s="224">
        <v>2006</v>
      </c>
      <c r="B5027" s="224" t="s">
        <v>250</v>
      </c>
      <c r="C5027" s="224" t="s">
        <v>232</v>
      </c>
      <c r="D5027" s="224" t="s">
        <v>233</v>
      </c>
      <c r="E5027" s="224" t="s">
        <v>27</v>
      </c>
      <c r="F5027" s="224" t="s">
        <v>28</v>
      </c>
      <c r="G5027">
        <v>290</v>
      </c>
    </row>
    <row r="5028" spans="1:7" x14ac:dyDescent="0.3">
      <c r="A5028" s="224">
        <v>2007</v>
      </c>
      <c r="B5028" s="224" t="s">
        <v>250</v>
      </c>
      <c r="C5028" s="224" t="s">
        <v>232</v>
      </c>
      <c r="D5028" s="224" t="s">
        <v>233</v>
      </c>
      <c r="E5028" s="224" t="s">
        <v>27</v>
      </c>
      <c r="F5028" s="224" t="s">
        <v>28</v>
      </c>
      <c r="G5028">
        <v>819</v>
      </c>
    </row>
    <row r="5029" spans="1:7" x14ac:dyDescent="0.3">
      <c r="A5029" s="224">
        <v>2008</v>
      </c>
      <c r="B5029" s="224" t="s">
        <v>250</v>
      </c>
      <c r="C5029" s="224" t="s">
        <v>232</v>
      </c>
      <c r="D5029" s="224" t="s">
        <v>233</v>
      </c>
      <c r="E5029" s="224" t="s">
        <v>27</v>
      </c>
      <c r="F5029" s="224" t="s">
        <v>28</v>
      </c>
      <c r="G5029">
        <v>629</v>
      </c>
    </row>
    <row r="5030" spans="1:7" x14ac:dyDescent="0.3">
      <c r="A5030" s="224">
        <v>2009</v>
      </c>
      <c r="B5030" s="224" t="s">
        <v>250</v>
      </c>
      <c r="C5030" s="224" t="s">
        <v>232</v>
      </c>
      <c r="D5030" s="224" t="s">
        <v>233</v>
      </c>
      <c r="E5030" s="224" t="s">
        <v>27</v>
      </c>
      <c r="F5030" s="224" t="s">
        <v>28</v>
      </c>
      <c r="G5030">
        <v>834</v>
      </c>
    </row>
    <row r="5031" spans="1:7" x14ac:dyDescent="0.3">
      <c r="A5031" s="224">
        <v>2010</v>
      </c>
      <c r="B5031" s="224" t="s">
        <v>250</v>
      </c>
      <c r="C5031" s="224" t="s">
        <v>232</v>
      </c>
      <c r="D5031" s="224" t="s">
        <v>233</v>
      </c>
      <c r="E5031" s="224" t="s">
        <v>27</v>
      </c>
      <c r="F5031" s="224" t="s">
        <v>28</v>
      </c>
      <c r="G5031">
        <v>326</v>
      </c>
    </row>
    <row r="5032" spans="1:7" x14ac:dyDescent="0.3">
      <c r="A5032" s="224">
        <v>2011</v>
      </c>
      <c r="B5032" s="224" t="s">
        <v>250</v>
      </c>
      <c r="C5032" s="224" t="s">
        <v>232</v>
      </c>
      <c r="D5032" s="224" t="s">
        <v>233</v>
      </c>
      <c r="E5032" s="224" t="s">
        <v>27</v>
      </c>
      <c r="F5032" s="224" t="s">
        <v>28</v>
      </c>
      <c r="G5032">
        <v>157</v>
      </c>
    </row>
    <row r="5033" spans="1:7" x14ac:dyDescent="0.3">
      <c r="A5033" s="224">
        <v>2012</v>
      </c>
      <c r="B5033" s="224" t="s">
        <v>250</v>
      </c>
      <c r="C5033" s="224" t="s">
        <v>232</v>
      </c>
      <c r="D5033" s="224" t="s">
        <v>233</v>
      </c>
      <c r="E5033" s="224" t="s">
        <v>27</v>
      </c>
      <c r="F5033" s="224" t="s">
        <v>28</v>
      </c>
      <c r="G5033">
        <v>366</v>
      </c>
    </row>
    <row r="5034" spans="1:7" x14ac:dyDescent="0.3">
      <c r="A5034" s="224">
        <v>2013</v>
      </c>
      <c r="B5034" s="224" t="s">
        <v>250</v>
      </c>
      <c r="C5034" s="224" t="s">
        <v>232</v>
      </c>
      <c r="D5034" s="224" t="s">
        <v>233</v>
      </c>
      <c r="E5034" s="224" t="s">
        <v>27</v>
      </c>
      <c r="F5034" s="224" t="s">
        <v>28</v>
      </c>
      <c r="G5034">
        <v>510</v>
      </c>
    </row>
    <row r="5035" spans="1:7" x14ac:dyDescent="0.3">
      <c r="A5035" s="224">
        <v>2014</v>
      </c>
      <c r="B5035" s="224" t="s">
        <v>250</v>
      </c>
      <c r="C5035" s="224" t="s">
        <v>232</v>
      </c>
      <c r="D5035" s="224" t="s">
        <v>233</v>
      </c>
      <c r="E5035" s="224" t="s">
        <v>27</v>
      </c>
      <c r="F5035" s="224" t="s">
        <v>28</v>
      </c>
      <c r="G5035">
        <v>284</v>
      </c>
    </row>
    <row r="5036" spans="1:7" x14ac:dyDescent="0.3">
      <c r="A5036" s="224">
        <v>2015</v>
      </c>
      <c r="B5036" s="224" t="s">
        <v>250</v>
      </c>
      <c r="C5036" s="224" t="s">
        <v>232</v>
      </c>
      <c r="D5036" s="224" t="s">
        <v>233</v>
      </c>
      <c r="E5036" s="224" t="s">
        <v>27</v>
      </c>
      <c r="F5036" s="224" t="s">
        <v>28</v>
      </c>
      <c r="G5036">
        <v>200</v>
      </c>
    </row>
    <row r="5037" spans="1:7" x14ac:dyDescent="0.3">
      <c r="A5037" s="224">
        <v>2016</v>
      </c>
      <c r="B5037" s="224" t="s">
        <v>250</v>
      </c>
      <c r="C5037" s="224" t="s">
        <v>232</v>
      </c>
      <c r="D5037" s="224" t="s">
        <v>233</v>
      </c>
      <c r="E5037" s="224" t="s">
        <v>27</v>
      </c>
      <c r="F5037" s="224" t="s">
        <v>28</v>
      </c>
      <c r="G5037">
        <v>261</v>
      </c>
    </row>
    <row r="5038" spans="1:7" x14ac:dyDescent="0.3">
      <c r="A5038" s="224">
        <v>2017</v>
      </c>
      <c r="B5038" s="224" t="s">
        <v>250</v>
      </c>
      <c r="C5038" s="224" t="s">
        <v>232</v>
      </c>
      <c r="D5038" s="224" t="s">
        <v>233</v>
      </c>
      <c r="E5038" s="224" t="s">
        <v>27</v>
      </c>
      <c r="F5038" s="224" t="s">
        <v>28</v>
      </c>
      <c r="G5038">
        <v>99</v>
      </c>
    </row>
    <row r="5039" spans="1:7" x14ac:dyDescent="0.3">
      <c r="A5039" s="224">
        <v>2018</v>
      </c>
      <c r="B5039" s="224" t="s">
        <v>250</v>
      </c>
      <c r="C5039" s="224" t="s">
        <v>232</v>
      </c>
      <c r="D5039" s="224" t="s">
        <v>233</v>
      </c>
      <c r="E5039" s="224" t="s">
        <v>27</v>
      </c>
      <c r="F5039" s="224" t="s">
        <v>28</v>
      </c>
      <c r="G5039">
        <v>103</v>
      </c>
    </row>
    <row r="5040" spans="1:7" x14ac:dyDescent="0.3">
      <c r="A5040" s="224">
        <v>2000</v>
      </c>
      <c r="B5040" s="224" t="s">
        <v>250</v>
      </c>
      <c r="C5040" s="224" t="s">
        <v>232</v>
      </c>
      <c r="D5040" s="224" t="s">
        <v>233</v>
      </c>
      <c r="E5040" s="224" t="s">
        <v>127</v>
      </c>
      <c r="F5040" s="224" t="s">
        <v>28</v>
      </c>
      <c r="G5040">
        <v>68</v>
      </c>
    </row>
    <row r="5041" spans="1:7" x14ac:dyDescent="0.3">
      <c r="A5041" s="224">
        <v>2001</v>
      </c>
      <c r="B5041" s="224" t="s">
        <v>250</v>
      </c>
      <c r="C5041" s="224" t="s">
        <v>232</v>
      </c>
      <c r="D5041" s="224" t="s">
        <v>233</v>
      </c>
      <c r="E5041" s="224" t="s">
        <v>127</v>
      </c>
      <c r="F5041" s="224" t="s">
        <v>28</v>
      </c>
      <c r="G5041">
        <v>91</v>
      </c>
    </row>
    <row r="5042" spans="1:7" x14ac:dyDescent="0.3">
      <c r="A5042" s="224">
        <v>2002</v>
      </c>
      <c r="B5042" s="224" t="s">
        <v>250</v>
      </c>
      <c r="C5042" s="224" t="s">
        <v>232</v>
      </c>
      <c r="D5042" s="224" t="s">
        <v>233</v>
      </c>
      <c r="E5042" s="224" t="s">
        <v>127</v>
      </c>
      <c r="F5042" s="224" t="s">
        <v>28</v>
      </c>
      <c r="G5042">
        <v>305</v>
      </c>
    </row>
    <row r="5043" spans="1:7" x14ac:dyDescent="0.3">
      <c r="A5043" s="224">
        <v>2003</v>
      </c>
      <c r="B5043" s="224" t="s">
        <v>250</v>
      </c>
      <c r="C5043" s="224" t="s">
        <v>232</v>
      </c>
      <c r="D5043" s="224" t="s">
        <v>233</v>
      </c>
      <c r="E5043" s="224" t="s">
        <v>127</v>
      </c>
      <c r="F5043" s="224" t="s">
        <v>28</v>
      </c>
      <c r="G5043">
        <v>195</v>
      </c>
    </row>
    <row r="5044" spans="1:7" x14ac:dyDescent="0.3">
      <c r="A5044" s="224">
        <v>2004</v>
      </c>
      <c r="B5044" s="224" t="s">
        <v>250</v>
      </c>
      <c r="C5044" s="224" t="s">
        <v>232</v>
      </c>
      <c r="D5044" s="224" t="s">
        <v>233</v>
      </c>
      <c r="E5044" s="224" t="s">
        <v>127</v>
      </c>
      <c r="F5044" s="224" t="s">
        <v>28</v>
      </c>
      <c r="G5044">
        <v>331</v>
      </c>
    </row>
    <row r="5045" spans="1:7" x14ac:dyDescent="0.3">
      <c r="A5045" s="224">
        <v>2005</v>
      </c>
      <c r="B5045" s="224" t="s">
        <v>250</v>
      </c>
      <c r="C5045" s="224" t="s">
        <v>232</v>
      </c>
      <c r="D5045" s="224" t="s">
        <v>233</v>
      </c>
      <c r="E5045" s="224" t="s">
        <v>127</v>
      </c>
      <c r="F5045" s="224" t="s">
        <v>28</v>
      </c>
      <c r="G5045">
        <v>138</v>
      </c>
    </row>
    <row r="5046" spans="1:7" x14ac:dyDescent="0.3">
      <c r="A5046" s="224">
        <v>2006</v>
      </c>
      <c r="B5046" s="224" t="s">
        <v>250</v>
      </c>
      <c r="C5046" s="224" t="s">
        <v>232</v>
      </c>
      <c r="D5046" s="224" t="s">
        <v>233</v>
      </c>
      <c r="E5046" s="224" t="s">
        <v>127</v>
      </c>
      <c r="F5046" s="224" t="s">
        <v>28</v>
      </c>
      <c r="G5046">
        <v>59</v>
      </c>
    </row>
    <row r="5047" spans="1:7" x14ac:dyDescent="0.3">
      <c r="A5047" s="224">
        <v>2007</v>
      </c>
      <c r="B5047" s="224" t="s">
        <v>250</v>
      </c>
      <c r="C5047" s="224" t="s">
        <v>232</v>
      </c>
      <c r="D5047" s="224" t="s">
        <v>233</v>
      </c>
      <c r="E5047" s="224" t="s">
        <v>127</v>
      </c>
      <c r="F5047" s="224" t="s">
        <v>28</v>
      </c>
      <c r="G5047">
        <v>243</v>
      </c>
    </row>
    <row r="5048" spans="1:7" x14ac:dyDescent="0.3">
      <c r="A5048" s="224">
        <v>2008</v>
      </c>
      <c r="B5048" s="224" t="s">
        <v>250</v>
      </c>
      <c r="C5048" s="224" t="s">
        <v>232</v>
      </c>
      <c r="D5048" s="224" t="s">
        <v>233</v>
      </c>
      <c r="E5048" s="224" t="s">
        <v>127</v>
      </c>
      <c r="F5048" s="224" t="s">
        <v>28</v>
      </c>
      <c r="G5048">
        <v>235</v>
      </c>
    </row>
    <row r="5049" spans="1:7" x14ac:dyDescent="0.3">
      <c r="A5049" s="224">
        <v>2009</v>
      </c>
      <c r="B5049" s="224" t="s">
        <v>250</v>
      </c>
      <c r="C5049" s="224" t="s">
        <v>232</v>
      </c>
      <c r="D5049" s="224" t="s">
        <v>233</v>
      </c>
      <c r="E5049" s="224" t="s">
        <v>127</v>
      </c>
      <c r="F5049" s="224" t="s">
        <v>28</v>
      </c>
      <c r="G5049">
        <v>0</v>
      </c>
    </row>
    <row r="5050" spans="1:7" x14ac:dyDescent="0.3">
      <c r="A5050" s="224">
        <v>2010</v>
      </c>
      <c r="B5050" s="224" t="s">
        <v>250</v>
      </c>
      <c r="C5050" s="224" t="s">
        <v>232</v>
      </c>
      <c r="D5050" s="224" t="s">
        <v>233</v>
      </c>
      <c r="E5050" s="224" t="s">
        <v>127</v>
      </c>
      <c r="F5050" s="224" t="s">
        <v>28</v>
      </c>
      <c r="G5050">
        <v>100</v>
      </c>
    </row>
    <row r="5051" spans="1:7" x14ac:dyDescent="0.3">
      <c r="A5051" s="224">
        <v>2011</v>
      </c>
      <c r="B5051" s="224" t="s">
        <v>250</v>
      </c>
      <c r="C5051" s="224" t="s">
        <v>232</v>
      </c>
      <c r="D5051" s="224" t="s">
        <v>233</v>
      </c>
      <c r="E5051" s="224" t="s">
        <v>127</v>
      </c>
      <c r="F5051" s="224" t="s">
        <v>28</v>
      </c>
      <c r="G5051">
        <v>115</v>
      </c>
    </row>
    <row r="5052" spans="1:7" x14ac:dyDescent="0.3">
      <c r="A5052" s="224">
        <v>2012</v>
      </c>
      <c r="B5052" s="224" t="s">
        <v>250</v>
      </c>
      <c r="C5052" s="224" t="s">
        <v>232</v>
      </c>
      <c r="D5052" s="224" t="s">
        <v>233</v>
      </c>
      <c r="E5052" s="224" t="s">
        <v>127</v>
      </c>
      <c r="F5052" s="224" t="s">
        <v>28</v>
      </c>
      <c r="G5052">
        <v>96</v>
      </c>
    </row>
    <row r="5053" spans="1:7" x14ac:dyDescent="0.3">
      <c r="A5053" s="224">
        <v>2013</v>
      </c>
      <c r="B5053" s="224" t="s">
        <v>250</v>
      </c>
      <c r="C5053" s="224" t="s">
        <v>232</v>
      </c>
      <c r="D5053" s="224" t="s">
        <v>233</v>
      </c>
      <c r="E5053" s="224" t="s">
        <v>127</v>
      </c>
      <c r="F5053" s="224" t="s">
        <v>28</v>
      </c>
      <c r="G5053">
        <v>187</v>
      </c>
    </row>
    <row r="5054" spans="1:7" x14ac:dyDescent="0.3">
      <c r="A5054" s="224">
        <v>2014</v>
      </c>
      <c r="B5054" s="224" t="s">
        <v>250</v>
      </c>
      <c r="C5054" s="224" t="s">
        <v>232</v>
      </c>
      <c r="D5054" s="224" t="s">
        <v>233</v>
      </c>
      <c r="E5054" s="224" t="s">
        <v>127</v>
      </c>
      <c r="F5054" s="224" t="s">
        <v>28</v>
      </c>
      <c r="G5054">
        <v>55</v>
      </c>
    </row>
    <row r="5055" spans="1:7" x14ac:dyDescent="0.3">
      <c r="A5055" s="224">
        <v>2015</v>
      </c>
      <c r="B5055" s="224" t="s">
        <v>250</v>
      </c>
      <c r="C5055" s="224" t="s">
        <v>232</v>
      </c>
      <c r="D5055" s="224" t="s">
        <v>233</v>
      </c>
      <c r="E5055" s="224" t="s">
        <v>127</v>
      </c>
      <c r="F5055" s="224" t="s">
        <v>28</v>
      </c>
      <c r="G5055">
        <v>90</v>
      </c>
    </row>
    <row r="5056" spans="1:7" x14ac:dyDescent="0.3">
      <c r="A5056" s="224">
        <v>2016</v>
      </c>
      <c r="B5056" s="224" t="s">
        <v>250</v>
      </c>
      <c r="C5056" s="224" t="s">
        <v>232</v>
      </c>
      <c r="D5056" s="224" t="s">
        <v>233</v>
      </c>
      <c r="E5056" s="224" t="s">
        <v>127</v>
      </c>
      <c r="F5056" s="224" t="s">
        <v>28</v>
      </c>
      <c r="G5056">
        <v>104</v>
      </c>
    </row>
    <row r="5057" spans="1:7" x14ac:dyDescent="0.3">
      <c r="A5057" s="224">
        <v>2017</v>
      </c>
      <c r="B5057" s="224" t="s">
        <v>250</v>
      </c>
      <c r="C5057" s="224" t="s">
        <v>232</v>
      </c>
      <c r="D5057" s="224" t="s">
        <v>233</v>
      </c>
      <c r="E5057" s="224" t="s">
        <v>127</v>
      </c>
      <c r="F5057" s="224" t="s">
        <v>28</v>
      </c>
      <c r="G5057">
        <v>370</v>
      </c>
    </row>
    <row r="5058" spans="1:7" x14ac:dyDescent="0.3">
      <c r="A5058" s="224">
        <v>2018</v>
      </c>
      <c r="B5058" s="224" t="s">
        <v>250</v>
      </c>
      <c r="C5058" s="224" t="s">
        <v>232</v>
      </c>
      <c r="D5058" s="224" t="s">
        <v>233</v>
      </c>
      <c r="E5058" s="224" t="s">
        <v>127</v>
      </c>
      <c r="F5058" s="224" t="s">
        <v>28</v>
      </c>
      <c r="G5058">
        <v>265</v>
      </c>
    </row>
    <row r="5059" spans="1:7" x14ac:dyDescent="0.3">
      <c r="A5059" s="224">
        <v>2000</v>
      </c>
      <c r="B5059" s="224" t="s">
        <v>250</v>
      </c>
      <c r="C5059" s="224" t="s">
        <v>232</v>
      </c>
      <c r="D5059" s="224" t="s">
        <v>233</v>
      </c>
      <c r="E5059" s="224" t="s">
        <v>29</v>
      </c>
      <c r="F5059" s="224" t="s">
        <v>30</v>
      </c>
    </row>
    <row r="5060" spans="1:7" x14ac:dyDescent="0.3">
      <c r="A5060" s="224">
        <v>2001</v>
      </c>
      <c r="B5060" s="224" t="s">
        <v>250</v>
      </c>
      <c r="C5060" s="224" t="s">
        <v>232</v>
      </c>
      <c r="D5060" s="224" t="s">
        <v>233</v>
      </c>
      <c r="E5060" s="224" t="s">
        <v>29</v>
      </c>
      <c r="F5060" s="224" t="s">
        <v>30</v>
      </c>
    </row>
    <row r="5061" spans="1:7" x14ac:dyDescent="0.3">
      <c r="A5061" s="224">
        <v>2002</v>
      </c>
      <c r="B5061" s="224" t="s">
        <v>250</v>
      </c>
      <c r="C5061" s="224" t="s">
        <v>232</v>
      </c>
      <c r="D5061" s="224" t="s">
        <v>233</v>
      </c>
      <c r="E5061" s="224" t="s">
        <v>29</v>
      </c>
      <c r="F5061" s="224" t="s">
        <v>30</v>
      </c>
    </row>
    <row r="5062" spans="1:7" x14ac:dyDescent="0.3">
      <c r="A5062" s="224">
        <v>2003</v>
      </c>
      <c r="B5062" s="224" t="s">
        <v>250</v>
      </c>
      <c r="C5062" s="224" t="s">
        <v>232</v>
      </c>
      <c r="D5062" s="224" t="s">
        <v>233</v>
      </c>
      <c r="E5062" s="224" t="s">
        <v>29</v>
      </c>
      <c r="F5062" s="224" t="s">
        <v>30</v>
      </c>
      <c r="G5062">
        <v>2200</v>
      </c>
    </row>
    <row r="5063" spans="1:7" x14ac:dyDescent="0.3">
      <c r="A5063" s="224">
        <v>2004</v>
      </c>
      <c r="B5063" s="224" t="s">
        <v>250</v>
      </c>
      <c r="C5063" s="224" t="s">
        <v>232</v>
      </c>
      <c r="D5063" s="224" t="s">
        <v>233</v>
      </c>
      <c r="E5063" s="224" t="s">
        <v>29</v>
      </c>
      <c r="F5063" s="224" t="s">
        <v>30</v>
      </c>
      <c r="G5063">
        <v>900</v>
      </c>
    </row>
    <row r="5064" spans="1:7" x14ac:dyDescent="0.3">
      <c r="A5064" s="224">
        <v>2005</v>
      </c>
      <c r="B5064" s="224" t="s">
        <v>250</v>
      </c>
      <c r="C5064" s="224" t="s">
        <v>232</v>
      </c>
      <c r="D5064" s="224" t="s">
        <v>233</v>
      </c>
      <c r="E5064" s="224" t="s">
        <v>29</v>
      </c>
      <c r="F5064" s="224" t="s">
        <v>30</v>
      </c>
      <c r="G5064">
        <v>3400</v>
      </c>
    </row>
    <row r="5065" spans="1:7" x14ac:dyDescent="0.3">
      <c r="A5065" s="224">
        <v>2006</v>
      </c>
      <c r="B5065" s="224" t="s">
        <v>250</v>
      </c>
      <c r="C5065" s="224" t="s">
        <v>232</v>
      </c>
      <c r="D5065" s="224" t="s">
        <v>233</v>
      </c>
      <c r="E5065" s="224" t="s">
        <v>29</v>
      </c>
      <c r="F5065" s="224" t="s">
        <v>30</v>
      </c>
      <c r="G5065">
        <v>0</v>
      </c>
    </row>
    <row r="5066" spans="1:7" x14ac:dyDescent="0.3">
      <c r="A5066" s="224">
        <v>2007</v>
      </c>
      <c r="B5066" s="224" t="s">
        <v>250</v>
      </c>
      <c r="C5066" s="224" t="s">
        <v>232</v>
      </c>
      <c r="D5066" s="224" t="s">
        <v>233</v>
      </c>
      <c r="E5066" s="224" t="s">
        <v>29</v>
      </c>
      <c r="F5066" s="224" t="s">
        <v>30</v>
      </c>
      <c r="G5066">
        <v>0</v>
      </c>
    </row>
    <row r="5067" spans="1:7" x14ac:dyDescent="0.3">
      <c r="A5067" s="224">
        <v>2008</v>
      </c>
      <c r="B5067" s="224" t="s">
        <v>250</v>
      </c>
      <c r="C5067" s="224" t="s">
        <v>232</v>
      </c>
      <c r="D5067" s="224" t="s">
        <v>233</v>
      </c>
      <c r="E5067" s="224" t="s">
        <v>29</v>
      </c>
      <c r="F5067" s="224" t="s">
        <v>30</v>
      </c>
      <c r="G5067">
        <v>1550</v>
      </c>
    </row>
    <row r="5068" spans="1:7" x14ac:dyDescent="0.3">
      <c r="A5068" s="224">
        <v>2009</v>
      </c>
      <c r="B5068" s="224" t="s">
        <v>250</v>
      </c>
      <c r="C5068" s="224" t="s">
        <v>232</v>
      </c>
      <c r="D5068" s="224" t="s">
        <v>233</v>
      </c>
      <c r="E5068" s="224" t="s">
        <v>29</v>
      </c>
      <c r="F5068" s="224" t="s">
        <v>30</v>
      </c>
    </row>
    <row r="5069" spans="1:7" x14ac:dyDescent="0.3">
      <c r="A5069" s="224">
        <v>2010</v>
      </c>
      <c r="B5069" s="224" t="s">
        <v>250</v>
      </c>
      <c r="C5069" s="224" t="s">
        <v>232</v>
      </c>
      <c r="D5069" s="224" t="s">
        <v>233</v>
      </c>
      <c r="E5069" s="224" t="s">
        <v>29</v>
      </c>
      <c r="F5069" s="224" t="s">
        <v>30</v>
      </c>
      <c r="G5069">
        <v>634</v>
      </c>
    </row>
    <row r="5070" spans="1:7" x14ac:dyDescent="0.3">
      <c r="A5070" s="224">
        <v>2011</v>
      </c>
      <c r="B5070" s="224" t="s">
        <v>250</v>
      </c>
      <c r="C5070" s="224" t="s">
        <v>232</v>
      </c>
      <c r="D5070" s="224" t="s">
        <v>233</v>
      </c>
      <c r="E5070" s="224" t="s">
        <v>29</v>
      </c>
      <c r="F5070" s="224" t="s">
        <v>30</v>
      </c>
      <c r="G5070">
        <v>350</v>
      </c>
    </row>
    <row r="5071" spans="1:7" x14ac:dyDescent="0.3">
      <c r="A5071" s="224">
        <v>2012</v>
      </c>
      <c r="B5071" s="224" t="s">
        <v>250</v>
      </c>
      <c r="C5071" s="224" t="s">
        <v>232</v>
      </c>
      <c r="D5071" s="224" t="s">
        <v>233</v>
      </c>
      <c r="E5071" s="224" t="s">
        <v>29</v>
      </c>
      <c r="F5071" s="224" t="s">
        <v>30</v>
      </c>
    </row>
    <row r="5072" spans="1:7" x14ac:dyDescent="0.3">
      <c r="A5072" s="224">
        <v>2013</v>
      </c>
      <c r="B5072" s="224" t="s">
        <v>250</v>
      </c>
      <c r="C5072" s="224" t="s">
        <v>232</v>
      </c>
      <c r="D5072" s="224" t="s">
        <v>233</v>
      </c>
      <c r="E5072" s="224" t="s">
        <v>29</v>
      </c>
      <c r="F5072" s="224" t="s">
        <v>30</v>
      </c>
    </row>
    <row r="5073" spans="1:7" x14ac:dyDescent="0.3">
      <c r="A5073" s="224">
        <v>2014</v>
      </c>
      <c r="B5073" s="224" t="s">
        <v>250</v>
      </c>
      <c r="C5073" s="224" t="s">
        <v>232</v>
      </c>
      <c r="D5073" s="224" t="s">
        <v>233</v>
      </c>
      <c r="E5073" s="224" t="s">
        <v>29</v>
      </c>
      <c r="F5073" s="224" t="s">
        <v>30</v>
      </c>
    </row>
    <row r="5074" spans="1:7" x14ac:dyDescent="0.3">
      <c r="A5074" s="224">
        <v>2015</v>
      </c>
      <c r="B5074" s="224" t="s">
        <v>250</v>
      </c>
      <c r="C5074" s="224" t="s">
        <v>232</v>
      </c>
      <c r="D5074" s="224" t="s">
        <v>233</v>
      </c>
      <c r="E5074" s="224" t="s">
        <v>29</v>
      </c>
      <c r="F5074" s="224" t="s">
        <v>30</v>
      </c>
      <c r="G5074">
        <v>87</v>
      </c>
    </row>
    <row r="5075" spans="1:7" x14ac:dyDescent="0.3">
      <c r="A5075" s="224">
        <v>2016</v>
      </c>
      <c r="B5075" s="224" t="s">
        <v>250</v>
      </c>
      <c r="C5075" s="224" t="s">
        <v>232</v>
      </c>
      <c r="D5075" s="224" t="s">
        <v>233</v>
      </c>
      <c r="E5075" s="224" t="s">
        <v>29</v>
      </c>
      <c r="F5075" s="224" t="s">
        <v>30</v>
      </c>
      <c r="G5075">
        <v>68</v>
      </c>
    </row>
    <row r="5076" spans="1:7" x14ac:dyDescent="0.3">
      <c r="A5076" s="224">
        <v>2017</v>
      </c>
      <c r="B5076" s="224" t="s">
        <v>250</v>
      </c>
      <c r="C5076" s="224" t="s">
        <v>232</v>
      </c>
      <c r="D5076" s="224" t="s">
        <v>233</v>
      </c>
      <c r="E5076" s="224" t="s">
        <v>29</v>
      </c>
      <c r="F5076" s="224" t="s">
        <v>30</v>
      </c>
    </row>
    <row r="5077" spans="1:7" x14ac:dyDescent="0.3">
      <c r="A5077" s="224">
        <v>2018</v>
      </c>
      <c r="B5077" s="224" t="s">
        <v>250</v>
      </c>
      <c r="C5077" s="224" t="s">
        <v>232</v>
      </c>
      <c r="D5077" s="224" t="s">
        <v>233</v>
      </c>
      <c r="E5077" s="224" t="s">
        <v>29</v>
      </c>
      <c r="F5077" s="224" t="s">
        <v>30</v>
      </c>
      <c r="G5077">
        <v>1012</v>
      </c>
    </row>
    <row r="5078" spans="1:7" x14ac:dyDescent="0.3">
      <c r="A5078" s="224">
        <v>2000</v>
      </c>
      <c r="B5078" s="224" t="s">
        <v>250</v>
      </c>
      <c r="C5078" s="224" t="s">
        <v>232</v>
      </c>
      <c r="D5078" s="224" t="s">
        <v>233</v>
      </c>
      <c r="E5078" s="224" t="s">
        <v>31</v>
      </c>
      <c r="F5078" s="224" t="s">
        <v>30</v>
      </c>
      <c r="G5078">
        <v>3800</v>
      </c>
    </row>
    <row r="5079" spans="1:7" x14ac:dyDescent="0.3">
      <c r="A5079" s="224">
        <v>2001</v>
      </c>
      <c r="B5079" s="224" t="s">
        <v>250</v>
      </c>
      <c r="C5079" s="224" t="s">
        <v>232</v>
      </c>
      <c r="D5079" s="224" t="s">
        <v>233</v>
      </c>
      <c r="E5079" s="224" t="s">
        <v>31</v>
      </c>
      <c r="F5079" s="224" t="s">
        <v>30</v>
      </c>
      <c r="G5079">
        <v>800</v>
      </c>
    </row>
    <row r="5080" spans="1:7" x14ac:dyDescent="0.3">
      <c r="A5080" s="224">
        <v>2002</v>
      </c>
      <c r="B5080" s="224" t="s">
        <v>250</v>
      </c>
      <c r="C5080" s="224" t="s">
        <v>232</v>
      </c>
      <c r="D5080" s="224" t="s">
        <v>233</v>
      </c>
      <c r="E5080" s="224" t="s">
        <v>31</v>
      </c>
      <c r="F5080" s="224" t="s">
        <v>30</v>
      </c>
      <c r="G5080">
        <v>1500</v>
      </c>
    </row>
    <row r="5081" spans="1:7" x14ac:dyDescent="0.3">
      <c r="A5081" s="224">
        <v>2003</v>
      </c>
      <c r="B5081" s="224" t="s">
        <v>250</v>
      </c>
      <c r="C5081" s="224" t="s">
        <v>232</v>
      </c>
      <c r="D5081" s="224" t="s">
        <v>233</v>
      </c>
      <c r="E5081" s="224" t="s">
        <v>31</v>
      </c>
      <c r="F5081" s="224" t="s">
        <v>30</v>
      </c>
      <c r="G5081">
        <v>2800</v>
      </c>
    </row>
    <row r="5082" spans="1:7" x14ac:dyDescent="0.3">
      <c r="A5082" s="224">
        <v>2004</v>
      </c>
      <c r="B5082" s="224" t="s">
        <v>250</v>
      </c>
      <c r="C5082" s="224" t="s">
        <v>232</v>
      </c>
      <c r="D5082" s="224" t="s">
        <v>233</v>
      </c>
      <c r="E5082" s="224" t="s">
        <v>31</v>
      </c>
      <c r="F5082" s="224" t="s">
        <v>30</v>
      </c>
      <c r="G5082">
        <v>1400</v>
      </c>
    </row>
    <row r="5083" spans="1:7" x14ac:dyDescent="0.3">
      <c r="A5083" s="224">
        <v>2005</v>
      </c>
      <c r="B5083" s="224" t="s">
        <v>250</v>
      </c>
      <c r="C5083" s="224" t="s">
        <v>232</v>
      </c>
      <c r="D5083" s="224" t="s">
        <v>233</v>
      </c>
      <c r="E5083" s="224" t="s">
        <v>31</v>
      </c>
      <c r="F5083" s="224" t="s">
        <v>30</v>
      </c>
    </row>
    <row r="5084" spans="1:7" x14ac:dyDescent="0.3">
      <c r="A5084" s="224">
        <v>2006</v>
      </c>
      <c r="B5084" s="224" t="s">
        <v>250</v>
      </c>
      <c r="C5084" s="224" t="s">
        <v>232</v>
      </c>
      <c r="D5084" s="224" t="s">
        <v>233</v>
      </c>
      <c r="E5084" s="224" t="s">
        <v>31</v>
      </c>
      <c r="F5084" s="224" t="s">
        <v>30</v>
      </c>
    </row>
    <row r="5085" spans="1:7" x14ac:dyDescent="0.3">
      <c r="A5085" s="224">
        <v>2007</v>
      </c>
      <c r="B5085" s="224" t="s">
        <v>250</v>
      </c>
      <c r="C5085" s="224" t="s">
        <v>232</v>
      </c>
      <c r="D5085" s="224" t="s">
        <v>233</v>
      </c>
      <c r="E5085" s="224" t="s">
        <v>31</v>
      </c>
      <c r="F5085" s="224" t="s">
        <v>30</v>
      </c>
    </row>
    <row r="5086" spans="1:7" x14ac:dyDescent="0.3">
      <c r="A5086" s="224">
        <v>2008</v>
      </c>
      <c r="B5086" s="224" t="s">
        <v>250</v>
      </c>
      <c r="C5086" s="224" t="s">
        <v>232</v>
      </c>
      <c r="D5086" s="224" t="s">
        <v>233</v>
      </c>
      <c r="E5086" s="224" t="s">
        <v>31</v>
      </c>
      <c r="F5086" s="224" t="s">
        <v>30</v>
      </c>
    </row>
    <row r="5087" spans="1:7" x14ac:dyDescent="0.3">
      <c r="A5087" s="224">
        <v>2009</v>
      </c>
      <c r="B5087" s="224" t="s">
        <v>250</v>
      </c>
      <c r="C5087" s="224" t="s">
        <v>232</v>
      </c>
      <c r="D5087" s="224" t="s">
        <v>233</v>
      </c>
      <c r="E5087" s="224" t="s">
        <v>31</v>
      </c>
      <c r="F5087" s="224" t="s">
        <v>30</v>
      </c>
    </row>
    <row r="5088" spans="1:7" x14ac:dyDescent="0.3">
      <c r="A5088" s="224">
        <v>2010</v>
      </c>
      <c r="B5088" s="224" t="s">
        <v>250</v>
      </c>
      <c r="C5088" s="224" t="s">
        <v>232</v>
      </c>
      <c r="D5088" s="224" t="s">
        <v>233</v>
      </c>
      <c r="E5088" s="224" t="s">
        <v>31</v>
      </c>
      <c r="F5088" s="224" t="s">
        <v>30</v>
      </c>
    </row>
    <row r="5089" spans="1:7" x14ac:dyDescent="0.3">
      <c r="A5089" s="224">
        <v>2011</v>
      </c>
      <c r="B5089" s="224" t="s">
        <v>250</v>
      </c>
      <c r="C5089" s="224" t="s">
        <v>232</v>
      </c>
      <c r="D5089" s="224" t="s">
        <v>233</v>
      </c>
      <c r="E5089" s="224" t="s">
        <v>31</v>
      </c>
      <c r="F5089" s="224" t="s">
        <v>30</v>
      </c>
    </row>
    <row r="5090" spans="1:7" x14ac:dyDescent="0.3">
      <c r="A5090" s="224">
        <v>2012</v>
      </c>
      <c r="B5090" s="224" t="s">
        <v>250</v>
      </c>
      <c r="C5090" s="224" t="s">
        <v>232</v>
      </c>
      <c r="D5090" s="224" t="s">
        <v>233</v>
      </c>
      <c r="E5090" s="224" t="s">
        <v>31</v>
      </c>
      <c r="F5090" s="224" t="s">
        <v>30</v>
      </c>
    </row>
    <row r="5091" spans="1:7" x14ac:dyDescent="0.3">
      <c r="A5091" s="224">
        <v>2013</v>
      </c>
      <c r="B5091" s="224" t="s">
        <v>250</v>
      </c>
      <c r="C5091" s="224" t="s">
        <v>232</v>
      </c>
      <c r="D5091" s="224" t="s">
        <v>233</v>
      </c>
      <c r="E5091" s="224" t="s">
        <v>31</v>
      </c>
      <c r="F5091" s="224" t="s">
        <v>30</v>
      </c>
    </row>
    <row r="5092" spans="1:7" x14ac:dyDescent="0.3">
      <c r="A5092" s="224">
        <v>2014</v>
      </c>
      <c r="B5092" s="224" t="s">
        <v>250</v>
      </c>
      <c r="C5092" s="224" t="s">
        <v>232</v>
      </c>
      <c r="D5092" s="224" t="s">
        <v>233</v>
      </c>
      <c r="E5092" s="224" t="s">
        <v>31</v>
      </c>
      <c r="F5092" s="224" t="s">
        <v>30</v>
      </c>
    </row>
    <row r="5093" spans="1:7" x14ac:dyDescent="0.3">
      <c r="A5093" s="224">
        <v>2015</v>
      </c>
      <c r="B5093" s="224" t="s">
        <v>250</v>
      </c>
      <c r="C5093" s="224" t="s">
        <v>232</v>
      </c>
      <c r="D5093" s="224" t="s">
        <v>233</v>
      </c>
      <c r="E5093" s="224" t="s">
        <v>31</v>
      </c>
      <c r="F5093" s="224" t="s">
        <v>30</v>
      </c>
    </row>
    <row r="5094" spans="1:7" x14ac:dyDescent="0.3">
      <c r="A5094" s="224">
        <v>2016</v>
      </c>
      <c r="B5094" s="224" t="s">
        <v>250</v>
      </c>
      <c r="C5094" s="224" t="s">
        <v>232</v>
      </c>
      <c r="D5094" s="224" t="s">
        <v>233</v>
      </c>
      <c r="E5094" s="224" t="s">
        <v>31</v>
      </c>
      <c r="F5094" s="224" t="s">
        <v>30</v>
      </c>
    </row>
    <row r="5095" spans="1:7" x14ac:dyDescent="0.3">
      <c r="A5095" s="224">
        <v>2017</v>
      </c>
      <c r="B5095" s="224" t="s">
        <v>250</v>
      </c>
      <c r="C5095" s="224" t="s">
        <v>232</v>
      </c>
      <c r="D5095" s="224" t="s">
        <v>233</v>
      </c>
      <c r="E5095" s="224" t="s">
        <v>31</v>
      </c>
      <c r="F5095" s="224" t="s">
        <v>30</v>
      </c>
    </row>
    <row r="5096" spans="1:7" x14ac:dyDescent="0.3">
      <c r="A5096" s="224">
        <v>2018</v>
      </c>
      <c r="B5096" s="224" t="s">
        <v>250</v>
      </c>
      <c r="C5096" s="224" t="s">
        <v>232</v>
      </c>
      <c r="D5096" s="224" t="s">
        <v>233</v>
      </c>
      <c r="E5096" s="224" t="s">
        <v>31</v>
      </c>
      <c r="F5096" s="224" t="s">
        <v>30</v>
      </c>
    </row>
    <row r="5097" spans="1:7" x14ac:dyDescent="0.3">
      <c r="A5097" s="224">
        <v>2000</v>
      </c>
      <c r="B5097" s="224" t="s">
        <v>10</v>
      </c>
      <c r="C5097" s="224" t="s">
        <v>247</v>
      </c>
      <c r="D5097" s="224" t="s">
        <v>248</v>
      </c>
      <c r="E5097" s="224" t="s">
        <v>27</v>
      </c>
      <c r="F5097" s="224" t="s">
        <v>28</v>
      </c>
      <c r="G5097">
        <v>279.72000000000003</v>
      </c>
    </row>
    <row r="5098" spans="1:7" x14ac:dyDescent="0.3">
      <c r="A5098" s="224">
        <v>2001</v>
      </c>
      <c r="B5098" s="224" t="s">
        <v>10</v>
      </c>
      <c r="C5098" s="224" t="s">
        <v>247</v>
      </c>
      <c r="D5098" s="224" t="s">
        <v>248</v>
      </c>
      <c r="E5098" s="224" t="s">
        <v>27</v>
      </c>
      <c r="F5098" s="224" t="s">
        <v>28</v>
      </c>
      <c r="G5098">
        <v>458.32499999999999</v>
      </c>
    </row>
    <row r="5099" spans="1:7" x14ac:dyDescent="0.3">
      <c r="A5099" s="224">
        <v>2002</v>
      </c>
      <c r="B5099" s="224" t="s">
        <v>10</v>
      </c>
      <c r="C5099" s="224" t="s">
        <v>247</v>
      </c>
      <c r="D5099" s="224" t="s">
        <v>248</v>
      </c>
      <c r="E5099" s="224" t="s">
        <v>27</v>
      </c>
      <c r="F5099" s="224" t="s">
        <v>28</v>
      </c>
      <c r="G5099">
        <v>487.62</v>
      </c>
    </row>
    <row r="5100" spans="1:7" x14ac:dyDescent="0.3">
      <c r="A5100" s="224">
        <v>2003</v>
      </c>
      <c r="B5100" s="224" t="s">
        <v>10</v>
      </c>
      <c r="C5100" s="224" t="s">
        <v>247</v>
      </c>
      <c r="D5100" s="224" t="s">
        <v>248</v>
      </c>
      <c r="E5100" s="224" t="s">
        <v>27</v>
      </c>
      <c r="F5100" s="224" t="s">
        <v>28</v>
      </c>
      <c r="G5100">
        <v>138.91499999999999</v>
      </c>
    </row>
    <row r="5101" spans="1:7" x14ac:dyDescent="0.3">
      <c r="A5101" s="224">
        <v>2004</v>
      </c>
      <c r="B5101" s="224" t="s">
        <v>10</v>
      </c>
      <c r="C5101" s="224" t="s">
        <v>247</v>
      </c>
      <c r="D5101" s="224" t="s">
        <v>248</v>
      </c>
      <c r="E5101" s="224" t="s">
        <v>27</v>
      </c>
      <c r="F5101" s="224" t="s">
        <v>28</v>
      </c>
      <c r="G5101">
        <v>183.33</v>
      </c>
    </row>
    <row r="5102" spans="1:7" x14ac:dyDescent="0.3">
      <c r="A5102" s="224">
        <v>2005</v>
      </c>
      <c r="B5102" s="224" t="s">
        <v>10</v>
      </c>
      <c r="C5102" s="224" t="s">
        <v>247</v>
      </c>
      <c r="D5102" s="224" t="s">
        <v>248</v>
      </c>
      <c r="E5102" s="224" t="s">
        <v>27</v>
      </c>
      <c r="F5102" s="224" t="s">
        <v>28</v>
      </c>
      <c r="G5102">
        <v>127.575</v>
      </c>
    </row>
    <row r="5103" spans="1:7" x14ac:dyDescent="0.3">
      <c r="A5103" s="224">
        <v>2006</v>
      </c>
      <c r="B5103" s="224" t="s">
        <v>10</v>
      </c>
      <c r="C5103" s="224" t="s">
        <v>247</v>
      </c>
      <c r="D5103" s="224" t="s">
        <v>248</v>
      </c>
      <c r="E5103" s="224" t="s">
        <v>27</v>
      </c>
      <c r="F5103" s="224" t="s">
        <v>28</v>
      </c>
      <c r="G5103">
        <v>100.17</v>
      </c>
    </row>
    <row r="5104" spans="1:7" x14ac:dyDescent="0.3">
      <c r="A5104" s="224">
        <v>2007</v>
      </c>
      <c r="B5104" s="224" t="s">
        <v>10</v>
      </c>
      <c r="C5104" s="224" t="s">
        <v>247</v>
      </c>
      <c r="D5104" s="224" t="s">
        <v>248</v>
      </c>
      <c r="E5104" s="224" t="s">
        <v>27</v>
      </c>
      <c r="F5104" s="224" t="s">
        <v>28</v>
      </c>
      <c r="G5104">
        <v>305.23500000000001</v>
      </c>
    </row>
    <row r="5105" spans="1:7" x14ac:dyDescent="0.3">
      <c r="A5105" s="224">
        <v>2008</v>
      </c>
      <c r="B5105" s="224" t="s">
        <v>10</v>
      </c>
      <c r="C5105" s="224" t="s">
        <v>247</v>
      </c>
      <c r="D5105" s="224" t="s">
        <v>248</v>
      </c>
      <c r="E5105" s="224" t="s">
        <v>27</v>
      </c>
      <c r="F5105" s="224" t="s">
        <v>28</v>
      </c>
      <c r="G5105">
        <v>555.66</v>
      </c>
    </row>
    <row r="5106" spans="1:7" x14ac:dyDescent="0.3">
      <c r="A5106" s="224">
        <v>2009</v>
      </c>
      <c r="B5106" s="224" t="s">
        <v>10</v>
      </c>
      <c r="C5106" s="224" t="s">
        <v>247</v>
      </c>
      <c r="D5106" s="224" t="s">
        <v>248</v>
      </c>
      <c r="E5106" s="224" t="s">
        <v>27</v>
      </c>
      <c r="F5106" s="224" t="s">
        <v>28</v>
      </c>
      <c r="G5106">
        <v>308.07</v>
      </c>
    </row>
    <row r="5107" spans="1:7" x14ac:dyDescent="0.3">
      <c r="A5107" s="224">
        <v>2010</v>
      </c>
      <c r="B5107" s="224" t="s">
        <v>10</v>
      </c>
      <c r="C5107" s="224" t="s">
        <v>247</v>
      </c>
      <c r="D5107" s="224" t="s">
        <v>248</v>
      </c>
      <c r="E5107" s="224" t="s">
        <v>27</v>
      </c>
      <c r="F5107" s="224" t="s">
        <v>28</v>
      </c>
      <c r="G5107">
        <v>152.14500000000001</v>
      </c>
    </row>
    <row r="5108" spans="1:7" x14ac:dyDescent="0.3">
      <c r="A5108">
        <v>2011</v>
      </c>
      <c r="B5108" t="s">
        <v>10</v>
      </c>
      <c r="C5108" t="s">
        <v>247</v>
      </c>
      <c r="D5108" t="s">
        <v>248</v>
      </c>
      <c r="E5108" t="s">
        <v>27</v>
      </c>
      <c r="F5108" t="s">
        <v>28</v>
      </c>
      <c r="G5108">
        <v>68.984999999999999</v>
      </c>
    </row>
    <row r="5109" spans="1:7" x14ac:dyDescent="0.3">
      <c r="A5109">
        <v>2012</v>
      </c>
      <c r="B5109" t="s">
        <v>10</v>
      </c>
      <c r="C5109" t="s">
        <v>247</v>
      </c>
      <c r="D5109" t="s">
        <v>248</v>
      </c>
      <c r="E5109" t="s">
        <v>27</v>
      </c>
      <c r="F5109" t="s">
        <v>28</v>
      </c>
      <c r="G5109">
        <v>185.22</v>
      </c>
    </row>
    <row r="5110" spans="1:7" x14ac:dyDescent="0.3">
      <c r="A5110">
        <v>2013</v>
      </c>
      <c r="B5110" t="s">
        <v>10</v>
      </c>
      <c r="C5110" t="s">
        <v>247</v>
      </c>
      <c r="D5110" t="s">
        <v>248</v>
      </c>
      <c r="E5110" t="s">
        <v>27</v>
      </c>
      <c r="F5110" t="s">
        <v>28</v>
      </c>
      <c r="G5110">
        <v>317.52</v>
      </c>
    </row>
    <row r="5111" spans="1:7" x14ac:dyDescent="0.3">
      <c r="A5111">
        <v>2014</v>
      </c>
      <c r="B5111" t="s">
        <v>10</v>
      </c>
      <c r="C5111" t="s">
        <v>247</v>
      </c>
      <c r="D5111" t="s">
        <v>248</v>
      </c>
      <c r="E5111" t="s">
        <v>27</v>
      </c>
      <c r="F5111" t="s">
        <v>28</v>
      </c>
      <c r="G5111">
        <v>73.709999999999994</v>
      </c>
    </row>
    <row r="5112" spans="1:7" x14ac:dyDescent="0.3">
      <c r="A5112">
        <v>2015</v>
      </c>
      <c r="B5112" t="s">
        <v>10</v>
      </c>
      <c r="C5112" t="s">
        <v>247</v>
      </c>
      <c r="D5112" t="s">
        <v>248</v>
      </c>
      <c r="E5112" t="s">
        <v>27</v>
      </c>
      <c r="F5112" t="s">
        <v>28</v>
      </c>
      <c r="G5112">
        <v>338.31</v>
      </c>
    </row>
    <row r="5113" spans="1:7" x14ac:dyDescent="0.3">
      <c r="A5113">
        <v>2016</v>
      </c>
      <c r="B5113" t="s">
        <v>10</v>
      </c>
      <c r="C5113" t="s">
        <v>247</v>
      </c>
      <c r="D5113" t="s">
        <v>248</v>
      </c>
      <c r="E5113" t="s">
        <v>27</v>
      </c>
      <c r="F5113" t="s">
        <v>28</v>
      </c>
      <c r="G5113">
        <v>165.375</v>
      </c>
    </row>
    <row r="5114" spans="1:7" x14ac:dyDescent="0.3">
      <c r="A5114">
        <v>2000</v>
      </c>
      <c r="B5114" t="s">
        <v>10</v>
      </c>
      <c r="C5114" t="s">
        <v>247</v>
      </c>
      <c r="D5114" t="s">
        <v>248</v>
      </c>
      <c r="E5114" t="s">
        <v>124</v>
      </c>
      <c r="F5114" t="s">
        <v>123</v>
      </c>
      <c r="G5114">
        <v>63551.25</v>
      </c>
    </row>
    <row r="5115" spans="1:7" x14ac:dyDescent="0.3">
      <c r="A5115">
        <v>2001</v>
      </c>
      <c r="B5115" t="s">
        <v>10</v>
      </c>
      <c r="C5115" t="s">
        <v>247</v>
      </c>
      <c r="D5115" t="s">
        <v>248</v>
      </c>
      <c r="E5115" t="s">
        <v>124</v>
      </c>
      <c r="F5115" t="s">
        <v>123</v>
      </c>
      <c r="G5115">
        <v>39973.5</v>
      </c>
    </row>
    <row r="5116" spans="1:7" x14ac:dyDescent="0.3">
      <c r="A5116">
        <v>2002</v>
      </c>
      <c r="B5116" t="s">
        <v>10</v>
      </c>
      <c r="C5116" t="s">
        <v>247</v>
      </c>
      <c r="D5116" t="s">
        <v>248</v>
      </c>
      <c r="E5116" t="s">
        <v>124</v>
      </c>
      <c r="F5116" t="s">
        <v>123</v>
      </c>
      <c r="G5116">
        <v>49707</v>
      </c>
    </row>
    <row r="5117" spans="1:7" x14ac:dyDescent="0.3">
      <c r="A5117">
        <v>2003</v>
      </c>
      <c r="B5117" t="s">
        <v>10</v>
      </c>
      <c r="C5117" t="s">
        <v>247</v>
      </c>
      <c r="D5117" t="s">
        <v>248</v>
      </c>
      <c r="E5117" t="s">
        <v>124</v>
      </c>
      <c r="F5117" t="s">
        <v>123</v>
      </c>
      <c r="G5117">
        <v>22254.75</v>
      </c>
    </row>
    <row r="5118" spans="1:7" x14ac:dyDescent="0.3">
      <c r="A5118">
        <v>2004</v>
      </c>
      <c r="B5118" t="s">
        <v>10</v>
      </c>
      <c r="C5118" t="s">
        <v>247</v>
      </c>
      <c r="D5118" t="s">
        <v>248</v>
      </c>
      <c r="E5118" t="s">
        <v>124</v>
      </c>
      <c r="F5118" t="s">
        <v>123</v>
      </c>
      <c r="G5118">
        <v>61448.625</v>
      </c>
    </row>
    <row r="5119" spans="1:7" x14ac:dyDescent="0.3">
      <c r="A5119">
        <v>2005</v>
      </c>
      <c r="B5119" t="s">
        <v>10</v>
      </c>
      <c r="C5119" t="s">
        <v>247</v>
      </c>
      <c r="D5119" t="s">
        <v>248</v>
      </c>
      <c r="E5119" t="s">
        <v>124</v>
      </c>
      <c r="F5119" t="s">
        <v>123</v>
      </c>
      <c r="G5119">
        <v>68011.649999999994</v>
      </c>
    </row>
    <row r="5120" spans="1:7" x14ac:dyDescent="0.3">
      <c r="A5120">
        <v>2006</v>
      </c>
      <c r="B5120" t="s">
        <v>10</v>
      </c>
      <c r="C5120" t="s">
        <v>247</v>
      </c>
      <c r="D5120" t="s">
        <v>248</v>
      </c>
      <c r="E5120" t="s">
        <v>124</v>
      </c>
      <c r="F5120" t="s">
        <v>123</v>
      </c>
      <c r="G5120">
        <v>81657.45</v>
      </c>
    </row>
    <row r="5121" spans="1:7" x14ac:dyDescent="0.3">
      <c r="A5121">
        <v>2007</v>
      </c>
      <c r="B5121" t="s">
        <v>10</v>
      </c>
      <c r="C5121" t="s">
        <v>247</v>
      </c>
      <c r="D5121" t="s">
        <v>248</v>
      </c>
      <c r="E5121" t="s">
        <v>124</v>
      </c>
      <c r="F5121" t="s">
        <v>123</v>
      </c>
      <c r="G5121">
        <v>27594</v>
      </c>
    </row>
    <row r="5122" spans="1:7" x14ac:dyDescent="0.3">
      <c r="A5122">
        <v>2008</v>
      </c>
      <c r="B5122" t="s">
        <v>10</v>
      </c>
      <c r="C5122" t="s">
        <v>247</v>
      </c>
      <c r="D5122" t="s">
        <v>248</v>
      </c>
      <c r="E5122" t="s">
        <v>124</v>
      </c>
      <c r="F5122" t="s">
        <v>123</v>
      </c>
      <c r="G5122">
        <v>37823.625</v>
      </c>
    </row>
    <row r="5123" spans="1:7" x14ac:dyDescent="0.3">
      <c r="A5123">
        <v>2009</v>
      </c>
      <c r="B5123" t="s">
        <v>10</v>
      </c>
      <c r="C5123" t="s">
        <v>247</v>
      </c>
      <c r="D5123" t="s">
        <v>248</v>
      </c>
      <c r="E5123" t="s">
        <v>124</v>
      </c>
      <c r="F5123" t="s">
        <v>123</v>
      </c>
      <c r="G5123">
        <v>59506.65</v>
      </c>
    </row>
    <row r="5124" spans="1:7" x14ac:dyDescent="0.3">
      <c r="A5124">
        <v>2010</v>
      </c>
      <c r="B5124" t="s">
        <v>10</v>
      </c>
      <c r="C5124" t="s">
        <v>247</v>
      </c>
      <c r="D5124" t="s">
        <v>248</v>
      </c>
      <c r="E5124" t="s">
        <v>124</v>
      </c>
      <c r="F5124" t="s">
        <v>123</v>
      </c>
      <c r="G5124">
        <v>26763.345000000001</v>
      </c>
    </row>
    <row r="5125" spans="1:7" x14ac:dyDescent="0.3">
      <c r="A5125">
        <v>2011</v>
      </c>
      <c r="B5125" t="s">
        <v>10</v>
      </c>
      <c r="C5125" t="s">
        <v>247</v>
      </c>
      <c r="D5125" t="s">
        <v>248</v>
      </c>
      <c r="E5125" t="s">
        <v>124</v>
      </c>
      <c r="F5125" t="s">
        <v>123</v>
      </c>
      <c r="G5125">
        <v>17057.25</v>
      </c>
    </row>
    <row r="5126" spans="1:7" x14ac:dyDescent="0.3">
      <c r="A5126">
        <v>2012</v>
      </c>
      <c r="B5126" t="s">
        <v>10</v>
      </c>
      <c r="C5126" t="s">
        <v>247</v>
      </c>
      <c r="D5126" t="s">
        <v>248</v>
      </c>
      <c r="E5126" t="s">
        <v>124</v>
      </c>
      <c r="F5126" t="s">
        <v>123</v>
      </c>
      <c r="G5126">
        <v>44037</v>
      </c>
    </row>
    <row r="5127" spans="1:7" x14ac:dyDescent="0.3">
      <c r="A5127">
        <v>2013</v>
      </c>
      <c r="B5127" t="s">
        <v>10</v>
      </c>
      <c r="C5127" t="s">
        <v>247</v>
      </c>
      <c r="D5127" t="s">
        <v>248</v>
      </c>
      <c r="E5127" t="s">
        <v>124</v>
      </c>
      <c r="F5127" t="s">
        <v>123</v>
      </c>
      <c r="G5127">
        <v>24459.435000000001</v>
      </c>
    </row>
    <row r="5128" spans="1:7" x14ac:dyDescent="0.3">
      <c r="A5128">
        <v>2014</v>
      </c>
      <c r="B5128" t="s">
        <v>10</v>
      </c>
      <c r="C5128" t="s">
        <v>247</v>
      </c>
      <c r="D5128" t="s">
        <v>248</v>
      </c>
      <c r="E5128" t="s">
        <v>124</v>
      </c>
      <c r="F5128" t="s">
        <v>123</v>
      </c>
      <c r="G5128">
        <v>20223</v>
      </c>
    </row>
    <row r="5129" spans="1:7" x14ac:dyDescent="0.3">
      <c r="A5129">
        <v>2015</v>
      </c>
      <c r="B5129" t="s">
        <v>10</v>
      </c>
      <c r="C5129" t="s">
        <v>247</v>
      </c>
      <c r="D5129" t="s">
        <v>248</v>
      </c>
      <c r="E5129" t="s">
        <v>124</v>
      </c>
      <c r="F5129" t="s">
        <v>123</v>
      </c>
      <c r="G5129">
        <v>31137.75</v>
      </c>
    </row>
    <row r="5130" spans="1:7" x14ac:dyDescent="0.3">
      <c r="A5130">
        <v>2016</v>
      </c>
      <c r="B5130" t="s">
        <v>10</v>
      </c>
      <c r="C5130" t="s">
        <v>247</v>
      </c>
      <c r="D5130" t="s">
        <v>248</v>
      </c>
      <c r="E5130" t="s">
        <v>124</v>
      </c>
      <c r="F5130" t="s">
        <v>123</v>
      </c>
      <c r="G5130">
        <v>25420.5</v>
      </c>
    </row>
    <row r="5131" spans="1:7" x14ac:dyDescent="0.3">
      <c r="A5131">
        <v>2000</v>
      </c>
      <c r="B5131" t="s">
        <v>10</v>
      </c>
      <c r="C5131" t="s">
        <v>247</v>
      </c>
      <c r="D5131" t="s">
        <v>248</v>
      </c>
      <c r="E5131" t="s">
        <v>31</v>
      </c>
      <c r="F5131" t="s">
        <v>30</v>
      </c>
      <c r="G5131">
        <v>4205.25</v>
      </c>
    </row>
    <row r="5132" spans="1:7" x14ac:dyDescent="0.3">
      <c r="A5132">
        <v>2001</v>
      </c>
      <c r="B5132" t="s">
        <v>10</v>
      </c>
      <c r="C5132" t="s">
        <v>247</v>
      </c>
      <c r="D5132" t="s">
        <v>248</v>
      </c>
      <c r="E5132" t="s">
        <v>31</v>
      </c>
      <c r="F5132" t="s">
        <v>30</v>
      </c>
      <c r="G5132">
        <v>1030.05</v>
      </c>
    </row>
    <row r="5133" spans="1:7" x14ac:dyDescent="0.3">
      <c r="A5133">
        <v>2002</v>
      </c>
      <c r="B5133" t="s">
        <v>10</v>
      </c>
      <c r="C5133" t="s">
        <v>247</v>
      </c>
      <c r="D5133" t="s">
        <v>248</v>
      </c>
      <c r="E5133" t="s">
        <v>31</v>
      </c>
      <c r="F5133" t="s">
        <v>30</v>
      </c>
      <c r="G5133">
        <v>3449.25</v>
      </c>
    </row>
    <row r="5134" spans="1:7" x14ac:dyDescent="0.3">
      <c r="A5134">
        <v>2003</v>
      </c>
      <c r="B5134" t="s">
        <v>10</v>
      </c>
      <c r="C5134" t="s">
        <v>247</v>
      </c>
      <c r="D5134" t="s">
        <v>248</v>
      </c>
      <c r="E5134" t="s">
        <v>31</v>
      </c>
      <c r="F5134" t="s">
        <v>30</v>
      </c>
      <c r="G5134">
        <v>0</v>
      </c>
    </row>
    <row r="5135" spans="1:7" x14ac:dyDescent="0.3">
      <c r="A5135">
        <v>2004</v>
      </c>
      <c r="B5135" t="s">
        <v>10</v>
      </c>
      <c r="C5135" t="s">
        <v>247</v>
      </c>
      <c r="D5135" t="s">
        <v>248</v>
      </c>
      <c r="E5135" t="s">
        <v>31</v>
      </c>
      <c r="F5135" t="s">
        <v>30</v>
      </c>
      <c r="G5135">
        <v>189</v>
      </c>
    </row>
    <row r="5136" spans="1:7" x14ac:dyDescent="0.3">
      <c r="A5136">
        <v>2005</v>
      </c>
      <c r="B5136" t="s">
        <v>10</v>
      </c>
      <c r="C5136" t="s">
        <v>247</v>
      </c>
      <c r="D5136" t="s">
        <v>248</v>
      </c>
      <c r="E5136" t="s">
        <v>31</v>
      </c>
      <c r="F5136" t="s">
        <v>30</v>
      </c>
      <c r="G5136">
        <v>0</v>
      </c>
    </row>
    <row r="5137" spans="1:7" x14ac:dyDescent="0.3">
      <c r="A5137">
        <v>2006</v>
      </c>
      <c r="B5137" t="s">
        <v>10</v>
      </c>
      <c r="C5137" t="s">
        <v>247</v>
      </c>
      <c r="D5137" t="s">
        <v>248</v>
      </c>
      <c r="E5137" t="s">
        <v>31</v>
      </c>
      <c r="F5137" t="s">
        <v>30</v>
      </c>
      <c r="G5137">
        <v>661.5</v>
      </c>
    </row>
    <row r="5138" spans="1:7" x14ac:dyDescent="0.3">
      <c r="A5138">
        <v>2007</v>
      </c>
      <c r="B5138" t="s">
        <v>10</v>
      </c>
      <c r="C5138" t="s">
        <v>247</v>
      </c>
      <c r="D5138" t="s">
        <v>248</v>
      </c>
      <c r="E5138" t="s">
        <v>31</v>
      </c>
      <c r="F5138" t="s">
        <v>30</v>
      </c>
      <c r="G5138">
        <v>850.5</v>
      </c>
    </row>
    <row r="5139" spans="1:7" x14ac:dyDescent="0.3">
      <c r="A5139">
        <v>2008</v>
      </c>
      <c r="B5139" t="s">
        <v>10</v>
      </c>
      <c r="C5139" t="s">
        <v>247</v>
      </c>
      <c r="D5139" t="s">
        <v>248</v>
      </c>
      <c r="E5139" t="s">
        <v>31</v>
      </c>
      <c r="F5139" t="s">
        <v>30</v>
      </c>
      <c r="G5139">
        <v>0</v>
      </c>
    </row>
    <row r="5140" spans="1:7" x14ac:dyDescent="0.3">
      <c r="A5140">
        <v>2009</v>
      </c>
      <c r="B5140" t="s">
        <v>10</v>
      </c>
      <c r="C5140" t="s">
        <v>247</v>
      </c>
      <c r="D5140" t="s">
        <v>248</v>
      </c>
      <c r="E5140" t="s">
        <v>31</v>
      </c>
      <c r="F5140" t="s">
        <v>30</v>
      </c>
      <c r="G5140">
        <v>1512</v>
      </c>
    </row>
    <row r="5141" spans="1:7" x14ac:dyDescent="0.3">
      <c r="A5141">
        <v>2010</v>
      </c>
      <c r="B5141" t="s">
        <v>10</v>
      </c>
      <c r="C5141" t="s">
        <v>247</v>
      </c>
      <c r="D5141" t="s">
        <v>248</v>
      </c>
      <c r="E5141" t="s">
        <v>31</v>
      </c>
      <c r="F5141" t="s">
        <v>30</v>
      </c>
      <c r="G5141">
        <v>0</v>
      </c>
    </row>
    <row r="5142" spans="1:7" x14ac:dyDescent="0.3">
      <c r="A5142">
        <v>2011</v>
      </c>
      <c r="B5142" t="s">
        <v>10</v>
      </c>
      <c r="C5142" t="s">
        <v>247</v>
      </c>
      <c r="D5142" t="s">
        <v>248</v>
      </c>
      <c r="E5142" t="s">
        <v>31</v>
      </c>
      <c r="F5142" t="s">
        <v>30</v>
      </c>
      <c r="G5142">
        <v>945</v>
      </c>
    </row>
    <row r="5143" spans="1:7" x14ac:dyDescent="0.3">
      <c r="A5143">
        <v>2012</v>
      </c>
      <c r="B5143" t="s">
        <v>10</v>
      </c>
      <c r="C5143" t="s">
        <v>247</v>
      </c>
      <c r="D5143" t="s">
        <v>248</v>
      </c>
      <c r="E5143" t="s">
        <v>31</v>
      </c>
      <c r="F5143" t="s">
        <v>30</v>
      </c>
      <c r="G5143">
        <v>1559.25</v>
      </c>
    </row>
    <row r="5144" spans="1:7" x14ac:dyDescent="0.3">
      <c r="A5144">
        <v>2013</v>
      </c>
      <c r="B5144" t="s">
        <v>10</v>
      </c>
      <c r="C5144" t="s">
        <v>247</v>
      </c>
      <c r="D5144" t="s">
        <v>248</v>
      </c>
      <c r="E5144" t="s">
        <v>31</v>
      </c>
      <c r="F5144" t="s">
        <v>30</v>
      </c>
      <c r="G5144">
        <v>756</v>
      </c>
    </row>
    <row r="5145" spans="1:7" x14ac:dyDescent="0.3">
      <c r="A5145">
        <v>2014</v>
      </c>
      <c r="B5145" t="s">
        <v>10</v>
      </c>
      <c r="C5145" t="s">
        <v>247</v>
      </c>
      <c r="D5145" t="s">
        <v>248</v>
      </c>
      <c r="E5145" t="s">
        <v>31</v>
      </c>
      <c r="F5145" t="s">
        <v>30</v>
      </c>
      <c r="G5145">
        <v>2079</v>
      </c>
    </row>
    <row r="5146" spans="1:7" x14ac:dyDescent="0.3">
      <c r="A5146">
        <v>2015</v>
      </c>
      <c r="B5146" t="s">
        <v>10</v>
      </c>
      <c r="C5146" t="s">
        <v>247</v>
      </c>
      <c r="D5146" t="s">
        <v>248</v>
      </c>
      <c r="E5146" t="s">
        <v>31</v>
      </c>
      <c r="F5146" t="s">
        <v>30</v>
      </c>
      <c r="G5146">
        <v>0</v>
      </c>
    </row>
    <row r="5147" spans="1:7" x14ac:dyDescent="0.3">
      <c r="A5147">
        <v>2016</v>
      </c>
      <c r="B5147" t="s">
        <v>10</v>
      </c>
      <c r="C5147" t="s">
        <v>247</v>
      </c>
      <c r="D5147" t="s">
        <v>248</v>
      </c>
      <c r="E5147" t="s">
        <v>31</v>
      </c>
      <c r="F5147" t="s">
        <v>30</v>
      </c>
      <c r="G5147">
        <v>519.75</v>
      </c>
    </row>
    <row r="5148" spans="1:7" x14ac:dyDescent="0.3">
      <c r="A5148">
        <v>2000</v>
      </c>
      <c r="B5148" t="s">
        <v>10</v>
      </c>
      <c r="C5148" t="s">
        <v>247</v>
      </c>
      <c r="D5148" t="s">
        <v>248</v>
      </c>
      <c r="E5148" t="s">
        <v>29</v>
      </c>
      <c r="F5148" t="s">
        <v>30</v>
      </c>
      <c r="G5148">
        <v>0</v>
      </c>
    </row>
    <row r="5149" spans="1:7" x14ac:dyDescent="0.3">
      <c r="A5149">
        <v>2001</v>
      </c>
      <c r="B5149" t="s">
        <v>10</v>
      </c>
      <c r="C5149" t="s">
        <v>247</v>
      </c>
      <c r="D5149" t="s">
        <v>248</v>
      </c>
      <c r="E5149" t="s">
        <v>29</v>
      </c>
      <c r="F5149" t="s">
        <v>30</v>
      </c>
      <c r="G5149">
        <v>557.54999999999995</v>
      </c>
    </row>
    <row r="5150" spans="1:7" x14ac:dyDescent="0.3">
      <c r="A5150">
        <v>2002</v>
      </c>
      <c r="B5150" t="s">
        <v>10</v>
      </c>
      <c r="C5150" t="s">
        <v>247</v>
      </c>
      <c r="D5150" t="s">
        <v>248</v>
      </c>
      <c r="E5150" t="s">
        <v>29</v>
      </c>
      <c r="F5150" t="s">
        <v>30</v>
      </c>
      <c r="G5150">
        <v>330.75</v>
      </c>
    </row>
    <row r="5151" spans="1:7" x14ac:dyDescent="0.3">
      <c r="A5151">
        <v>2003</v>
      </c>
      <c r="B5151" t="s">
        <v>10</v>
      </c>
      <c r="C5151" t="s">
        <v>247</v>
      </c>
      <c r="D5151" t="s">
        <v>248</v>
      </c>
      <c r="E5151" t="s">
        <v>29</v>
      </c>
      <c r="F5151" t="s">
        <v>30</v>
      </c>
      <c r="G5151">
        <v>2060.1</v>
      </c>
    </row>
    <row r="5152" spans="1:7" x14ac:dyDescent="0.3">
      <c r="A5152">
        <v>2004</v>
      </c>
      <c r="B5152" t="s">
        <v>10</v>
      </c>
      <c r="C5152" t="s">
        <v>247</v>
      </c>
      <c r="D5152" t="s">
        <v>248</v>
      </c>
      <c r="E5152" t="s">
        <v>29</v>
      </c>
      <c r="F5152" t="s">
        <v>30</v>
      </c>
      <c r="G5152">
        <v>0</v>
      </c>
    </row>
    <row r="5153" spans="1:7" x14ac:dyDescent="0.3">
      <c r="A5153">
        <v>2005</v>
      </c>
      <c r="B5153" t="s">
        <v>10</v>
      </c>
      <c r="C5153" t="s">
        <v>247</v>
      </c>
      <c r="D5153" t="s">
        <v>248</v>
      </c>
      <c r="E5153" t="s">
        <v>29</v>
      </c>
      <c r="F5153" t="s">
        <v>30</v>
      </c>
      <c r="G5153">
        <v>0</v>
      </c>
    </row>
    <row r="5154" spans="1:7" x14ac:dyDescent="0.3">
      <c r="A5154">
        <v>2006</v>
      </c>
      <c r="B5154" t="s">
        <v>10</v>
      </c>
      <c r="C5154" t="s">
        <v>247</v>
      </c>
      <c r="D5154" t="s">
        <v>248</v>
      </c>
      <c r="E5154" t="s">
        <v>29</v>
      </c>
      <c r="F5154" t="s">
        <v>30</v>
      </c>
      <c r="G5154">
        <v>47.25</v>
      </c>
    </row>
    <row r="5155" spans="1:7" x14ac:dyDescent="0.3">
      <c r="A5155">
        <v>2007</v>
      </c>
      <c r="B5155" t="s">
        <v>10</v>
      </c>
      <c r="C5155" t="s">
        <v>247</v>
      </c>
      <c r="D5155" t="s">
        <v>248</v>
      </c>
      <c r="E5155" t="s">
        <v>29</v>
      </c>
      <c r="F5155" t="s">
        <v>30</v>
      </c>
      <c r="G5155">
        <v>406.35</v>
      </c>
    </row>
    <row r="5156" spans="1:7" x14ac:dyDescent="0.3">
      <c r="A5156">
        <v>2008</v>
      </c>
      <c r="B5156" t="s">
        <v>10</v>
      </c>
      <c r="C5156" t="s">
        <v>247</v>
      </c>
      <c r="D5156" t="s">
        <v>248</v>
      </c>
      <c r="E5156" t="s">
        <v>29</v>
      </c>
      <c r="F5156" t="s">
        <v>30</v>
      </c>
      <c r="G5156">
        <v>708.75</v>
      </c>
    </row>
    <row r="5157" spans="1:7" x14ac:dyDescent="0.3">
      <c r="A5157">
        <v>2009</v>
      </c>
      <c r="B5157" t="s">
        <v>10</v>
      </c>
      <c r="C5157" t="s">
        <v>247</v>
      </c>
      <c r="D5157" t="s">
        <v>248</v>
      </c>
      <c r="E5157" t="s">
        <v>29</v>
      </c>
      <c r="F5157" t="s">
        <v>30</v>
      </c>
      <c r="G5157">
        <v>756</v>
      </c>
    </row>
    <row r="5158" spans="1:7" x14ac:dyDescent="0.3">
      <c r="A5158">
        <v>2010</v>
      </c>
      <c r="B5158" t="s">
        <v>10</v>
      </c>
      <c r="C5158" t="s">
        <v>247</v>
      </c>
      <c r="D5158" t="s">
        <v>248</v>
      </c>
      <c r="E5158" t="s">
        <v>29</v>
      </c>
      <c r="F5158" t="s">
        <v>30</v>
      </c>
      <c r="G5158">
        <v>0</v>
      </c>
    </row>
    <row r="5159" spans="1:7" x14ac:dyDescent="0.3">
      <c r="A5159">
        <v>2011</v>
      </c>
      <c r="B5159" t="s">
        <v>10</v>
      </c>
      <c r="C5159" t="s">
        <v>247</v>
      </c>
      <c r="D5159" t="s">
        <v>248</v>
      </c>
      <c r="E5159" t="s">
        <v>29</v>
      </c>
      <c r="F5159" t="s">
        <v>30</v>
      </c>
      <c r="G5159">
        <v>667.17</v>
      </c>
    </row>
    <row r="5160" spans="1:7" x14ac:dyDescent="0.3">
      <c r="A5160">
        <v>2012</v>
      </c>
      <c r="B5160" t="s">
        <v>10</v>
      </c>
      <c r="C5160" t="s">
        <v>247</v>
      </c>
      <c r="D5160" t="s">
        <v>248</v>
      </c>
      <c r="E5160" t="s">
        <v>29</v>
      </c>
      <c r="F5160" t="s">
        <v>30</v>
      </c>
      <c r="G5160">
        <v>189</v>
      </c>
    </row>
    <row r="5161" spans="1:7" x14ac:dyDescent="0.3">
      <c r="A5161">
        <v>2013</v>
      </c>
      <c r="B5161" t="s">
        <v>10</v>
      </c>
      <c r="C5161" t="s">
        <v>247</v>
      </c>
      <c r="D5161" t="s">
        <v>248</v>
      </c>
      <c r="E5161" t="s">
        <v>29</v>
      </c>
      <c r="F5161" t="s">
        <v>30</v>
      </c>
      <c r="G5161">
        <v>803.25</v>
      </c>
    </row>
    <row r="5162" spans="1:7" x14ac:dyDescent="0.3">
      <c r="A5162">
        <v>2014</v>
      </c>
      <c r="B5162" t="s">
        <v>10</v>
      </c>
      <c r="C5162" t="s">
        <v>247</v>
      </c>
      <c r="D5162" t="s">
        <v>248</v>
      </c>
      <c r="E5162" t="s">
        <v>29</v>
      </c>
      <c r="F5162" t="s">
        <v>30</v>
      </c>
      <c r="G5162">
        <v>1606.5</v>
      </c>
    </row>
    <row r="5163" spans="1:7" x14ac:dyDescent="0.3">
      <c r="A5163">
        <v>2015</v>
      </c>
      <c r="B5163" t="s">
        <v>10</v>
      </c>
      <c r="C5163" t="s">
        <v>247</v>
      </c>
      <c r="D5163" t="s">
        <v>248</v>
      </c>
      <c r="E5163" t="s">
        <v>29</v>
      </c>
      <c r="F5163" t="s">
        <v>30</v>
      </c>
      <c r="G5163">
        <v>226.8</v>
      </c>
    </row>
    <row r="5164" spans="1:7" x14ac:dyDescent="0.3">
      <c r="A5164">
        <v>2016</v>
      </c>
      <c r="B5164" t="s">
        <v>10</v>
      </c>
      <c r="C5164" t="s">
        <v>247</v>
      </c>
      <c r="D5164" t="s">
        <v>248</v>
      </c>
      <c r="E5164" t="s">
        <v>29</v>
      </c>
      <c r="F5164" t="s">
        <v>30</v>
      </c>
      <c r="G5164">
        <v>0</v>
      </c>
    </row>
    <row r="5165" spans="1:7" x14ac:dyDescent="0.3">
      <c r="A5165">
        <v>2000</v>
      </c>
      <c r="B5165" t="s">
        <v>10</v>
      </c>
      <c r="C5165" t="s">
        <v>247</v>
      </c>
      <c r="D5165" t="s">
        <v>248</v>
      </c>
      <c r="E5165" t="s">
        <v>8</v>
      </c>
      <c r="F5165" t="s">
        <v>9</v>
      </c>
      <c r="G5165">
        <v>4283.6850000000004</v>
      </c>
    </row>
    <row r="5166" spans="1:7" x14ac:dyDescent="0.3">
      <c r="A5166">
        <v>2001</v>
      </c>
      <c r="B5166" t="s">
        <v>10</v>
      </c>
      <c r="C5166" t="s">
        <v>247</v>
      </c>
      <c r="D5166" t="s">
        <v>248</v>
      </c>
      <c r="E5166" t="s">
        <v>8</v>
      </c>
      <c r="F5166" t="s">
        <v>9</v>
      </c>
      <c r="G5166">
        <v>4113.585</v>
      </c>
    </row>
    <row r="5167" spans="1:7" x14ac:dyDescent="0.3">
      <c r="A5167">
        <v>2002</v>
      </c>
      <c r="B5167" t="s">
        <v>10</v>
      </c>
      <c r="C5167" t="s">
        <v>247</v>
      </c>
      <c r="D5167" t="s">
        <v>248</v>
      </c>
      <c r="E5167" t="s">
        <v>8</v>
      </c>
      <c r="F5167" t="s">
        <v>9</v>
      </c>
      <c r="G5167">
        <v>3372.7049999999999</v>
      </c>
    </row>
    <row r="5168" spans="1:7" x14ac:dyDescent="0.3">
      <c r="A5168">
        <v>2003</v>
      </c>
      <c r="B5168" t="s">
        <v>10</v>
      </c>
      <c r="C5168" t="s">
        <v>247</v>
      </c>
      <c r="D5168" t="s">
        <v>248</v>
      </c>
      <c r="E5168" t="s">
        <v>8</v>
      </c>
      <c r="F5168" t="s">
        <v>9</v>
      </c>
      <c r="G5168">
        <v>5806.08</v>
      </c>
    </row>
    <row r="5169" spans="1:7" x14ac:dyDescent="0.3">
      <c r="A5169">
        <v>2004</v>
      </c>
      <c r="B5169" t="s">
        <v>10</v>
      </c>
      <c r="C5169" t="s">
        <v>247</v>
      </c>
      <c r="D5169" t="s">
        <v>248</v>
      </c>
      <c r="E5169" t="s">
        <v>8</v>
      </c>
      <c r="F5169" t="s">
        <v>9</v>
      </c>
      <c r="G5169">
        <v>11786.04</v>
      </c>
    </row>
    <row r="5170" spans="1:7" x14ac:dyDescent="0.3">
      <c r="A5170">
        <v>2005</v>
      </c>
      <c r="B5170" t="s">
        <v>10</v>
      </c>
      <c r="C5170" t="s">
        <v>247</v>
      </c>
      <c r="D5170" t="s">
        <v>248</v>
      </c>
      <c r="E5170" t="s">
        <v>8</v>
      </c>
      <c r="F5170" t="s">
        <v>9</v>
      </c>
      <c r="G5170">
        <v>9166.5</v>
      </c>
    </row>
    <row r="5171" spans="1:7" x14ac:dyDescent="0.3">
      <c r="A5171">
        <v>2006</v>
      </c>
      <c r="B5171" t="s">
        <v>10</v>
      </c>
      <c r="C5171" t="s">
        <v>247</v>
      </c>
      <c r="D5171" t="s">
        <v>248</v>
      </c>
      <c r="E5171" t="s">
        <v>8</v>
      </c>
      <c r="F5171" t="s">
        <v>9</v>
      </c>
      <c r="G5171">
        <v>2338.875</v>
      </c>
    </row>
    <row r="5172" spans="1:7" x14ac:dyDescent="0.3">
      <c r="A5172">
        <v>2007</v>
      </c>
      <c r="B5172" t="s">
        <v>10</v>
      </c>
      <c r="C5172" t="s">
        <v>247</v>
      </c>
      <c r="D5172" t="s">
        <v>248</v>
      </c>
      <c r="E5172" t="s">
        <v>8</v>
      </c>
      <c r="F5172" t="s">
        <v>9</v>
      </c>
      <c r="G5172">
        <v>4016.25</v>
      </c>
    </row>
    <row r="5173" spans="1:7" x14ac:dyDescent="0.3">
      <c r="A5173">
        <v>2008</v>
      </c>
      <c r="B5173" t="s">
        <v>10</v>
      </c>
      <c r="C5173" t="s">
        <v>247</v>
      </c>
      <c r="D5173" t="s">
        <v>248</v>
      </c>
      <c r="E5173" t="s">
        <v>8</v>
      </c>
      <c r="F5173" t="s">
        <v>9</v>
      </c>
      <c r="G5173">
        <v>4340.3850000000002</v>
      </c>
    </row>
    <row r="5174" spans="1:7" x14ac:dyDescent="0.3">
      <c r="A5174">
        <v>2009</v>
      </c>
      <c r="B5174" t="s">
        <v>10</v>
      </c>
      <c r="C5174" t="s">
        <v>247</v>
      </c>
      <c r="D5174" t="s">
        <v>248</v>
      </c>
      <c r="E5174" t="s">
        <v>8</v>
      </c>
      <c r="F5174" t="s">
        <v>9</v>
      </c>
      <c r="G5174">
        <v>7949.34</v>
      </c>
    </row>
    <row r="5175" spans="1:7" x14ac:dyDescent="0.3">
      <c r="A5175">
        <v>2010</v>
      </c>
      <c r="B5175" t="s">
        <v>10</v>
      </c>
      <c r="C5175" t="s">
        <v>247</v>
      </c>
      <c r="D5175" t="s">
        <v>248</v>
      </c>
      <c r="E5175" t="s">
        <v>8</v>
      </c>
      <c r="F5175" t="s">
        <v>9</v>
      </c>
      <c r="G5175">
        <v>2506.14</v>
      </c>
    </row>
    <row r="5176" spans="1:7" x14ac:dyDescent="0.3">
      <c r="A5176">
        <v>2011</v>
      </c>
      <c r="B5176" t="s">
        <v>10</v>
      </c>
      <c r="C5176" t="s">
        <v>247</v>
      </c>
      <c r="D5176" t="s">
        <v>248</v>
      </c>
      <c r="E5176" t="s">
        <v>8</v>
      </c>
      <c r="F5176" t="s">
        <v>9</v>
      </c>
      <c r="G5176">
        <v>4110.75</v>
      </c>
    </row>
    <row r="5177" spans="1:7" x14ac:dyDescent="0.3">
      <c r="A5177">
        <v>2012</v>
      </c>
      <c r="B5177" t="s">
        <v>10</v>
      </c>
      <c r="C5177" t="s">
        <v>247</v>
      </c>
      <c r="D5177" t="s">
        <v>248</v>
      </c>
      <c r="E5177" t="s">
        <v>8</v>
      </c>
      <c r="F5177" t="s">
        <v>9</v>
      </c>
      <c r="G5177">
        <v>2704.59</v>
      </c>
    </row>
    <row r="5178" spans="1:7" x14ac:dyDescent="0.3">
      <c r="A5178">
        <v>2013</v>
      </c>
      <c r="B5178" t="s">
        <v>10</v>
      </c>
      <c r="C5178" t="s">
        <v>247</v>
      </c>
      <c r="D5178" t="s">
        <v>248</v>
      </c>
      <c r="E5178" t="s">
        <v>8</v>
      </c>
      <c r="F5178" t="s">
        <v>9</v>
      </c>
      <c r="G5178">
        <v>7344.54</v>
      </c>
    </row>
    <row r="5179" spans="1:7" x14ac:dyDescent="0.3">
      <c r="A5179">
        <v>2014</v>
      </c>
      <c r="B5179" t="s">
        <v>10</v>
      </c>
      <c r="C5179" t="s">
        <v>247</v>
      </c>
      <c r="D5179" t="s">
        <v>248</v>
      </c>
      <c r="E5179" t="s">
        <v>8</v>
      </c>
      <c r="F5179" t="s">
        <v>9</v>
      </c>
      <c r="G5179">
        <v>3284.82</v>
      </c>
    </row>
    <row r="5180" spans="1:7" x14ac:dyDescent="0.3">
      <c r="A5180">
        <v>2015</v>
      </c>
      <c r="B5180" t="s">
        <v>10</v>
      </c>
      <c r="C5180" t="s">
        <v>247</v>
      </c>
      <c r="D5180" t="s">
        <v>248</v>
      </c>
      <c r="E5180" t="s">
        <v>8</v>
      </c>
      <c r="F5180" t="s">
        <v>9</v>
      </c>
      <c r="G5180">
        <v>9992.43</v>
      </c>
    </row>
    <row r="5181" spans="1:7" x14ac:dyDescent="0.3">
      <c r="A5181">
        <v>2016</v>
      </c>
      <c r="B5181" t="s">
        <v>10</v>
      </c>
      <c r="C5181" t="s">
        <v>247</v>
      </c>
      <c r="D5181" t="s">
        <v>248</v>
      </c>
      <c r="E5181" t="s">
        <v>8</v>
      </c>
      <c r="F5181" t="s">
        <v>9</v>
      </c>
      <c r="G5181">
        <v>6594.21</v>
      </c>
    </row>
    <row r="5182" spans="1:7" x14ac:dyDescent="0.3">
      <c r="A5182">
        <v>2000</v>
      </c>
      <c r="B5182" t="s">
        <v>10</v>
      </c>
      <c r="C5182" t="s">
        <v>247</v>
      </c>
      <c r="D5182" t="s">
        <v>248</v>
      </c>
      <c r="E5182" t="s">
        <v>126</v>
      </c>
      <c r="F5182" t="s">
        <v>123</v>
      </c>
      <c r="G5182">
        <v>1370.25</v>
      </c>
    </row>
    <row r="5183" spans="1:7" x14ac:dyDescent="0.3">
      <c r="A5183">
        <v>2001</v>
      </c>
      <c r="B5183" t="s">
        <v>10</v>
      </c>
      <c r="C5183" t="s">
        <v>247</v>
      </c>
      <c r="D5183" t="s">
        <v>248</v>
      </c>
      <c r="E5183" t="s">
        <v>126</v>
      </c>
      <c r="F5183" t="s">
        <v>123</v>
      </c>
      <c r="G5183">
        <v>1984.5</v>
      </c>
    </row>
    <row r="5184" spans="1:7" x14ac:dyDescent="0.3">
      <c r="A5184">
        <v>2002</v>
      </c>
      <c r="B5184" t="s">
        <v>10</v>
      </c>
      <c r="C5184" t="s">
        <v>247</v>
      </c>
      <c r="D5184" t="s">
        <v>248</v>
      </c>
      <c r="E5184" t="s">
        <v>126</v>
      </c>
      <c r="F5184" t="s">
        <v>123</v>
      </c>
      <c r="G5184">
        <v>2608.1999999999998</v>
      </c>
    </row>
    <row r="5185" spans="1:7" x14ac:dyDescent="0.3">
      <c r="A5185">
        <v>2003</v>
      </c>
      <c r="B5185" t="s">
        <v>10</v>
      </c>
      <c r="C5185" t="s">
        <v>247</v>
      </c>
      <c r="D5185" t="s">
        <v>248</v>
      </c>
      <c r="E5185" t="s">
        <v>126</v>
      </c>
      <c r="F5185" t="s">
        <v>123</v>
      </c>
      <c r="G5185">
        <v>1039.5</v>
      </c>
    </row>
    <row r="5186" spans="1:7" x14ac:dyDescent="0.3">
      <c r="A5186">
        <v>2004</v>
      </c>
      <c r="B5186" t="s">
        <v>10</v>
      </c>
      <c r="C5186" t="s">
        <v>247</v>
      </c>
      <c r="D5186" t="s">
        <v>248</v>
      </c>
      <c r="E5186" t="s">
        <v>126</v>
      </c>
      <c r="F5186" t="s">
        <v>123</v>
      </c>
      <c r="G5186">
        <v>0</v>
      </c>
    </row>
    <row r="5187" spans="1:7" x14ac:dyDescent="0.3">
      <c r="A5187">
        <v>2005</v>
      </c>
      <c r="B5187" t="s">
        <v>10</v>
      </c>
      <c r="C5187" t="s">
        <v>247</v>
      </c>
      <c r="D5187" t="s">
        <v>248</v>
      </c>
      <c r="E5187" t="s">
        <v>126</v>
      </c>
      <c r="F5187" t="s">
        <v>123</v>
      </c>
      <c r="G5187">
        <v>0</v>
      </c>
    </row>
    <row r="5188" spans="1:7" x14ac:dyDescent="0.3">
      <c r="A5188">
        <v>2006</v>
      </c>
      <c r="B5188" t="s">
        <v>10</v>
      </c>
      <c r="C5188" t="s">
        <v>247</v>
      </c>
      <c r="D5188" t="s">
        <v>248</v>
      </c>
      <c r="E5188" t="s">
        <v>126</v>
      </c>
      <c r="F5188" t="s">
        <v>123</v>
      </c>
      <c r="G5188">
        <v>0</v>
      </c>
    </row>
    <row r="5189" spans="1:7" x14ac:dyDescent="0.3">
      <c r="A5189">
        <v>2007</v>
      </c>
      <c r="B5189" t="s">
        <v>10</v>
      </c>
      <c r="C5189" t="s">
        <v>247</v>
      </c>
      <c r="D5189" t="s">
        <v>248</v>
      </c>
      <c r="E5189" t="s">
        <v>126</v>
      </c>
      <c r="F5189" t="s">
        <v>123</v>
      </c>
      <c r="G5189">
        <v>0</v>
      </c>
    </row>
    <row r="5190" spans="1:7" x14ac:dyDescent="0.3">
      <c r="A5190">
        <v>2008</v>
      </c>
      <c r="B5190" t="s">
        <v>10</v>
      </c>
      <c r="C5190" t="s">
        <v>247</v>
      </c>
      <c r="D5190" t="s">
        <v>248</v>
      </c>
      <c r="E5190" t="s">
        <v>126</v>
      </c>
      <c r="F5190" t="s">
        <v>123</v>
      </c>
      <c r="G5190">
        <v>1890</v>
      </c>
    </row>
    <row r="5191" spans="1:7" x14ac:dyDescent="0.3">
      <c r="A5191">
        <v>2009</v>
      </c>
      <c r="B5191" t="s">
        <v>10</v>
      </c>
      <c r="C5191" t="s">
        <v>247</v>
      </c>
      <c r="D5191" t="s">
        <v>248</v>
      </c>
      <c r="E5191" t="s">
        <v>126</v>
      </c>
      <c r="F5191" t="s">
        <v>123</v>
      </c>
      <c r="G5191">
        <v>378</v>
      </c>
    </row>
    <row r="5192" spans="1:7" x14ac:dyDescent="0.3">
      <c r="A5192">
        <v>2010</v>
      </c>
      <c r="B5192" t="s">
        <v>10</v>
      </c>
      <c r="C5192" t="s">
        <v>247</v>
      </c>
      <c r="D5192" t="s">
        <v>248</v>
      </c>
      <c r="E5192" t="s">
        <v>126</v>
      </c>
      <c r="F5192" t="s">
        <v>123</v>
      </c>
      <c r="G5192">
        <v>0</v>
      </c>
    </row>
    <row r="5193" spans="1:7" x14ac:dyDescent="0.3">
      <c r="A5193">
        <v>2011</v>
      </c>
      <c r="B5193" t="s">
        <v>10</v>
      </c>
      <c r="C5193" t="s">
        <v>247</v>
      </c>
      <c r="D5193" t="s">
        <v>248</v>
      </c>
      <c r="E5193" t="s">
        <v>126</v>
      </c>
      <c r="F5193" t="s">
        <v>123</v>
      </c>
      <c r="G5193">
        <v>5481</v>
      </c>
    </row>
    <row r="5194" spans="1:7" x14ac:dyDescent="0.3">
      <c r="A5194">
        <v>2012</v>
      </c>
      <c r="B5194" t="s">
        <v>10</v>
      </c>
      <c r="C5194" t="s">
        <v>247</v>
      </c>
      <c r="D5194" t="s">
        <v>248</v>
      </c>
      <c r="E5194" t="s">
        <v>126</v>
      </c>
      <c r="F5194" t="s">
        <v>123</v>
      </c>
      <c r="G5194">
        <v>661.5</v>
      </c>
    </row>
    <row r="5195" spans="1:7" x14ac:dyDescent="0.3">
      <c r="A5195">
        <v>2013</v>
      </c>
      <c r="B5195" t="s">
        <v>10</v>
      </c>
      <c r="C5195" t="s">
        <v>247</v>
      </c>
      <c r="D5195" t="s">
        <v>248</v>
      </c>
      <c r="E5195" t="s">
        <v>126</v>
      </c>
      <c r="F5195" t="s">
        <v>123</v>
      </c>
      <c r="G5195">
        <v>1219.05</v>
      </c>
    </row>
    <row r="5196" spans="1:7" x14ac:dyDescent="0.3">
      <c r="A5196">
        <v>2014</v>
      </c>
      <c r="B5196" t="s">
        <v>10</v>
      </c>
      <c r="C5196" t="s">
        <v>247</v>
      </c>
      <c r="D5196" t="s">
        <v>248</v>
      </c>
      <c r="E5196" t="s">
        <v>126</v>
      </c>
      <c r="F5196" t="s">
        <v>123</v>
      </c>
      <c r="G5196">
        <v>8694</v>
      </c>
    </row>
    <row r="5197" spans="1:7" x14ac:dyDescent="0.3">
      <c r="A5197">
        <v>2015</v>
      </c>
      <c r="B5197" t="s">
        <v>10</v>
      </c>
      <c r="C5197" t="s">
        <v>247</v>
      </c>
      <c r="D5197" t="s">
        <v>248</v>
      </c>
      <c r="E5197" t="s">
        <v>126</v>
      </c>
      <c r="F5197" t="s">
        <v>123</v>
      </c>
      <c r="G5197">
        <v>2409.75</v>
      </c>
    </row>
    <row r="5198" spans="1:7" x14ac:dyDescent="0.3">
      <c r="A5198">
        <v>2016</v>
      </c>
      <c r="B5198" t="s">
        <v>10</v>
      </c>
      <c r="C5198" t="s">
        <v>247</v>
      </c>
      <c r="D5198" t="s">
        <v>248</v>
      </c>
      <c r="E5198" t="s">
        <v>126</v>
      </c>
      <c r="F5198" t="s">
        <v>123</v>
      </c>
      <c r="G5198">
        <v>0</v>
      </c>
    </row>
    <row r="5199" spans="1:7" x14ac:dyDescent="0.3">
      <c r="A5199">
        <v>2000</v>
      </c>
      <c r="B5199" t="s">
        <v>10</v>
      </c>
      <c r="C5199" t="s">
        <v>247</v>
      </c>
      <c r="D5199" t="s">
        <v>248</v>
      </c>
      <c r="E5199" t="s">
        <v>127</v>
      </c>
      <c r="F5199" t="s">
        <v>28</v>
      </c>
      <c r="G5199">
        <v>2.835</v>
      </c>
    </row>
    <row r="5200" spans="1:7" x14ac:dyDescent="0.3">
      <c r="A5200">
        <v>2001</v>
      </c>
      <c r="B5200" t="s">
        <v>10</v>
      </c>
      <c r="C5200" t="s">
        <v>247</v>
      </c>
      <c r="D5200" t="s">
        <v>248</v>
      </c>
      <c r="E5200" t="s">
        <v>127</v>
      </c>
      <c r="F5200" t="s">
        <v>28</v>
      </c>
      <c r="G5200">
        <v>0</v>
      </c>
    </row>
    <row r="5201" spans="1:7" x14ac:dyDescent="0.3">
      <c r="A5201">
        <v>2002</v>
      </c>
      <c r="B5201" t="s">
        <v>10</v>
      </c>
      <c r="C5201" t="s">
        <v>247</v>
      </c>
      <c r="D5201" t="s">
        <v>248</v>
      </c>
      <c r="E5201" t="s">
        <v>127</v>
      </c>
      <c r="F5201" t="s">
        <v>28</v>
      </c>
      <c r="G5201">
        <v>68.040000000000006</v>
      </c>
    </row>
    <row r="5202" spans="1:7" x14ac:dyDescent="0.3">
      <c r="A5202">
        <v>2003</v>
      </c>
      <c r="B5202" t="s">
        <v>10</v>
      </c>
      <c r="C5202" t="s">
        <v>247</v>
      </c>
      <c r="D5202" t="s">
        <v>248</v>
      </c>
      <c r="E5202" t="s">
        <v>127</v>
      </c>
      <c r="F5202" t="s">
        <v>28</v>
      </c>
      <c r="G5202">
        <v>0</v>
      </c>
    </row>
    <row r="5203" spans="1:7" x14ac:dyDescent="0.3">
      <c r="A5203">
        <v>2004</v>
      </c>
      <c r="B5203" t="s">
        <v>10</v>
      </c>
      <c r="C5203" t="s">
        <v>247</v>
      </c>
      <c r="D5203" t="s">
        <v>248</v>
      </c>
      <c r="E5203" t="s">
        <v>127</v>
      </c>
      <c r="F5203" t="s">
        <v>28</v>
      </c>
      <c r="G5203">
        <v>0</v>
      </c>
    </row>
    <row r="5204" spans="1:7" x14ac:dyDescent="0.3">
      <c r="A5204">
        <v>2005</v>
      </c>
      <c r="B5204" t="s">
        <v>10</v>
      </c>
      <c r="C5204" t="s">
        <v>247</v>
      </c>
      <c r="D5204" t="s">
        <v>248</v>
      </c>
      <c r="E5204" t="s">
        <v>127</v>
      </c>
      <c r="F5204" t="s">
        <v>28</v>
      </c>
      <c r="G5204">
        <v>0</v>
      </c>
    </row>
    <row r="5205" spans="1:7" x14ac:dyDescent="0.3">
      <c r="A5205">
        <v>2006</v>
      </c>
      <c r="B5205" t="s">
        <v>10</v>
      </c>
      <c r="C5205" t="s">
        <v>247</v>
      </c>
      <c r="D5205" t="s">
        <v>248</v>
      </c>
      <c r="E5205" t="s">
        <v>127</v>
      </c>
      <c r="F5205" t="s">
        <v>28</v>
      </c>
      <c r="G5205">
        <v>19.844999999999999</v>
      </c>
    </row>
    <row r="5206" spans="1:7" x14ac:dyDescent="0.3">
      <c r="A5206">
        <v>2007</v>
      </c>
      <c r="B5206" t="s">
        <v>10</v>
      </c>
      <c r="C5206" t="s">
        <v>247</v>
      </c>
      <c r="D5206" t="s">
        <v>248</v>
      </c>
      <c r="E5206" t="s">
        <v>127</v>
      </c>
      <c r="F5206" t="s">
        <v>28</v>
      </c>
      <c r="G5206">
        <v>0</v>
      </c>
    </row>
    <row r="5207" spans="1:7" x14ac:dyDescent="0.3">
      <c r="A5207">
        <v>2008</v>
      </c>
      <c r="B5207" t="s">
        <v>10</v>
      </c>
      <c r="C5207" t="s">
        <v>247</v>
      </c>
      <c r="D5207" t="s">
        <v>248</v>
      </c>
      <c r="E5207" t="s">
        <v>127</v>
      </c>
      <c r="F5207" t="s">
        <v>28</v>
      </c>
      <c r="G5207">
        <v>9.4499999999999993</v>
      </c>
    </row>
    <row r="5208" spans="1:7" x14ac:dyDescent="0.3">
      <c r="A5208">
        <v>2009</v>
      </c>
      <c r="B5208" t="s">
        <v>10</v>
      </c>
      <c r="C5208" t="s">
        <v>247</v>
      </c>
      <c r="D5208" t="s">
        <v>248</v>
      </c>
      <c r="E5208" t="s">
        <v>127</v>
      </c>
      <c r="F5208" t="s">
        <v>28</v>
      </c>
      <c r="G5208">
        <v>0</v>
      </c>
    </row>
    <row r="5209" spans="1:7" x14ac:dyDescent="0.3">
      <c r="A5209">
        <v>2010</v>
      </c>
      <c r="B5209" t="s">
        <v>10</v>
      </c>
      <c r="C5209" t="s">
        <v>247</v>
      </c>
      <c r="D5209" t="s">
        <v>248</v>
      </c>
      <c r="E5209" t="s">
        <v>127</v>
      </c>
      <c r="F5209" t="s">
        <v>28</v>
      </c>
      <c r="G5209">
        <v>0</v>
      </c>
    </row>
    <row r="5210" spans="1:7" x14ac:dyDescent="0.3">
      <c r="A5210">
        <v>2011</v>
      </c>
      <c r="B5210" t="s">
        <v>10</v>
      </c>
      <c r="C5210" t="s">
        <v>247</v>
      </c>
      <c r="D5210" t="s">
        <v>248</v>
      </c>
      <c r="E5210" t="s">
        <v>127</v>
      </c>
      <c r="F5210" t="s">
        <v>28</v>
      </c>
      <c r="G5210">
        <v>34.965000000000003</v>
      </c>
    </row>
    <row r="5211" spans="1:7" x14ac:dyDescent="0.3">
      <c r="A5211">
        <v>2012</v>
      </c>
      <c r="B5211" t="s">
        <v>10</v>
      </c>
      <c r="C5211" t="s">
        <v>247</v>
      </c>
      <c r="D5211" t="s">
        <v>248</v>
      </c>
      <c r="E5211" t="s">
        <v>127</v>
      </c>
      <c r="F5211" t="s">
        <v>28</v>
      </c>
      <c r="G5211">
        <v>0</v>
      </c>
    </row>
    <row r="5212" spans="1:7" x14ac:dyDescent="0.3">
      <c r="A5212">
        <v>2013</v>
      </c>
      <c r="B5212" t="s">
        <v>10</v>
      </c>
      <c r="C5212" t="s">
        <v>247</v>
      </c>
      <c r="D5212" t="s">
        <v>248</v>
      </c>
      <c r="E5212" t="s">
        <v>127</v>
      </c>
      <c r="F5212" t="s">
        <v>28</v>
      </c>
      <c r="G5212">
        <v>0</v>
      </c>
    </row>
    <row r="5213" spans="1:7" x14ac:dyDescent="0.3">
      <c r="A5213">
        <v>2014</v>
      </c>
      <c r="B5213" t="s">
        <v>10</v>
      </c>
      <c r="C5213" t="s">
        <v>247</v>
      </c>
      <c r="D5213" t="s">
        <v>248</v>
      </c>
      <c r="E5213" t="s">
        <v>127</v>
      </c>
      <c r="F5213" t="s">
        <v>28</v>
      </c>
      <c r="G5213">
        <v>0</v>
      </c>
    </row>
    <row r="5214" spans="1:7" x14ac:dyDescent="0.3">
      <c r="A5214">
        <v>2015</v>
      </c>
      <c r="B5214" t="s">
        <v>10</v>
      </c>
      <c r="C5214" t="s">
        <v>247</v>
      </c>
      <c r="D5214" t="s">
        <v>248</v>
      </c>
      <c r="E5214" t="s">
        <v>127</v>
      </c>
      <c r="F5214" t="s">
        <v>28</v>
      </c>
      <c r="G5214">
        <v>14.175000000000001</v>
      </c>
    </row>
    <row r="5215" spans="1:7" x14ac:dyDescent="0.3">
      <c r="A5215">
        <v>2016</v>
      </c>
      <c r="B5215" t="s">
        <v>10</v>
      </c>
      <c r="C5215" t="s">
        <v>247</v>
      </c>
      <c r="D5215" t="s">
        <v>248</v>
      </c>
      <c r="E5215" t="s">
        <v>127</v>
      </c>
      <c r="F5215" t="s">
        <v>28</v>
      </c>
      <c r="G5215">
        <v>0</v>
      </c>
    </row>
    <row r="5216" spans="1:7" x14ac:dyDescent="0.3">
      <c r="A5216">
        <v>2017</v>
      </c>
      <c r="B5216" t="s">
        <v>10</v>
      </c>
      <c r="C5216" t="s">
        <v>247</v>
      </c>
      <c r="D5216" t="s">
        <v>248</v>
      </c>
      <c r="E5216" t="s">
        <v>124</v>
      </c>
      <c r="F5216" t="s">
        <v>123</v>
      </c>
      <c r="G5216">
        <v>66339</v>
      </c>
    </row>
    <row r="5217" spans="1:7" x14ac:dyDescent="0.3">
      <c r="A5217">
        <v>2017</v>
      </c>
      <c r="B5217" t="s">
        <v>10</v>
      </c>
      <c r="C5217" t="s">
        <v>247</v>
      </c>
      <c r="D5217" t="s">
        <v>248</v>
      </c>
      <c r="E5217" t="s">
        <v>8</v>
      </c>
      <c r="F5217" t="s">
        <v>9</v>
      </c>
      <c r="G5217">
        <v>2889.81</v>
      </c>
    </row>
    <row r="5218" spans="1:7" x14ac:dyDescent="0.3">
      <c r="A5218">
        <v>2017</v>
      </c>
      <c r="B5218" t="s">
        <v>10</v>
      </c>
      <c r="C5218" t="s">
        <v>247</v>
      </c>
      <c r="D5218" t="s">
        <v>248</v>
      </c>
      <c r="E5218" t="s">
        <v>126</v>
      </c>
      <c r="F5218" t="s">
        <v>125</v>
      </c>
      <c r="G5218">
        <v>13277.25</v>
      </c>
    </row>
    <row r="5219" spans="1:7" x14ac:dyDescent="0.3">
      <c r="A5219">
        <v>2017</v>
      </c>
      <c r="B5219" t="s">
        <v>10</v>
      </c>
      <c r="C5219" t="s">
        <v>247</v>
      </c>
      <c r="D5219" t="s">
        <v>248</v>
      </c>
      <c r="E5219" t="s">
        <v>127</v>
      </c>
      <c r="F5219" t="s">
        <v>28</v>
      </c>
      <c r="G5219">
        <v>66.150000000000006</v>
      </c>
    </row>
    <row r="5220" spans="1:7" x14ac:dyDescent="0.3">
      <c r="A5220">
        <v>2017</v>
      </c>
      <c r="B5220" t="s">
        <v>10</v>
      </c>
      <c r="C5220" t="s">
        <v>247</v>
      </c>
      <c r="D5220" t="s">
        <v>248</v>
      </c>
      <c r="E5220" t="s">
        <v>27</v>
      </c>
      <c r="F5220" t="s">
        <v>28</v>
      </c>
      <c r="G5220">
        <v>218.29499999999999</v>
      </c>
    </row>
    <row r="5221" spans="1:7" x14ac:dyDescent="0.3">
      <c r="A5221">
        <v>2017</v>
      </c>
      <c r="B5221" t="s">
        <v>10</v>
      </c>
      <c r="C5221" t="s">
        <v>247</v>
      </c>
      <c r="D5221" t="s">
        <v>248</v>
      </c>
      <c r="E5221" t="s">
        <v>29</v>
      </c>
      <c r="F5221" t="s">
        <v>30</v>
      </c>
      <c r="G5221">
        <v>4725</v>
      </c>
    </row>
    <row r="5222" spans="1:7" x14ac:dyDescent="0.3">
      <c r="A5222">
        <v>2017</v>
      </c>
      <c r="B5222" t="s">
        <v>10</v>
      </c>
      <c r="C5222" t="s">
        <v>247</v>
      </c>
      <c r="D5222" t="s">
        <v>248</v>
      </c>
      <c r="E5222" t="s">
        <v>31</v>
      </c>
      <c r="F5222" t="s">
        <v>30</v>
      </c>
      <c r="G5222">
        <v>0</v>
      </c>
    </row>
    <row r="5223" spans="1:7" x14ac:dyDescent="0.3">
      <c r="A5223">
        <v>2018</v>
      </c>
      <c r="B5223" t="s">
        <v>10</v>
      </c>
      <c r="C5223" t="s">
        <v>247</v>
      </c>
      <c r="D5223" t="s">
        <v>248</v>
      </c>
      <c r="E5223" t="s">
        <v>124</v>
      </c>
      <c r="F5223" t="s">
        <v>123</v>
      </c>
      <c r="G5223">
        <v>77556.149999999994</v>
      </c>
    </row>
    <row r="5224" spans="1:7" x14ac:dyDescent="0.3">
      <c r="A5224">
        <v>2018</v>
      </c>
      <c r="B5224" t="s">
        <v>10</v>
      </c>
      <c r="C5224" t="s">
        <v>247</v>
      </c>
      <c r="D5224" t="s">
        <v>248</v>
      </c>
      <c r="E5224" t="s">
        <v>27</v>
      </c>
      <c r="F5224" t="s">
        <v>28</v>
      </c>
      <c r="G5224">
        <v>29.295000000000002</v>
      </c>
    </row>
    <row r="5225" spans="1:7" x14ac:dyDescent="0.3">
      <c r="A5225">
        <v>2018</v>
      </c>
      <c r="B5225" t="s">
        <v>10</v>
      </c>
      <c r="C5225" t="s">
        <v>247</v>
      </c>
      <c r="D5225" t="s">
        <v>248</v>
      </c>
      <c r="E5225" t="s">
        <v>127</v>
      </c>
      <c r="F5225" t="s">
        <v>28</v>
      </c>
      <c r="G5225">
        <v>66.150000000000006</v>
      </c>
    </row>
    <row r="5226" spans="1:7" x14ac:dyDescent="0.3">
      <c r="A5226">
        <v>2018</v>
      </c>
      <c r="B5226" t="s">
        <v>10</v>
      </c>
      <c r="C5226" t="s">
        <v>247</v>
      </c>
      <c r="D5226" t="s">
        <v>248</v>
      </c>
      <c r="E5226" t="s">
        <v>126</v>
      </c>
      <c r="F5226" t="s">
        <v>125</v>
      </c>
      <c r="G5226">
        <v>3024</v>
      </c>
    </row>
    <row r="5227" spans="1:7" x14ac:dyDescent="0.3">
      <c r="A5227">
        <v>2018</v>
      </c>
      <c r="B5227" t="s">
        <v>10</v>
      </c>
      <c r="C5227" t="s">
        <v>247</v>
      </c>
      <c r="D5227" t="s">
        <v>248</v>
      </c>
      <c r="E5227" t="s">
        <v>8</v>
      </c>
      <c r="F5227" t="s">
        <v>9</v>
      </c>
      <c r="G5227">
        <v>4124.9250000000002</v>
      </c>
    </row>
    <row r="5228" spans="1:7" x14ac:dyDescent="0.3">
      <c r="A5228">
        <v>2018</v>
      </c>
      <c r="B5228" t="s">
        <v>10</v>
      </c>
      <c r="C5228" t="s">
        <v>247</v>
      </c>
      <c r="D5228" t="s">
        <v>248</v>
      </c>
      <c r="E5228" t="s">
        <v>29</v>
      </c>
      <c r="F5228" t="s">
        <v>30</v>
      </c>
      <c r="G5228">
        <v>0</v>
      </c>
    </row>
    <row r="5229" spans="1:7" x14ac:dyDescent="0.3">
      <c r="A5229">
        <v>2018</v>
      </c>
      <c r="B5229" t="s">
        <v>10</v>
      </c>
      <c r="C5229" t="s">
        <v>247</v>
      </c>
      <c r="D5229" t="s">
        <v>248</v>
      </c>
      <c r="E5229" t="s">
        <v>31</v>
      </c>
      <c r="F5229" t="s">
        <v>30</v>
      </c>
      <c r="G5229">
        <v>0</v>
      </c>
    </row>
    <row r="5230" spans="1:7" x14ac:dyDescent="0.3">
      <c r="A5230">
        <v>2000</v>
      </c>
      <c r="B5230" t="s">
        <v>10</v>
      </c>
      <c r="C5230" t="s">
        <v>11</v>
      </c>
      <c r="D5230" t="s">
        <v>246</v>
      </c>
      <c r="E5230" t="s">
        <v>27</v>
      </c>
      <c r="F5230" t="s">
        <v>28</v>
      </c>
      <c r="G5230">
        <v>16.28</v>
      </c>
    </row>
    <row r="5231" spans="1:7" x14ac:dyDescent="0.3">
      <c r="A5231">
        <v>2001</v>
      </c>
      <c r="B5231" t="s">
        <v>10</v>
      </c>
      <c r="C5231" t="s">
        <v>11</v>
      </c>
      <c r="D5231" t="s">
        <v>246</v>
      </c>
      <c r="E5231" t="s">
        <v>27</v>
      </c>
      <c r="F5231" t="s">
        <v>28</v>
      </c>
      <c r="G5231">
        <v>26.675000000000001</v>
      </c>
    </row>
    <row r="5232" spans="1:7" x14ac:dyDescent="0.3">
      <c r="A5232">
        <v>2002</v>
      </c>
      <c r="B5232" t="s">
        <v>10</v>
      </c>
      <c r="C5232" t="s">
        <v>11</v>
      </c>
      <c r="D5232" t="s">
        <v>246</v>
      </c>
      <c r="E5232" t="s">
        <v>27</v>
      </c>
      <c r="F5232" t="s">
        <v>28</v>
      </c>
      <c r="G5232">
        <v>28.38</v>
      </c>
    </row>
    <row r="5233" spans="1:7" x14ac:dyDescent="0.3">
      <c r="A5233">
        <v>2003</v>
      </c>
      <c r="B5233" t="s">
        <v>10</v>
      </c>
      <c r="C5233" t="s">
        <v>11</v>
      </c>
      <c r="D5233" t="s">
        <v>246</v>
      </c>
      <c r="E5233" t="s">
        <v>27</v>
      </c>
      <c r="F5233" t="s">
        <v>28</v>
      </c>
      <c r="G5233">
        <v>8.0850000000000009</v>
      </c>
    </row>
    <row r="5234" spans="1:7" x14ac:dyDescent="0.3">
      <c r="A5234">
        <v>2004</v>
      </c>
      <c r="B5234" t="s">
        <v>10</v>
      </c>
      <c r="C5234" t="s">
        <v>11</v>
      </c>
      <c r="D5234" t="s">
        <v>246</v>
      </c>
      <c r="E5234" t="s">
        <v>27</v>
      </c>
      <c r="F5234" t="s">
        <v>28</v>
      </c>
      <c r="G5234">
        <v>10.67</v>
      </c>
    </row>
    <row r="5235" spans="1:7" x14ac:dyDescent="0.3">
      <c r="A5235">
        <v>2005</v>
      </c>
      <c r="B5235" t="s">
        <v>10</v>
      </c>
      <c r="C5235" t="s">
        <v>11</v>
      </c>
      <c r="D5235" t="s">
        <v>246</v>
      </c>
      <c r="E5235" t="s">
        <v>27</v>
      </c>
      <c r="F5235" t="s">
        <v>28</v>
      </c>
      <c r="G5235">
        <v>7.4249999999999998</v>
      </c>
    </row>
    <row r="5236" spans="1:7" x14ac:dyDescent="0.3">
      <c r="A5236">
        <v>2006</v>
      </c>
      <c r="B5236" t="s">
        <v>10</v>
      </c>
      <c r="C5236" t="s">
        <v>11</v>
      </c>
      <c r="D5236" t="s">
        <v>246</v>
      </c>
      <c r="E5236" t="s">
        <v>27</v>
      </c>
      <c r="F5236" t="s">
        <v>28</v>
      </c>
      <c r="G5236">
        <v>5.83</v>
      </c>
    </row>
    <row r="5237" spans="1:7" x14ac:dyDescent="0.3">
      <c r="A5237">
        <v>2007</v>
      </c>
      <c r="B5237" t="s">
        <v>10</v>
      </c>
      <c r="C5237" t="s">
        <v>11</v>
      </c>
      <c r="D5237" t="s">
        <v>246</v>
      </c>
      <c r="E5237" t="s">
        <v>27</v>
      </c>
      <c r="F5237" t="s">
        <v>28</v>
      </c>
      <c r="G5237">
        <v>17.765000000000001</v>
      </c>
    </row>
    <row r="5238" spans="1:7" x14ac:dyDescent="0.3">
      <c r="A5238">
        <v>2008</v>
      </c>
      <c r="B5238" t="s">
        <v>10</v>
      </c>
      <c r="C5238" t="s">
        <v>11</v>
      </c>
      <c r="D5238" t="s">
        <v>246</v>
      </c>
      <c r="E5238" t="s">
        <v>27</v>
      </c>
      <c r="F5238" t="s">
        <v>28</v>
      </c>
      <c r="G5238">
        <v>32.340000000000003</v>
      </c>
    </row>
    <row r="5239" spans="1:7" x14ac:dyDescent="0.3">
      <c r="A5239">
        <v>2009</v>
      </c>
      <c r="B5239" t="s">
        <v>10</v>
      </c>
      <c r="C5239" t="s">
        <v>11</v>
      </c>
      <c r="D5239" t="s">
        <v>246</v>
      </c>
      <c r="E5239" t="s">
        <v>27</v>
      </c>
      <c r="F5239" t="s">
        <v>28</v>
      </c>
      <c r="G5239">
        <v>17.93</v>
      </c>
    </row>
    <row r="5240" spans="1:7" x14ac:dyDescent="0.3">
      <c r="A5240">
        <v>2010</v>
      </c>
      <c r="B5240" t="s">
        <v>10</v>
      </c>
      <c r="C5240" t="s">
        <v>11</v>
      </c>
      <c r="D5240" t="s">
        <v>246</v>
      </c>
      <c r="E5240" t="s">
        <v>27</v>
      </c>
      <c r="F5240" t="s">
        <v>28</v>
      </c>
      <c r="G5240">
        <v>8.8550000000000004</v>
      </c>
    </row>
    <row r="5241" spans="1:7" x14ac:dyDescent="0.3">
      <c r="A5241">
        <v>2011</v>
      </c>
      <c r="B5241" t="s">
        <v>10</v>
      </c>
      <c r="C5241" t="s">
        <v>11</v>
      </c>
      <c r="D5241" t="s">
        <v>246</v>
      </c>
      <c r="E5241" t="s">
        <v>27</v>
      </c>
      <c r="F5241" t="s">
        <v>28</v>
      </c>
      <c r="G5241">
        <v>4.0149999999999997</v>
      </c>
    </row>
    <row r="5242" spans="1:7" x14ac:dyDescent="0.3">
      <c r="A5242">
        <v>2012</v>
      </c>
      <c r="B5242" t="s">
        <v>10</v>
      </c>
      <c r="C5242" t="s">
        <v>11</v>
      </c>
      <c r="D5242" t="s">
        <v>246</v>
      </c>
      <c r="E5242" t="s">
        <v>27</v>
      </c>
      <c r="F5242" t="s">
        <v>28</v>
      </c>
      <c r="G5242">
        <v>10.78</v>
      </c>
    </row>
    <row r="5243" spans="1:7" x14ac:dyDescent="0.3">
      <c r="A5243">
        <v>2013</v>
      </c>
      <c r="B5243" t="s">
        <v>10</v>
      </c>
      <c r="C5243" t="s">
        <v>11</v>
      </c>
      <c r="D5243" t="s">
        <v>246</v>
      </c>
      <c r="E5243" t="s">
        <v>27</v>
      </c>
      <c r="F5243" t="s">
        <v>28</v>
      </c>
      <c r="G5243">
        <v>18.48</v>
      </c>
    </row>
    <row r="5244" spans="1:7" x14ac:dyDescent="0.3">
      <c r="A5244">
        <v>2014</v>
      </c>
      <c r="B5244" t="s">
        <v>10</v>
      </c>
      <c r="C5244" t="s">
        <v>11</v>
      </c>
      <c r="D5244" t="s">
        <v>246</v>
      </c>
      <c r="E5244" t="s">
        <v>27</v>
      </c>
      <c r="F5244" t="s">
        <v>28</v>
      </c>
      <c r="G5244">
        <v>4.29</v>
      </c>
    </row>
    <row r="5245" spans="1:7" x14ac:dyDescent="0.3">
      <c r="A5245">
        <v>2015</v>
      </c>
      <c r="B5245" t="s">
        <v>10</v>
      </c>
      <c r="C5245" t="s">
        <v>11</v>
      </c>
      <c r="D5245" t="s">
        <v>246</v>
      </c>
      <c r="E5245" t="s">
        <v>27</v>
      </c>
      <c r="F5245" t="s">
        <v>28</v>
      </c>
      <c r="G5245">
        <v>19.690000000000001</v>
      </c>
    </row>
    <row r="5246" spans="1:7" x14ac:dyDescent="0.3">
      <c r="A5246">
        <v>2016</v>
      </c>
      <c r="B5246" t="s">
        <v>10</v>
      </c>
      <c r="C5246" t="s">
        <v>11</v>
      </c>
      <c r="D5246" t="s">
        <v>246</v>
      </c>
      <c r="E5246" t="s">
        <v>27</v>
      </c>
      <c r="F5246" t="s">
        <v>28</v>
      </c>
      <c r="G5246">
        <v>9.625</v>
      </c>
    </row>
    <row r="5247" spans="1:7" x14ac:dyDescent="0.3">
      <c r="A5247">
        <v>2000</v>
      </c>
      <c r="B5247" t="s">
        <v>10</v>
      </c>
      <c r="C5247" t="s">
        <v>11</v>
      </c>
      <c r="D5247" t="s">
        <v>246</v>
      </c>
      <c r="E5247" t="s">
        <v>124</v>
      </c>
      <c r="F5247" t="s">
        <v>123</v>
      </c>
      <c r="G5247">
        <v>3698.75</v>
      </c>
    </row>
    <row r="5248" spans="1:7" x14ac:dyDescent="0.3">
      <c r="A5248">
        <v>2001</v>
      </c>
      <c r="B5248" t="s">
        <v>10</v>
      </c>
      <c r="C5248" t="s">
        <v>11</v>
      </c>
      <c r="D5248" t="s">
        <v>246</v>
      </c>
      <c r="E5248" t="s">
        <v>124</v>
      </c>
      <c r="F5248" t="s">
        <v>123</v>
      </c>
      <c r="G5248">
        <v>2326.5</v>
      </c>
    </row>
    <row r="5249" spans="1:7" x14ac:dyDescent="0.3">
      <c r="A5249">
        <v>2002</v>
      </c>
      <c r="B5249" t="s">
        <v>10</v>
      </c>
      <c r="C5249" t="s">
        <v>11</v>
      </c>
      <c r="D5249" t="s">
        <v>246</v>
      </c>
      <c r="E5249" t="s">
        <v>124</v>
      </c>
      <c r="F5249" t="s">
        <v>123</v>
      </c>
      <c r="G5249">
        <v>2893</v>
      </c>
    </row>
    <row r="5250" spans="1:7" x14ac:dyDescent="0.3">
      <c r="A5250">
        <v>2003</v>
      </c>
      <c r="B5250" t="s">
        <v>10</v>
      </c>
      <c r="C5250" t="s">
        <v>11</v>
      </c>
      <c r="D5250" t="s">
        <v>246</v>
      </c>
      <c r="E5250" t="s">
        <v>124</v>
      </c>
      <c r="F5250" t="s">
        <v>123</v>
      </c>
      <c r="G5250">
        <v>1295.25</v>
      </c>
    </row>
    <row r="5251" spans="1:7" x14ac:dyDescent="0.3">
      <c r="A5251">
        <v>2004</v>
      </c>
      <c r="B5251" t="s">
        <v>10</v>
      </c>
      <c r="C5251" t="s">
        <v>11</v>
      </c>
      <c r="D5251" t="s">
        <v>246</v>
      </c>
      <c r="E5251" t="s">
        <v>124</v>
      </c>
      <c r="F5251" t="s">
        <v>123</v>
      </c>
      <c r="G5251">
        <v>3576.375</v>
      </c>
    </row>
    <row r="5252" spans="1:7" x14ac:dyDescent="0.3">
      <c r="A5252">
        <v>2005</v>
      </c>
      <c r="B5252" t="s">
        <v>10</v>
      </c>
      <c r="C5252" t="s">
        <v>11</v>
      </c>
      <c r="D5252" t="s">
        <v>246</v>
      </c>
      <c r="E5252" t="s">
        <v>124</v>
      </c>
      <c r="F5252" t="s">
        <v>123</v>
      </c>
      <c r="G5252">
        <v>3958.35</v>
      </c>
    </row>
    <row r="5253" spans="1:7" x14ac:dyDescent="0.3">
      <c r="A5253">
        <v>2006</v>
      </c>
      <c r="B5253" t="s">
        <v>10</v>
      </c>
      <c r="C5253" t="s">
        <v>11</v>
      </c>
      <c r="D5253" t="s">
        <v>246</v>
      </c>
      <c r="E5253" t="s">
        <v>124</v>
      </c>
      <c r="F5253" t="s">
        <v>123</v>
      </c>
      <c r="G5253">
        <v>4752.55</v>
      </c>
    </row>
    <row r="5254" spans="1:7" x14ac:dyDescent="0.3">
      <c r="A5254">
        <v>2007</v>
      </c>
      <c r="B5254" t="s">
        <v>10</v>
      </c>
      <c r="C5254" t="s">
        <v>11</v>
      </c>
      <c r="D5254" t="s">
        <v>246</v>
      </c>
      <c r="E5254" t="s">
        <v>124</v>
      </c>
      <c r="F5254" t="s">
        <v>123</v>
      </c>
      <c r="G5254">
        <v>1606</v>
      </c>
    </row>
    <row r="5255" spans="1:7" x14ac:dyDescent="0.3">
      <c r="A5255">
        <v>2008</v>
      </c>
      <c r="B5255" t="s">
        <v>10</v>
      </c>
      <c r="C5255" t="s">
        <v>11</v>
      </c>
      <c r="D5255" t="s">
        <v>246</v>
      </c>
      <c r="E5255" t="s">
        <v>124</v>
      </c>
      <c r="F5255" t="s">
        <v>123</v>
      </c>
      <c r="G5255">
        <v>2201.375</v>
      </c>
    </row>
    <row r="5256" spans="1:7" x14ac:dyDescent="0.3">
      <c r="A5256">
        <v>2009</v>
      </c>
      <c r="B5256" t="s">
        <v>10</v>
      </c>
      <c r="C5256" t="s">
        <v>11</v>
      </c>
      <c r="D5256" t="s">
        <v>246</v>
      </c>
      <c r="E5256" t="s">
        <v>124</v>
      </c>
      <c r="F5256" t="s">
        <v>123</v>
      </c>
      <c r="G5256">
        <v>3463.35</v>
      </c>
    </row>
    <row r="5257" spans="1:7" x14ac:dyDescent="0.3">
      <c r="A5257">
        <v>2010</v>
      </c>
      <c r="B5257" t="s">
        <v>10</v>
      </c>
      <c r="C5257" t="s">
        <v>11</v>
      </c>
      <c r="D5257" t="s">
        <v>246</v>
      </c>
      <c r="E5257" t="s">
        <v>124</v>
      </c>
      <c r="F5257" t="s">
        <v>123</v>
      </c>
      <c r="G5257">
        <v>1557.655</v>
      </c>
    </row>
    <row r="5258" spans="1:7" x14ac:dyDescent="0.3">
      <c r="A5258">
        <v>2011</v>
      </c>
      <c r="B5258" t="s">
        <v>10</v>
      </c>
      <c r="C5258" t="s">
        <v>11</v>
      </c>
      <c r="D5258" t="s">
        <v>246</v>
      </c>
      <c r="E5258" t="s">
        <v>124</v>
      </c>
      <c r="F5258" t="s">
        <v>123</v>
      </c>
      <c r="G5258">
        <v>992.75</v>
      </c>
    </row>
    <row r="5259" spans="1:7" x14ac:dyDescent="0.3">
      <c r="A5259">
        <v>2012</v>
      </c>
      <c r="B5259" t="s">
        <v>10</v>
      </c>
      <c r="C5259" t="s">
        <v>11</v>
      </c>
      <c r="D5259" t="s">
        <v>246</v>
      </c>
      <c r="E5259" t="s">
        <v>124</v>
      </c>
      <c r="F5259" t="s">
        <v>123</v>
      </c>
      <c r="G5259">
        <v>2563</v>
      </c>
    </row>
    <row r="5260" spans="1:7" x14ac:dyDescent="0.3">
      <c r="A5260">
        <v>2013</v>
      </c>
      <c r="B5260" t="s">
        <v>10</v>
      </c>
      <c r="C5260" t="s">
        <v>11</v>
      </c>
      <c r="D5260" t="s">
        <v>246</v>
      </c>
      <c r="E5260" t="s">
        <v>124</v>
      </c>
      <c r="F5260" t="s">
        <v>123</v>
      </c>
      <c r="G5260">
        <v>1423.5650000000001</v>
      </c>
    </row>
    <row r="5261" spans="1:7" x14ac:dyDescent="0.3">
      <c r="A5261">
        <v>2014</v>
      </c>
      <c r="B5261" t="s">
        <v>10</v>
      </c>
      <c r="C5261" t="s">
        <v>11</v>
      </c>
      <c r="D5261" t="s">
        <v>246</v>
      </c>
      <c r="E5261" t="s">
        <v>124</v>
      </c>
      <c r="F5261" t="s">
        <v>123</v>
      </c>
      <c r="G5261">
        <v>1177</v>
      </c>
    </row>
    <row r="5262" spans="1:7" x14ac:dyDescent="0.3">
      <c r="A5262">
        <v>2015</v>
      </c>
      <c r="B5262" t="s">
        <v>10</v>
      </c>
      <c r="C5262" t="s">
        <v>11</v>
      </c>
      <c r="D5262" t="s">
        <v>246</v>
      </c>
      <c r="E5262" t="s">
        <v>124</v>
      </c>
      <c r="F5262" t="s">
        <v>123</v>
      </c>
      <c r="G5262">
        <v>1812.25</v>
      </c>
    </row>
    <row r="5263" spans="1:7" x14ac:dyDescent="0.3">
      <c r="A5263">
        <v>2016</v>
      </c>
      <c r="B5263" t="s">
        <v>10</v>
      </c>
      <c r="C5263" t="s">
        <v>11</v>
      </c>
      <c r="D5263" t="s">
        <v>246</v>
      </c>
      <c r="E5263" t="s">
        <v>124</v>
      </c>
      <c r="F5263" t="s">
        <v>123</v>
      </c>
      <c r="G5263">
        <v>1479.5</v>
      </c>
    </row>
    <row r="5264" spans="1:7" x14ac:dyDescent="0.3">
      <c r="A5264">
        <v>2000</v>
      </c>
      <c r="B5264" t="s">
        <v>10</v>
      </c>
      <c r="C5264" t="s">
        <v>11</v>
      </c>
      <c r="D5264" t="s">
        <v>246</v>
      </c>
      <c r="E5264" t="s">
        <v>31</v>
      </c>
      <c r="F5264" t="s">
        <v>30</v>
      </c>
      <c r="G5264">
        <v>244.75</v>
      </c>
    </row>
    <row r="5265" spans="1:7" x14ac:dyDescent="0.3">
      <c r="A5265">
        <v>2001</v>
      </c>
      <c r="B5265" t="s">
        <v>10</v>
      </c>
      <c r="C5265" t="s">
        <v>11</v>
      </c>
      <c r="D5265" t="s">
        <v>246</v>
      </c>
      <c r="E5265" t="s">
        <v>31</v>
      </c>
      <c r="F5265" t="s">
        <v>30</v>
      </c>
      <c r="G5265">
        <v>59.95</v>
      </c>
    </row>
    <row r="5266" spans="1:7" x14ac:dyDescent="0.3">
      <c r="A5266">
        <v>2002</v>
      </c>
      <c r="B5266" t="s">
        <v>10</v>
      </c>
      <c r="C5266" t="s">
        <v>11</v>
      </c>
      <c r="D5266" t="s">
        <v>246</v>
      </c>
      <c r="E5266" t="s">
        <v>31</v>
      </c>
      <c r="F5266" t="s">
        <v>30</v>
      </c>
      <c r="G5266">
        <v>200.75</v>
      </c>
    </row>
    <row r="5267" spans="1:7" x14ac:dyDescent="0.3">
      <c r="A5267">
        <v>2003</v>
      </c>
      <c r="B5267" t="s">
        <v>10</v>
      </c>
      <c r="C5267" t="s">
        <v>11</v>
      </c>
      <c r="D5267" t="s">
        <v>246</v>
      </c>
      <c r="E5267" t="s">
        <v>31</v>
      </c>
      <c r="F5267" t="s">
        <v>30</v>
      </c>
      <c r="G5267">
        <v>0</v>
      </c>
    </row>
    <row r="5268" spans="1:7" x14ac:dyDescent="0.3">
      <c r="A5268">
        <v>2004</v>
      </c>
      <c r="B5268" t="s">
        <v>10</v>
      </c>
      <c r="C5268" t="s">
        <v>11</v>
      </c>
      <c r="D5268" t="s">
        <v>246</v>
      </c>
      <c r="E5268" t="s">
        <v>31</v>
      </c>
      <c r="F5268" t="s">
        <v>30</v>
      </c>
      <c r="G5268">
        <v>11</v>
      </c>
    </row>
    <row r="5269" spans="1:7" x14ac:dyDescent="0.3">
      <c r="A5269">
        <v>2005</v>
      </c>
      <c r="B5269" t="s">
        <v>10</v>
      </c>
      <c r="C5269" t="s">
        <v>11</v>
      </c>
      <c r="D5269" t="s">
        <v>246</v>
      </c>
      <c r="E5269" t="s">
        <v>31</v>
      </c>
      <c r="F5269" t="s">
        <v>30</v>
      </c>
      <c r="G5269">
        <v>0</v>
      </c>
    </row>
    <row r="5270" spans="1:7" x14ac:dyDescent="0.3">
      <c r="A5270">
        <v>2006</v>
      </c>
      <c r="B5270" t="s">
        <v>10</v>
      </c>
      <c r="C5270" t="s">
        <v>11</v>
      </c>
      <c r="D5270" t="s">
        <v>246</v>
      </c>
      <c r="E5270" t="s">
        <v>31</v>
      </c>
      <c r="F5270" t="s">
        <v>30</v>
      </c>
      <c r="G5270">
        <v>38.5</v>
      </c>
    </row>
    <row r="5271" spans="1:7" x14ac:dyDescent="0.3">
      <c r="A5271">
        <v>2007</v>
      </c>
      <c r="B5271" t="s">
        <v>10</v>
      </c>
      <c r="C5271" t="s">
        <v>11</v>
      </c>
      <c r="D5271" t="s">
        <v>246</v>
      </c>
      <c r="E5271" t="s">
        <v>31</v>
      </c>
      <c r="F5271" t="s">
        <v>30</v>
      </c>
      <c r="G5271">
        <v>49.5</v>
      </c>
    </row>
    <row r="5272" spans="1:7" x14ac:dyDescent="0.3">
      <c r="A5272">
        <v>2008</v>
      </c>
      <c r="B5272" t="s">
        <v>10</v>
      </c>
      <c r="C5272" t="s">
        <v>11</v>
      </c>
      <c r="D5272" t="s">
        <v>246</v>
      </c>
      <c r="E5272" t="s">
        <v>31</v>
      </c>
      <c r="F5272" t="s">
        <v>30</v>
      </c>
      <c r="G5272">
        <v>0</v>
      </c>
    </row>
    <row r="5273" spans="1:7" x14ac:dyDescent="0.3">
      <c r="A5273">
        <v>2009</v>
      </c>
      <c r="B5273" t="s">
        <v>10</v>
      </c>
      <c r="C5273" t="s">
        <v>11</v>
      </c>
      <c r="D5273" t="s">
        <v>246</v>
      </c>
      <c r="E5273" t="s">
        <v>31</v>
      </c>
      <c r="F5273" t="s">
        <v>30</v>
      </c>
      <c r="G5273">
        <v>88</v>
      </c>
    </row>
    <row r="5274" spans="1:7" x14ac:dyDescent="0.3">
      <c r="A5274">
        <v>2010</v>
      </c>
      <c r="B5274" t="s">
        <v>10</v>
      </c>
      <c r="C5274" t="s">
        <v>11</v>
      </c>
      <c r="D5274" t="s">
        <v>246</v>
      </c>
      <c r="E5274" t="s">
        <v>31</v>
      </c>
      <c r="F5274" t="s">
        <v>30</v>
      </c>
      <c r="G5274">
        <v>0</v>
      </c>
    </row>
    <row r="5275" spans="1:7" x14ac:dyDescent="0.3">
      <c r="A5275">
        <v>2011</v>
      </c>
      <c r="B5275" t="s">
        <v>10</v>
      </c>
      <c r="C5275" t="s">
        <v>11</v>
      </c>
      <c r="D5275" t="s">
        <v>246</v>
      </c>
      <c r="E5275" t="s">
        <v>31</v>
      </c>
      <c r="F5275" t="s">
        <v>30</v>
      </c>
      <c r="G5275">
        <v>55</v>
      </c>
    </row>
    <row r="5276" spans="1:7" x14ac:dyDescent="0.3">
      <c r="A5276">
        <v>2012</v>
      </c>
      <c r="B5276" t="s">
        <v>10</v>
      </c>
      <c r="C5276" t="s">
        <v>11</v>
      </c>
      <c r="D5276" t="s">
        <v>246</v>
      </c>
      <c r="E5276" t="s">
        <v>31</v>
      </c>
      <c r="F5276" t="s">
        <v>30</v>
      </c>
      <c r="G5276">
        <v>90.75</v>
      </c>
    </row>
    <row r="5277" spans="1:7" x14ac:dyDescent="0.3">
      <c r="A5277">
        <v>2013</v>
      </c>
      <c r="B5277" t="s">
        <v>10</v>
      </c>
      <c r="C5277" t="s">
        <v>11</v>
      </c>
      <c r="D5277" t="s">
        <v>246</v>
      </c>
      <c r="E5277" t="s">
        <v>31</v>
      </c>
      <c r="F5277" t="s">
        <v>30</v>
      </c>
      <c r="G5277">
        <v>44</v>
      </c>
    </row>
    <row r="5278" spans="1:7" x14ac:dyDescent="0.3">
      <c r="A5278">
        <v>2014</v>
      </c>
      <c r="B5278" t="s">
        <v>10</v>
      </c>
      <c r="C5278" t="s">
        <v>11</v>
      </c>
      <c r="D5278" t="s">
        <v>246</v>
      </c>
      <c r="E5278" t="s">
        <v>31</v>
      </c>
      <c r="F5278" t="s">
        <v>30</v>
      </c>
      <c r="G5278">
        <v>121</v>
      </c>
    </row>
    <row r="5279" spans="1:7" x14ac:dyDescent="0.3">
      <c r="A5279">
        <v>2015</v>
      </c>
      <c r="B5279" t="s">
        <v>10</v>
      </c>
      <c r="C5279" t="s">
        <v>11</v>
      </c>
      <c r="D5279" t="s">
        <v>246</v>
      </c>
      <c r="E5279" t="s">
        <v>31</v>
      </c>
      <c r="F5279" t="s">
        <v>30</v>
      </c>
      <c r="G5279">
        <v>0</v>
      </c>
    </row>
    <row r="5280" spans="1:7" x14ac:dyDescent="0.3">
      <c r="A5280">
        <v>2016</v>
      </c>
      <c r="B5280" t="s">
        <v>10</v>
      </c>
      <c r="C5280" t="s">
        <v>11</v>
      </c>
      <c r="D5280" t="s">
        <v>246</v>
      </c>
      <c r="E5280" t="s">
        <v>31</v>
      </c>
      <c r="F5280" t="s">
        <v>30</v>
      </c>
      <c r="G5280">
        <v>30.25</v>
      </c>
    </row>
    <row r="5281" spans="1:7" x14ac:dyDescent="0.3">
      <c r="A5281">
        <v>2000</v>
      </c>
      <c r="B5281" t="s">
        <v>10</v>
      </c>
      <c r="C5281" t="s">
        <v>11</v>
      </c>
      <c r="D5281" t="s">
        <v>246</v>
      </c>
      <c r="E5281" t="s">
        <v>29</v>
      </c>
      <c r="F5281" t="s">
        <v>30</v>
      </c>
      <c r="G5281">
        <v>0</v>
      </c>
    </row>
    <row r="5282" spans="1:7" x14ac:dyDescent="0.3">
      <c r="A5282">
        <v>2001</v>
      </c>
      <c r="B5282" t="s">
        <v>10</v>
      </c>
      <c r="C5282" t="s">
        <v>11</v>
      </c>
      <c r="D5282" t="s">
        <v>246</v>
      </c>
      <c r="E5282" t="s">
        <v>29</v>
      </c>
      <c r="F5282" t="s">
        <v>30</v>
      </c>
      <c r="G5282">
        <v>32.450000000000003</v>
      </c>
    </row>
    <row r="5283" spans="1:7" x14ac:dyDescent="0.3">
      <c r="A5283">
        <v>2002</v>
      </c>
      <c r="B5283" t="s">
        <v>10</v>
      </c>
      <c r="C5283" t="s">
        <v>11</v>
      </c>
      <c r="D5283" t="s">
        <v>246</v>
      </c>
      <c r="E5283" t="s">
        <v>29</v>
      </c>
      <c r="F5283" t="s">
        <v>30</v>
      </c>
      <c r="G5283">
        <v>19.25</v>
      </c>
    </row>
    <row r="5284" spans="1:7" x14ac:dyDescent="0.3">
      <c r="A5284">
        <v>2003</v>
      </c>
      <c r="B5284" t="s">
        <v>10</v>
      </c>
      <c r="C5284" t="s">
        <v>11</v>
      </c>
      <c r="D5284" t="s">
        <v>246</v>
      </c>
      <c r="E5284" t="s">
        <v>29</v>
      </c>
      <c r="F5284" t="s">
        <v>30</v>
      </c>
      <c r="G5284">
        <v>119.9</v>
      </c>
    </row>
    <row r="5285" spans="1:7" x14ac:dyDescent="0.3">
      <c r="A5285">
        <v>2004</v>
      </c>
      <c r="B5285" t="s">
        <v>10</v>
      </c>
      <c r="C5285" t="s">
        <v>11</v>
      </c>
      <c r="D5285" t="s">
        <v>246</v>
      </c>
      <c r="E5285" t="s">
        <v>29</v>
      </c>
      <c r="F5285" t="s">
        <v>30</v>
      </c>
      <c r="G5285">
        <v>0</v>
      </c>
    </row>
    <row r="5286" spans="1:7" x14ac:dyDescent="0.3">
      <c r="A5286">
        <v>2005</v>
      </c>
      <c r="B5286" t="s">
        <v>10</v>
      </c>
      <c r="C5286" t="s">
        <v>11</v>
      </c>
      <c r="D5286" t="s">
        <v>246</v>
      </c>
      <c r="E5286" t="s">
        <v>29</v>
      </c>
      <c r="F5286" t="s">
        <v>30</v>
      </c>
      <c r="G5286">
        <v>0</v>
      </c>
    </row>
    <row r="5287" spans="1:7" x14ac:dyDescent="0.3">
      <c r="A5287">
        <v>2006</v>
      </c>
      <c r="B5287" t="s">
        <v>10</v>
      </c>
      <c r="C5287" t="s">
        <v>11</v>
      </c>
      <c r="D5287" t="s">
        <v>246</v>
      </c>
      <c r="E5287" t="s">
        <v>29</v>
      </c>
      <c r="F5287" t="s">
        <v>30</v>
      </c>
      <c r="G5287">
        <v>2.75</v>
      </c>
    </row>
    <row r="5288" spans="1:7" x14ac:dyDescent="0.3">
      <c r="A5288">
        <v>2007</v>
      </c>
      <c r="B5288" t="s">
        <v>10</v>
      </c>
      <c r="C5288" t="s">
        <v>11</v>
      </c>
      <c r="D5288" t="s">
        <v>246</v>
      </c>
      <c r="E5288" t="s">
        <v>29</v>
      </c>
      <c r="F5288" t="s">
        <v>30</v>
      </c>
      <c r="G5288">
        <v>23.65</v>
      </c>
    </row>
    <row r="5289" spans="1:7" x14ac:dyDescent="0.3">
      <c r="A5289">
        <v>2008</v>
      </c>
      <c r="B5289" t="s">
        <v>10</v>
      </c>
      <c r="C5289" t="s">
        <v>11</v>
      </c>
      <c r="D5289" t="s">
        <v>246</v>
      </c>
      <c r="E5289" t="s">
        <v>29</v>
      </c>
      <c r="F5289" t="s">
        <v>30</v>
      </c>
      <c r="G5289">
        <v>41.25</v>
      </c>
    </row>
    <row r="5290" spans="1:7" x14ac:dyDescent="0.3">
      <c r="A5290">
        <v>2009</v>
      </c>
      <c r="B5290" t="s">
        <v>10</v>
      </c>
      <c r="C5290" t="s">
        <v>11</v>
      </c>
      <c r="D5290" t="s">
        <v>246</v>
      </c>
      <c r="E5290" t="s">
        <v>29</v>
      </c>
      <c r="F5290" t="s">
        <v>30</v>
      </c>
      <c r="G5290">
        <v>44</v>
      </c>
    </row>
    <row r="5291" spans="1:7" x14ac:dyDescent="0.3">
      <c r="A5291">
        <v>2010</v>
      </c>
      <c r="B5291" t="s">
        <v>10</v>
      </c>
      <c r="C5291" t="s">
        <v>11</v>
      </c>
      <c r="D5291" t="s">
        <v>246</v>
      </c>
      <c r="E5291" t="s">
        <v>29</v>
      </c>
      <c r="F5291" t="s">
        <v>30</v>
      </c>
      <c r="G5291">
        <v>0</v>
      </c>
    </row>
    <row r="5292" spans="1:7" x14ac:dyDescent="0.3">
      <c r="A5292">
        <v>2011</v>
      </c>
      <c r="B5292" t="s">
        <v>10</v>
      </c>
      <c r="C5292" t="s">
        <v>11</v>
      </c>
      <c r="D5292" t="s">
        <v>246</v>
      </c>
      <c r="E5292" t="s">
        <v>29</v>
      </c>
      <c r="F5292" t="s">
        <v>30</v>
      </c>
      <c r="G5292">
        <v>38.83</v>
      </c>
    </row>
    <row r="5293" spans="1:7" x14ac:dyDescent="0.3">
      <c r="A5293">
        <v>2012</v>
      </c>
      <c r="B5293" t="s">
        <v>10</v>
      </c>
      <c r="C5293" t="s">
        <v>11</v>
      </c>
      <c r="D5293" t="s">
        <v>246</v>
      </c>
      <c r="E5293" t="s">
        <v>29</v>
      </c>
      <c r="F5293" t="s">
        <v>30</v>
      </c>
      <c r="G5293">
        <v>11</v>
      </c>
    </row>
    <row r="5294" spans="1:7" x14ac:dyDescent="0.3">
      <c r="A5294">
        <v>2013</v>
      </c>
      <c r="B5294" t="s">
        <v>10</v>
      </c>
      <c r="C5294" t="s">
        <v>11</v>
      </c>
      <c r="D5294" t="s">
        <v>246</v>
      </c>
      <c r="E5294" t="s">
        <v>29</v>
      </c>
      <c r="F5294" t="s">
        <v>30</v>
      </c>
      <c r="G5294">
        <v>46.75</v>
      </c>
    </row>
    <row r="5295" spans="1:7" x14ac:dyDescent="0.3">
      <c r="A5295">
        <v>2014</v>
      </c>
      <c r="B5295" t="s">
        <v>10</v>
      </c>
      <c r="C5295" t="s">
        <v>11</v>
      </c>
      <c r="D5295" t="s">
        <v>246</v>
      </c>
      <c r="E5295" t="s">
        <v>29</v>
      </c>
      <c r="F5295" t="s">
        <v>30</v>
      </c>
      <c r="G5295">
        <v>93.5</v>
      </c>
    </row>
    <row r="5296" spans="1:7" x14ac:dyDescent="0.3">
      <c r="A5296">
        <v>2015</v>
      </c>
      <c r="B5296" t="s">
        <v>10</v>
      </c>
      <c r="C5296" t="s">
        <v>11</v>
      </c>
      <c r="D5296" t="s">
        <v>246</v>
      </c>
      <c r="E5296" t="s">
        <v>29</v>
      </c>
      <c r="F5296" t="s">
        <v>30</v>
      </c>
      <c r="G5296">
        <v>13.2</v>
      </c>
    </row>
    <row r="5297" spans="1:7" x14ac:dyDescent="0.3">
      <c r="A5297">
        <v>2016</v>
      </c>
      <c r="B5297" t="s">
        <v>10</v>
      </c>
      <c r="C5297" t="s">
        <v>11</v>
      </c>
      <c r="D5297" t="s">
        <v>246</v>
      </c>
      <c r="E5297" t="s">
        <v>29</v>
      </c>
      <c r="F5297" t="s">
        <v>30</v>
      </c>
      <c r="G5297">
        <v>0</v>
      </c>
    </row>
    <row r="5298" spans="1:7" x14ac:dyDescent="0.3">
      <c r="A5298">
        <v>2000</v>
      </c>
      <c r="B5298" t="s">
        <v>10</v>
      </c>
      <c r="C5298" t="s">
        <v>11</v>
      </c>
      <c r="D5298" t="s">
        <v>246</v>
      </c>
      <c r="E5298" t="s">
        <v>8</v>
      </c>
      <c r="F5298" t="s">
        <v>9</v>
      </c>
      <c r="G5298">
        <v>249.315</v>
      </c>
    </row>
    <row r="5299" spans="1:7" x14ac:dyDescent="0.3">
      <c r="A5299">
        <v>2001</v>
      </c>
      <c r="B5299" t="s">
        <v>10</v>
      </c>
      <c r="C5299" t="s">
        <v>11</v>
      </c>
      <c r="D5299" t="s">
        <v>246</v>
      </c>
      <c r="E5299" t="s">
        <v>8</v>
      </c>
      <c r="F5299" t="s">
        <v>9</v>
      </c>
      <c r="G5299">
        <v>239.41499999999999</v>
      </c>
    </row>
    <row r="5300" spans="1:7" x14ac:dyDescent="0.3">
      <c r="A5300">
        <v>2002</v>
      </c>
      <c r="B5300" t="s">
        <v>10</v>
      </c>
      <c r="C5300" t="s">
        <v>11</v>
      </c>
      <c r="D5300" t="s">
        <v>246</v>
      </c>
      <c r="E5300" t="s">
        <v>8</v>
      </c>
      <c r="F5300" t="s">
        <v>9</v>
      </c>
      <c r="G5300">
        <v>196.29499999999999</v>
      </c>
    </row>
    <row r="5301" spans="1:7" x14ac:dyDescent="0.3">
      <c r="A5301">
        <v>2003</v>
      </c>
      <c r="B5301" t="s">
        <v>10</v>
      </c>
      <c r="C5301" t="s">
        <v>11</v>
      </c>
      <c r="D5301" t="s">
        <v>246</v>
      </c>
      <c r="E5301" t="s">
        <v>8</v>
      </c>
      <c r="F5301" t="s">
        <v>9</v>
      </c>
      <c r="G5301">
        <v>337.92</v>
      </c>
    </row>
    <row r="5302" spans="1:7" x14ac:dyDescent="0.3">
      <c r="A5302">
        <v>2004</v>
      </c>
      <c r="B5302" t="s">
        <v>10</v>
      </c>
      <c r="C5302" t="s">
        <v>11</v>
      </c>
      <c r="D5302" t="s">
        <v>246</v>
      </c>
      <c r="E5302" t="s">
        <v>8</v>
      </c>
      <c r="F5302" t="s">
        <v>9</v>
      </c>
      <c r="G5302">
        <v>685.96</v>
      </c>
    </row>
    <row r="5303" spans="1:7" x14ac:dyDescent="0.3">
      <c r="A5303">
        <v>2005</v>
      </c>
      <c r="B5303" t="s">
        <v>10</v>
      </c>
      <c r="C5303" t="s">
        <v>11</v>
      </c>
      <c r="D5303" t="s">
        <v>246</v>
      </c>
      <c r="E5303" t="s">
        <v>8</v>
      </c>
      <c r="F5303" t="s">
        <v>9</v>
      </c>
      <c r="G5303">
        <v>533.5</v>
      </c>
    </row>
    <row r="5304" spans="1:7" x14ac:dyDescent="0.3">
      <c r="A5304">
        <v>2006</v>
      </c>
      <c r="B5304" t="s">
        <v>10</v>
      </c>
      <c r="C5304" t="s">
        <v>11</v>
      </c>
      <c r="D5304" t="s">
        <v>246</v>
      </c>
      <c r="E5304" t="s">
        <v>8</v>
      </c>
      <c r="F5304" t="s">
        <v>9</v>
      </c>
      <c r="G5304">
        <v>136.125</v>
      </c>
    </row>
    <row r="5305" spans="1:7" x14ac:dyDescent="0.3">
      <c r="A5305">
        <v>2007</v>
      </c>
      <c r="B5305" t="s">
        <v>10</v>
      </c>
      <c r="C5305" t="s">
        <v>11</v>
      </c>
      <c r="D5305" t="s">
        <v>246</v>
      </c>
      <c r="E5305" t="s">
        <v>8</v>
      </c>
      <c r="F5305" t="s">
        <v>9</v>
      </c>
      <c r="G5305">
        <v>233.75</v>
      </c>
    </row>
    <row r="5306" spans="1:7" x14ac:dyDescent="0.3">
      <c r="A5306">
        <v>2008</v>
      </c>
      <c r="B5306" t="s">
        <v>10</v>
      </c>
      <c r="C5306" t="s">
        <v>11</v>
      </c>
      <c r="D5306" t="s">
        <v>246</v>
      </c>
      <c r="E5306" t="s">
        <v>8</v>
      </c>
      <c r="F5306" t="s">
        <v>9</v>
      </c>
      <c r="G5306">
        <v>252.61500000000001</v>
      </c>
    </row>
    <row r="5307" spans="1:7" x14ac:dyDescent="0.3">
      <c r="A5307">
        <v>2009</v>
      </c>
      <c r="B5307" t="s">
        <v>10</v>
      </c>
      <c r="C5307" t="s">
        <v>11</v>
      </c>
      <c r="D5307" t="s">
        <v>246</v>
      </c>
      <c r="E5307" t="s">
        <v>8</v>
      </c>
      <c r="F5307" t="s">
        <v>9</v>
      </c>
      <c r="G5307">
        <v>462.66</v>
      </c>
    </row>
    <row r="5308" spans="1:7" x14ac:dyDescent="0.3">
      <c r="A5308">
        <v>2010</v>
      </c>
      <c r="B5308" t="s">
        <v>10</v>
      </c>
      <c r="C5308" t="s">
        <v>11</v>
      </c>
      <c r="D5308" t="s">
        <v>246</v>
      </c>
      <c r="E5308" t="s">
        <v>8</v>
      </c>
      <c r="F5308" t="s">
        <v>9</v>
      </c>
      <c r="G5308">
        <v>145.86000000000001</v>
      </c>
    </row>
    <row r="5309" spans="1:7" x14ac:dyDescent="0.3">
      <c r="A5309">
        <v>2011</v>
      </c>
      <c r="B5309" t="s">
        <v>10</v>
      </c>
      <c r="C5309" t="s">
        <v>11</v>
      </c>
      <c r="D5309" t="s">
        <v>246</v>
      </c>
      <c r="E5309" t="s">
        <v>8</v>
      </c>
      <c r="F5309" t="s">
        <v>9</v>
      </c>
      <c r="G5309">
        <v>239.25</v>
      </c>
    </row>
    <row r="5310" spans="1:7" x14ac:dyDescent="0.3">
      <c r="A5310">
        <v>2012</v>
      </c>
      <c r="B5310" t="s">
        <v>10</v>
      </c>
      <c r="C5310" t="s">
        <v>11</v>
      </c>
      <c r="D5310" t="s">
        <v>246</v>
      </c>
      <c r="E5310" t="s">
        <v>8</v>
      </c>
      <c r="F5310" t="s">
        <v>9</v>
      </c>
      <c r="G5310">
        <v>157.41</v>
      </c>
    </row>
    <row r="5311" spans="1:7" x14ac:dyDescent="0.3">
      <c r="A5311">
        <v>2013</v>
      </c>
      <c r="B5311" t="s">
        <v>10</v>
      </c>
      <c r="C5311" t="s">
        <v>11</v>
      </c>
      <c r="D5311" t="s">
        <v>246</v>
      </c>
      <c r="E5311" t="s">
        <v>8</v>
      </c>
      <c r="F5311" t="s">
        <v>9</v>
      </c>
      <c r="G5311">
        <v>427.46</v>
      </c>
    </row>
    <row r="5312" spans="1:7" x14ac:dyDescent="0.3">
      <c r="A5312">
        <v>2014</v>
      </c>
      <c r="B5312" t="s">
        <v>10</v>
      </c>
      <c r="C5312" t="s">
        <v>11</v>
      </c>
      <c r="D5312" t="s">
        <v>246</v>
      </c>
      <c r="E5312" t="s">
        <v>8</v>
      </c>
      <c r="F5312" t="s">
        <v>9</v>
      </c>
      <c r="G5312">
        <v>191.18</v>
      </c>
    </row>
    <row r="5313" spans="1:7" x14ac:dyDescent="0.3">
      <c r="A5313">
        <v>2015</v>
      </c>
      <c r="B5313" t="s">
        <v>10</v>
      </c>
      <c r="C5313" t="s">
        <v>11</v>
      </c>
      <c r="D5313" t="s">
        <v>246</v>
      </c>
      <c r="E5313" t="s">
        <v>8</v>
      </c>
      <c r="F5313" t="s">
        <v>9</v>
      </c>
      <c r="G5313">
        <v>581.57000000000005</v>
      </c>
    </row>
    <row r="5314" spans="1:7" x14ac:dyDescent="0.3">
      <c r="A5314">
        <v>2016</v>
      </c>
      <c r="B5314" t="s">
        <v>10</v>
      </c>
      <c r="C5314" t="s">
        <v>11</v>
      </c>
      <c r="D5314" t="s">
        <v>246</v>
      </c>
      <c r="E5314" t="s">
        <v>8</v>
      </c>
      <c r="F5314" t="s">
        <v>9</v>
      </c>
      <c r="G5314">
        <v>383.79</v>
      </c>
    </row>
    <row r="5315" spans="1:7" x14ac:dyDescent="0.3">
      <c r="A5315">
        <v>2000</v>
      </c>
      <c r="B5315" t="s">
        <v>10</v>
      </c>
      <c r="C5315" t="s">
        <v>11</v>
      </c>
      <c r="D5315" t="s">
        <v>246</v>
      </c>
      <c r="E5315" t="s">
        <v>126</v>
      </c>
      <c r="F5315" t="s">
        <v>123</v>
      </c>
      <c r="G5315">
        <v>79.75</v>
      </c>
    </row>
    <row r="5316" spans="1:7" x14ac:dyDescent="0.3">
      <c r="A5316">
        <v>2001</v>
      </c>
      <c r="B5316" t="s">
        <v>10</v>
      </c>
      <c r="C5316" t="s">
        <v>11</v>
      </c>
      <c r="D5316" t="s">
        <v>246</v>
      </c>
      <c r="E5316" t="s">
        <v>126</v>
      </c>
      <c r="F5316" t="s">
        <v>123</v>
      </c>
      <c r="G5316">
        <v>115.5</v>
      </c>
    </row>
    <row r="5317" spans="1:7" x14ac:dyDescent="0.3">
      <c r="A5317">
        <v>2002</v>
      </c>
      <c r="B5317" t="s">
        <v>10</v>
      </c>
      <c r="C5317" t="s">
        <v>11</v>
      </c>
      <c r="D5317" t="s">
        <v>246</v>
      </c>
      <c r="E5317" t="s">
        <v>126</v>
      </c>
      <c r="F5317" t="s">
        <v>123</v>
      </c>
      <c r="G5317">
        <v>151.80000000000001</v>
      </c>
    </row>
    <row r="5318" spans="1:7" x14ac:dyDescent="0.3">
      <c r="A5318">
        <v>2003</v>
      </c>
      <c r="B5318" t="s">
        <v>10</v>
      </c>
      <c r="C5318" t="s">
        <v>11</v>
      </c>
      <c r="D5318" t="s">
        <v>246</v>
      </c>
      <c r="E5318" t="s">
        <v>126</v>
      </c>
      <c r="F5318" t="s">
        <v>123</v>
      </c>
      <c r="G5318">
        <v>60.5</v>
      </c>
    </row>
    <row r="5319" spans="1:7" x14ac:dyDescent="0.3">
      <c r="A5319">
        <v>2004</v>
      </c>
      <c r="B5319" t="s">
        <v>10</v>
      </c>
      <c r="C5319" t="s">
        <v>11</v>
      </c>
      <c r="D5319" t="s">
        <v>246</v>
      </c>
      <c r="E5319" t="s">
        <v>126</v>
      </c>
      <c r="F5319" t="s">
        <v>123</v>
      </c>
      <c r="G5319">
        <v>0</v>
      </c>
    </row>
    <row r="5320" spans="1:7" x14ac:dyDescent="0.3">
      <c r="A5320">
        <v>2005</v>
      </c>
      <c r="B5320" t="s">
        <v>10</v>
      </c>
      <c r="C5320" t="s">
        <v>11</v>
      </c>
      <c r="D5320" t="s">
        <v>246</v>
      </c>
      <c r="E5320" t="s">
        <v>126</v>
      </c>
      <c r="F5320" t="s">
        <v>123</v>
      </c>
      <c r="G5320">
        <v>0</v>
      </c>
    </row>
    <row r="5321" spans="1:7" x14ac:dyDescent="0.3">
      <c r="A5321">
        <v>2006</v>
      </c>
      <c r="B5321" t="s">
        <v>10</v>
      </c>
      <c r="C5321" t="s">
        <v>11</v>
      </c>
      <c r="D5321" t="s">
        <v>246</v>
      </c>
      <c r="E5321" t="s">
        <v>126</v>
      </c>
      <c r="F5321" t="s">
        <v>123</v>
      </c>
      <c r="G5321">
        <v>0</v>
      </c>
    </row>
    <row r="5322" spans="1:7" x14ac:dyDescent="0.3">
      <c r="A5322">
        <v>2007</v>
      </c>
      <c r="B5322" t="s">
        <v>10</v>
      </c>
      <c r="C5322" t="s">
        <v>11</v>
      </c>
      <c r="D5322" t="s">
        <v>246</v>
      </c>
      <c r="E5322" t="s">
        <v>126</v>
      </c>
      <c r="F5322" t="s">
        <v>123</v>
      </c>
      <c r="G5322">
        <v>0</v>
      </c>
    </row>
    <row r="5323" spans="1:7" x14ac:dyDescent="0.3">
      <c r="A5323">
        <v>2008</v>
      </c>
      <c r="B5323" t="s">
        <v>10</v>
      </c>
      <c r="C5323" t="s">
        <v>11</v>
      </c>
      <c r="D5323" t="s">
        <v>246</v>
      </c>
      <c r="E5323" t="s">
        <v>126</v>
      </c>
      <c r="F5323" t="s">
        <v>123</v>
      </c>
      <c r="G5323">
        <v>110</v>
      </c>
    </row>
    <row r="5324" spans="1:7" x14ac:dyDescent="0.3">
      <c r="A5324">
        <v>2009</v>
      </c>
      <c r="B5324" t="s">
        <v>10</v>
      </c>
      <c r="C5324" t="s">
        <v>11</v>
      </c>
      <c r="D5324" t="s">
        <v>246</v>
      </c>
      <c r="E5324" t="s">
        <v>126</v>
      </c>
      <c r="F5324" t="s">
        <v>123</v>
      </c>
      <c r="G5324">
        <v>22</v>
      </c>
    </row>
    <row r="5325" spans="1:7" x14ac:dyDescent="0.3">
      <c r="A5325">
        <v>2010</v>
      </c>
      <c r="B5325" t="s">
        <v>10</v>
      </c>
      <c r="C5325" t="s">
        <v>11</v>
      </c>
      <c r="D5325" t="s">
        <v>246</v>
      </c>
      <c r="E5325" t="s">
        <v>126</v>
      </c>
      <c r="F5325" t="s">
        <v>123</v>
      </c>
      <c r="G5325">
        <v>0</v>
      </c>
    </row>
    <row r="5326" spans="1:7" x14ac:dyDescent="0.3">
      <c r="A5326">
        <v>2011</v>
      </c>
      <c r="B5326" t="s">
        <v>10</v>
      </c>
      <c r="C5326" t="s">
        <v>11</v>
      </c>
      <c r="D5326" t="s">
        <v>246</v>
      </c>
      <c r="E5326" t="s">
        <v>126</v>
      </c>
      <c r="F5326" t="s">
        <v>123</v>
      </c>
      <c r="G5326">
        <v>319</v>
      </c>
    </row>
    <row r="5327" spans="1:7" x14ac:dyDescent="0.3">
      <c r="A5327">
        <v>2012</v>
      </c>
      <c r="B5327" t="s">
        <v>10</v>
      </c>
      <c r="C5327" t="s">
        <v>11</v>
      </c>
      <c r="D5327" t="s">
        <v>246</v>
      </c>
      <c r="E5327" t="s">
        <v>126</v>
      </c>
      <c r="F5327" t="s">
        <v>123</v>
      </c>
      <c r="G5327">
        <v>38.5</v>
      </c>
    </row>
    <row r="5328" spans="1:7" x14ac:dyDescent="0.3">
      <c r="A5328">
        <v>2013</v>
      </c>
      <c r="B5328" t="s">
        <v>10</v>
      </c>
      <c r="C5328" t="s">
        <v>11</v>
      </c>
      <c r="D5328" t="s">
        <v>246</v>
      </c>
      <c r="E5328" t="s">
        <v>126</v>
      </c>
      <c r="F5328" t="s">
        <v>123</v>
      </c>
      <c r="G5328">
        <v>70.95</v>
      </c>
    </row>
    <row r="5329" spans="1:7" x14ac:dyDescent="0.3">
      <c r="A5329">
        <v>2014</v>
      </c>
      <c r="B5329" t="s">
        <v>10</v>
      </c>
      <c r="C5329" t="s">
        <v>11</v>
      </c>
      <c r="D5329" t="s">
        <v>246</v>
      </c>
      <c r="E5329" t="s">
        <v>126</v>
      </c>
      <c r="F5329" t="s">
        <v>123</v>
      </c>
      <c r="G5329">
        <v>506</v>
      </c>
    </row>
    <row r="5330" spans="1:7" x14ac:dyDescent="0.3">
      <c r="A5330">
        <v>2015</v>
      </c>
      <c r="B5330" t="s">
        <v>10</v>
      </c>
      <c r="C5330" t="s">
        <v>11</v>
      </c>
      <c r="D5330" t="s">
        <v>246</v>
      </c>
      <c r="E5330" t="s">
        <v>126</v>
      </c>
      <c r="F5330" t="s">
        <v>123</v>
      </c>
      <c r="G5330">
        <v>140.25</v>
      </c>
    </row>
    <row r="5331" spans="1:7" x14ac:dyDescent="0.3">
      <c r="A5331">
        <v>2016</v>
      </c>
      <c r="B5331" t="s">
        <v>10</v>
      </c>
      <c r="C5331" t="s">
        <v>11</v>
      </c>
      <c r="D5331" t="s">
        <v>246</v>
      </c>
      <c r="E5331" t="s">
        <v>126</v>
      </c>
      <c r="F5331" t="s">
        <v>123</v>
      </c>
      <c r="G5331">
        <v>0</v>
      </c>
    </row>
    <row r="5332" spans="1:7" x14ac:dyDescent="0.3">
      <c r="A5332">
        <v>2000</v>
      </c>
      <c r="B5332" t="s">
        <v>10</v>
      </c>
      <c r="C5332" t="s">
        <v>11</v>
      </c>
      <c r="D5332" t="s">
        <v>246</v>
      </c>
      <c r="E5332" t="s">
        <v>127</v>
      </c>
      <c r="F5332" t="s">
        <v>28</v>
      </c>
      <c r="G5332">
        <v>0.16500000000000001</v>
      </c>
    </row>
    <row r="5333" spans="1:7" x14ac:dyDescent="0.3">
      <c r="A5333">
        <v>2001</v>
      </c>
      <c r="B5333" t="s">
        <v>10</v>
      </c>
      <c r="C5333" t="s">
        <v>11</v>
      </c>
      <c r="D5333" t="s">
        <v>246</v>
      </c>
      <c r="E5333" t="s">
        <v>127</v>
      </c>
      <c r="F5333" t="s">
        <v>28</v>
      </c>
      <c r="G5333">
        <v>0</v>
      </c>
    </row>
    <row r="5334" spans="1:7" x14ac:dyDescent="0.3">
      <c r="A5334">
        <v>2002</v>
      </c>
      <c r="B5334" t="s">
        <v>10</v>
      </c>
      <c r="C5334" t="s">
        <v>11</v>
      </c>
      <c r="D5334" t="s">
        <v>246</v>
      </c>
      <c r="E5334" t="s">
        <v>127</v>
      </c>
      <c r="F5334" t="s">
        <v>28</v>
      </c>
      <c r="G5334">
        <v>3.96</v>
      </c>
    </row>
    <row r="5335" spans="1:7" x14ac:dyDescent="0.3">
      <c r="A5335">
        <v>2003</v>
      </c>
      <c r="B5335" t="s">
        <v>10</v>
      </c>
      <c r="C5335" t="s">
        <v>11</v>
      </c>
      <c r="D5335" t="s">
        <v>246</v>
      </c>
      <c r="E5335" t="s">
        <v>127</v>
      </c>
      <c r="F5335" t="s">
        <v>28</v>
      </c>
      <c r="G5335">
        <v>0</v>
      </c>
    </row>
    <row r="5336" spans="1:7" x14ac:dyDescent="0.3">
      <c r="A5336">
        <v>2004</v>
      </c>
      <c r="B5336" t="s">
        <v>10</v>
      </c>
      <c r="C5336" t="s">
        <v>11</v>
      </c>
      <c r="D5336" t="s">
        <v>246</v>
      </c>
      <c r="E5336" t="s">
        <v>127</v>
      </c>
      <c r="F5336" t="s">
        <v>28</v>
      </c>
      <c r="G5336">
        <v>0</v>
      </c>
    </row>
    <row r="5337" spans="1:7" x14ac:dyDescent="0.3">
      <c r="A5337">
        <v>2005</v>
      </c>
      <c r="B5337" t="s">
        <v>10</v>
      </c>
      <c r="C5337" t="s">
        <v>11</v>
      </c>
      <c r="D5337" t="s">
        <v>246</v>
      </c>
      <c r="E5337" t="s">
        <v>127</v>
      </c>
      <c r="F5337" t="s">
        <v>28</v>
      </c>
      <c r="G5337">
        <v>0</v>
      </c>
    </row>
    <row r="5338" spans="1:7" x14ac:dyDescent="0.3">
      <c r="A5338">
        <v>2006</v>
      </c>
      <c r="B5338" t="s">
        <v>10</v>
      </c>
      <c r="C5338" t="s">
        <v>11</v>
      </c>
      <c r="D5338" t="s">
        <v>246</v>
      </c>
      <c r="E5338" t="s">
        <v>127</v>
      </c>
      <c r="F5338" t="s">
        <v>28</v>
      </c>
      <c r="G5338">
        <v>1.155</v>
      </c>
    </row>
    <row r="5339" spans="1:7" x14ac:dyDescent="0.3">
      <c r="A5339">
        <v>2007</v>
      </c>
      <c r="B5339" t="s">
        <v>10</v>
      </c>
      <c r="C5339" t="s">
        <v>11</v>
      </c>
      <c r="D5339" t="s">
        <v>246</v>
      </c>
      <c r="E5339" t="s">
        <v>127</v>
      </c>
      <c r="F5339" t="s">
        <v>28</v>
      </c>
      <c r="G5339">
        <v>0</v>
      </c>
    </row>
    <row r="5340" spans="1:7" x14ac:dyDescent="0.3">
      <c r="A5340">
        <v>2008</v>
      </c>
      <c r="B5340" t="s">
        <v>10</v>
      </c>
      <c r="C5340" t="s">
        <v>11</v>
      </c>
      <c r="D5340" t="s">
        <v>246</v>
      </c>
      <c r="E5340" t="s">
        <v>127</v>
      </c>
      <c r="F5340" t="s">
        <v>28</v>
      </c>
      <c r="G5340">
        <v>0.55000000000000004</v>
      </c>
    </row>
    <row r="5341" spans="1:7" x14ac:dyDescent="0.3">
      <c r="A5341">
        <v>2009</v>
      </c>
      <c r="B5341" t="s">
        <v>10</v>
      </c>
      <c r="C5341" t="s">
        <v>11</v>
      </c>
      <c r="D5341" t="s">
        <v>246</v>
      </c>
      <c r="E5341" t="s">
        <v>127</v>
      </c>
      <c r="F5341" t="s">
        <v>28</v>
      </c>
      <c r="G5341">
        <v>0</v>
      </c>
    </row>
    <row r="5342" spans="1:7" x14ac:dyDescent="0.3">
      <c r="A5342">
        <v>2010</v>
      </c>
      <c r="B5342" t="s">
        <v>10</v>
      </c>
      <c r="C5342" t="s">
        <v>11</v>
      </c>
      <c r="D5342" t="s">
        <v>246</v>
      </c>
      <c r="E5342" t="s">
        <v>127</v>
      </c>
      <c r="F5342" t="s">
        <v>28</v>
      </c>
      <c r="G5342">
        <v>0</v>
      </c>
    </row>
    <row r="5343" spans="1:7" x14ac:dyDescent="0.3">
      <c r="A5343">
        <v>2011</v>
      </c>
      <c r="B5343" t="s">
        <v>10</v>
      </c>
      <c r="C5343" t="s">
        <v>11</v>
      </c>
      <c r="D5343" t="s">
        <v>246</v>
      </c>
      <c r="E5343" t="s">
        <v>127</v>
      </c>
      <c r="F5343" t="s">
        <v>28</v>
      </c>
      <c r="G5343">
        <v>2.0350000000000001</v>
      </c>
    </row>
    <row r="5344" spans="1:7" x14ac:dyDescent="0.3">
      <c r="A5344">
        <v>2012</v>
      </c>
      <c r="B5344" t="s">
        <v>10</v>
      </c>
      <c r="C5344" t="s">
        <v>11</v>
      </c>
      <c r="D5344" t="s">
        <v>246</v>
      </c>
      <c r="E5344" t="s">
        <v>127</v>
      </c>
      <c r="F5344" t="s">
        <v>28</v>
      </c>
      <c r="G5344">
        <v>0</v>
      </c>
    </row>
    <row r="5345" spans="1:7" x14ac:dyDescent="0.3">
      <c r="A5345">
        <v>2013</v>
      </c>
      <c r="B5345" t="s">
        <v>10</v>
      </c>
      <c r="C5345" t="s">
        <v>11</v>
      </c>
      <c r="D5345" t="s">
        <v>246</v>
      </c>
      <c r="E5345" t="s">
        <v>127</v>
      </c>
      <c r="F5345" t="s">
        <v>28</v>
      </c>
      <c r="G5345">
        <v>0</v>
      </c>
    </row>
    <row r="5346" spans="1:7" x14ac:dyDescent="0.3">
      <c r="A5346">
        <v>2014</v>
      </c>
      <c r="B5346" t="s">
        <v>10</v>
      </c>
      <c r="C5346" t="s">
        <v>11</v>
      </c>
      <c r="D5346" t="s">
        <v>246</v>
      </c>
      <c r="E5346" t="s">
        <v>127</v>
      </c>
      <c r="F5346" t="s">
        <v>28</v>
      </c>
      <c r="G5346">
        <v>0</v>
      </c>
    </row>
    <row r="5347" spans="1:7" x14ac:dyDescent="0.3">
      <c r="A5347">
        <v>2015</v>
      </c>
      <c r="B5347" t="s">
        <v>10</v>
      </c>
      <c r="C5347" t="s">
        <v>11</v>
      </c>
      <c r="D5347" t="s">
        <v>246</v>
      </c>
      <c r="E5347" t="s">
        <v>127</v>
      </c>
      <c r="F5347" t="s">
        <v>28</v>
      </c>
      <c r="G5347">
        <v>0.82499999999999996</v>
      </c>
    </row>
    <row r="5348" spans="1:7" x14ac:dyDescent="0.3">
      <c r="A5348">
        <v>2016</v>
      </c>
      <c r="B5348" t="s">
        <v>10</v>
      </c>
      <c r="C5348" t="s">
        <v>11</v>
      </c>
      <c r="D5348" t="s">
        <v>246</v>
      </c>
      <c r="E5348" t="s">
        <v>127</v>
      </c>
      <c r="F5348" t="s">
        <v>28</v>
      </c>
      <c r="G5348">
        <v>0</v>
      </c>
    </row>
    <row r="5349" spans="1:7" x14ac:dyDescent="0.3">
      <c r="A5349">
        <v>2017</v>
      </c>
      <c r="B5349" t="s">
        <v>10</v>
      </c>
      <c r="C5349" t="s">
        <v>11</v>
      </c>
      <c r="D5349" t="s">
        <v>246</v>
      </c>
      <c r="E5349" t="s">
        <v>124</v>
      </c>
      <c r="F5349" t="s">
        <v>123</v>
      </c>
      <c r="G5349">
        <v>3861</v>
      </c>
    </row>
    <row r="5350" spans="1:7" x14ac:dyDescent="0.3">
      <c r="A5350">
        <v>2017</v>
      </c>
      <c r="B5350" t="s">
        <v>10</v>
      </c>
      <c r="C5350" t="s">
        <v>11</v>
      </c>
      <c r="D5350" t="s">
        <v>246</v>
      </c>
      <c r="E5350" t="s">
        <v>8</v>
      </c>
      <c r="F5350" t="s">
        <v>9</v>
      </c>
      <c r="G5350">
        <v>168.19</v>
      </c>
    </row>
    <row r="5351" spans="1:7" x14ac:dyDescent="0.3">
      <c r="A5351">
        <v>2017</v>
      </c>
      <c r="B5351" t="s">
        <v>10</v>
      </c>
      <c r="C5351" t="s">
        <v>11</v>
      </c>
      <c r="D5351" t="s">
        <v>246</v>
      </c>
      <c r="E5351" t="s">
        <v>126</v>
      </c>
      <c r="F5351" t="s">
        <v>125</v>
      </c>
      <c r="G5351">
        <v>772.75</v>
      </c>
    </row>
    <row r="5352" spans="1:7" x14ac:dyDescent="0.3">
      <c r="A5352">
        <v>2017</v>
      </c>
      <c r="B5352" t="s">
        <v>10</v>
      </c>
      <c r="C5352" t="s">
        <v>11</v>
      </c>
      <c r="D5352" t="s">
        <v>246</v>
      </c>
      <c r="E5352" t="s">
        <v>127</v>
      </c>
      <c r="F5352" t="s">
        <v>28</v>
      </c>
      <c r="G5352">
        <v>3.85</v>
      </c>
    </row>
    <row r="5353" spans="1:7" x14ac:dyDescent="0.3">
      <c r="A5353">
        <v>2017</v>
      </c>
      <c r="B5353" t="s">
        <v>10</v>
      </c>
      <c r="C5353" t="s">
        <v>11</v>
      </c>
      <c r="D5353" t="s">
        <v>246</v>
      </c>
      <c r="E5353" t="s">
        <v>27</v>
      </c>
      <c r="F5353" t="s">
        <v>28</v>
      </c>
      <c r="G5353">
        <v>12.705</v>
      </c>
    </row>
    <row r="5354" spans="1:7" x14ac:dyDescent="0.3">
      <c r="A5354">
        <v>2017</v>
      </c>
      <c r="B5354" t="s">
        <v>10</v>
      </c>
      <c r="C5354" t="s">
        <v>11</v>
      </c>
      <c r="D5354" t="s">
        <v>246</v>
      </c>
      <c r="E5354" t="s">
        <v>29</v>
      </c>
      <c r="F5354" t="s">
        <v>30</v>
      </c>
      <c r="G5354">
        <v>275</v>
      </c>
    </row>
    <row r="5355" spans="1:7" x14ac:dyDescent="0.3">
      <c r="A5355">
        <v>2017</v>
      </c>
      <c r="B5355" t="s">
        <v>10</v>
      </c>
      <c r="C5355" t="s">
        <v>11</v>
      </c>
      <c r="D5355" t="s">
        <v>246</v>
      </c>
      <c r="E5355" t="s">
        <v>31</v>
      </c>
      <c r="F5355" t="s">
        <v>30</v>
      </c>
      <c r="G5355">
        <v>0</v>
      </c>
    </row>
    <row r="5356" spans="1:7" x14ac:dyDescent="0.3">
      <c r="A5356">
        <v>2018</v>
      </c>
      <c r="B5356" t="s">
        <v>10</v>
      </c>
      <c r="C5356" t="s">
        <v>11</v>
      </c>
      <c r="D5356" t="s">
        <v>246</v>
      </c>
      <c r="E5356" t="s">
        <v>124</v>
      </c>
      <c r="F5356" t="s">
        <v>123</v>
      </c>
      <c r="G5356">
        <v>4513.8500000000004</v>
      </c>
    </row>
    <row r="5357" spans="1:7" x14ac:dyDescent="0.3">
      <c r="A5357">
        <v>2018</v>
      </c>
      <c r="B5357" t="s">
        <v>10</v>
      </c>
      <c r="C5357" t="s">
        <v>11</v>
      </c>
      <c r="D5357" t="s">
        <v>246</v>
      </c>
      <c r="E5357" t="s">
        <v>27</v>
      </c>
      <c r="F5357" t="s">
        <v>28</v>
      </c>
      <c r="G5357">
        <v>1.7050000000000001</v>
      </c>
    </row>
    <row r="5358" spans="1:7" x14ac:dyDescent="0.3">
      <c r="A5358">
        <v>2018</v>
      </c>
      <c r="B5358" t="s">
        <v>10</v>
      </c>
      <c r="C5358" t="s">
        <v>11</v>
      </c>
      <c r="D5358" t="s">
        <v>246</v>
      </c>
      <c r="E5358" t="s">
        <v>127</v>
      </c>
      <c r="F5358" t="s">
        <v>28</v>
      </c>
      <c r="G5358">
        <v>3.85</v>
      </c>
    </row>
    <row r="5359" spans="1:7" x14ac:dyDescent="0.3">
      <c r="A5359">
        <v>2018</v>
      </c>
      <c r="B5359" t="s">
        <v>10</v>
      </c>
      <c r="C5359" t="s">
        <v>11</v>
      </c>
      <c r="D5359" t="s">
        <v>246</v>
      </c>
      <c r="E5359" t="s">
        <v>126</v>
      </c>
      <c r="F5359" t="s">
        <v>125</v>
      </c>
      <c r="G5359">
        <v>176</v>
      </c>
    </row>
    <row r="5360" spans="1:7" x14ac:dyDescent="0.3">
      <c r="A5360">
        <v>2018</v>
      </c>
      <c r="B5360" t="s">
        <v>10</v>
      </c>
      <c r="C5360" t="s">
        <v>11</v>
      </c>
      <c r="D5360" t="s">
        <v>246</v>
      </c>
      <c r="E5360" t="s">
        <v>8</v>
      </c>
      <c r="F5360" t="s">
        <v>9</v>
      </c>
      <c r="G5360">
        <v>240.07499999999999</v>
      </c>
    </row>
    <row r="5361" spans="1:7" x14ac:dyDescent="0.3">
      <c r="A5361">
        <v>2018</v>
      </c>
      <c r="B5361" t="s">
        <v>10</v>
      </c>
      <c r="C5361" t="s">
        <v>11</v>
      </c>
      <c r="D5361" t="s">
        <v>246</v>
      </c>
      <c r="E5361" t="s">
        <v>29</v>
      </c>
      <c r="F5361" t="s">
        <v>30</v>
      </c>
      <c r="G5361">
        <v>0</v>
      </c>
    </row>
    <row r="5362" spans="1:7" x14ac:dyDescent="0.3">
      <c r="A5362">
        <v>2018</v>
      </c>
      <c r="B5362" t="s">
        <v>10</v>
      </c>
      <c r="C5362" t="s">
        <v>11</v>
      </c>
      <c r="D5362" t="s">
        <v>246</v>
      </c>
      <c r="E5362" t="s">
        <v>31</v>
      </c>
      <c r="F5362" t="s">
        <v>30</v>
      </c>
      <c r="G5362">
        <v>0</v>
      </c>
    </row>
    <row r="5363" spans="1:7" x14ac:dyDescent="0.3">
      <c r="A5363">
        <v>2000</v>
      </c>
      <c r="B5363" t="s">
        <v>6</v>
      </c>
      <c r="C5363" t="s">
        <v>7</v>
      </c>
      <c r="D5363" t="s">
        <v>249</v>
      </c>
      <c r="E5363" t="s">
        <v>27</v>
      </c>
      <c r="F5363" t="s">
        <v>28</v>
      </c>
      <c r="G5363">
        <v>265.91399999999999</v>
      </c>
    </row>
    <row r="5364" spans="1:7" x14ac:dyDescent="0.3">
      <c r="A5364">
        <v>2001</v>
      </c>
      <c r="B5364" t="s">
        <v>6</v>
      </c>
      <c r="C5364" t="s">
        <v>7</v>
      </c>
      <c r="D5364" t="s">
        <v>249</v>
      </c>
      <c r="E5364" t="s">
        <v>27</v>
      </c>
      <c r="F5364" t="s">
        <v>28</v>
      </c>
      <c r="G5364">
        <v>547.47</v>
      </c>
    </row>
    <row r="5365" spans="1:7" x14ac:dyDescent="0.3">
      <c r="A5365">
        <v>2002</v>
      </c>
      <c r="B5365" t="s">
        <v>6</v>
      </c>
      <c r="C5365" t="s">
        <v>7</v>
      </c>
      <c r="D5365" t="s">
        <v>249</v>
      </c>
      <c r="E5365" t="s">
        <v>27</v>
      </c>
      <c r="F5365" t="s">
        <v>28</v>
      </c>
      <c r="G5365">
        <v>265.04500000000002</v>
      </c>
    </row>
    <row r="5366" spans="1:7" x14ac:dyDescent="0.3">
      <c r="A5366">
        <v>2003</v>
      </c>
      <c r="B5366" t="s">
        <v>6</v>
      </c>
      <c r="C5366" t="s">
        <v>7</v>
      </c>
      <c r="D5366" t="s">
        <v>249</v>
      </c>
      <c r="E5366" t="s">
        <v>27</v>
      </c>
      <c r="F5366" t="s">
        <v>28</v>
      </c>
      <c r="G5366">
        <v>52.14</v>
      </c>
    </row>
    <row r="5367" spans="1:7" x14ac:dyDescent="0.3">
      <c r="A5367">
        <v>2004</v>
      </c>
      <c r="B5367" t="s">
        <v>6</v>
      </c>
      <c r="C5367" t="s">
        <v>7</v>
      </c>
      <c r="D5367" t="s">
        <v>249</v>
      </c>
      <c r="E5367" t="s">
        <v>27</v>
      </c>
      <c r="F5367" t="s">
        <v>28</v>
      </c>
      <c r="G5367">
        <v>351.94499999999999</v>
      </c>
    </row>
    <row r="5368" spans="1:7" x14ac:dyDescent="0.3">
      <c r="A5368">
        <v>2005</v>
      </c>
      <c r="B5368" t="s">
        <v>6</v>
      </c>
      <c r="C5368" t="s">
        <v>7</v>
      </c>
      <c r="D5368" t="s">
        <v>249</v>
      </c>
      <c r="E5368" t="s">
        <v>27</v>
      </c>
      <c r="F5368" t="s">
        <v>28</v>
      </c>
      <c r="G5368">
        <v>252.87899999999999</v>
      </c>
    </row>
    <row r="5369" spans="1:7" x14ac:dyDescent="0.3">
      <c r="A5369">
        <v>2006</v>
      </c>
      <c r="B5369" t="s">
        <v>6</v>
      </c>
      <c r="C5369" t="s">
        <v>7</v>
      </c>
      <c r="D5369" t="s">
        <v>249</v>
      </c>
      <c r="E5369" t="s">
        <v>27</v>
      </c>
      <c r="F5369" t="s">
        <v>28</v>
      </c>
      <c r="G5369">
        <v>80.816999999999993</v>
      </c>
    </row>
    <row r="5370" spans="1:7" x14ac:dyDescent="0.3">
      <c r="A5370">
        <v>2007</v>
      </c>
      <c r="B5370" t="s">
        <v>6</v>
      </c>
      <c r="C5370" t="s">
        <v>7</v>
      </c>
      <c r="D5370" t="s">
        <v>249</v>
      </c>
      <c r="E5370" t="s">
        <v>27</v>
      </c>
      <c r="F5370" t="s">
        <v>28</v>
      </c>
      <c r="G5370">
        <v>317.185</v>
      </c>
    </row>
    <row r="5371" spans="1:7" x14ac:dyDescent="0.3">
      <c r="A5371">
        <v>2008</v>
      </c>
      <c r="B5371" t="s">
        <v>6</v>
      </c>
      <c r="C5371" t="s">
        <v>7</v>
      </c>
      <c r="D5371" t="s">
        <v>249</v>
      </c>
      <c r="E5371" t="s">
        <v>27</v>
      </c>
      <c r="F5371" t="s">
        <v>28</v>
      </c>
      <c r="G5371">
        <v>225.94</v>
      </c>
    </row>
    <row r="5372" spans="1:7" x14ac:dyDescent="0.3">
      <c r="A5372">
        <v>2009</v>
      </c>
      <c r="B5372" t="s">
        <v>6</v>
      </c>
      <c r="C5372" t="s">
        <v>7</v>
      </c>
      <c r="D5372" t="s">
        <v>249</v>
      </c>
      <c r="E5372" t="s">
        <v>27</v>
      </c>
      <c r="F5372" t="s">
        <v>28</v>
      </c>
      <c r="G5372">
        <v>29.545999999999999</v>
      </c>
    </row>
    <row r="5373" spans="1:7" x14ac:dyDescent="0.3">
      <c r="A5373">
        <v>2010</v>
      </c>
      <c r="B5373" t="s">
        <v>6</v>
      </c>
      <c r="C5373" t="s">
        <v>7</v>
      </c>
      <c r="D5373" t="s">
        <v>249</v>
      </c>
      <c r="E5373" t="s">
        <v>27</v>
      </c>
      <c r="F5373" t="s">
        <v>28</v>
      </c>
      <c r="G5373">
        <v>64.305999999999997</v>
      </c>
    </row>
    <row r="5374" spans="1:7" x14ac:dyDescent="0.3">
      <c r="A5374">
        <v>2011</v>
      </c>
      <c r="B5374" t="s">
        <v>6</v>
      </c>
      <c r="C5374" t="s">
        <v>7</v>
      </c>
      <c r="D5374" t="s">
        <v>249</v>
      </c>
      <c r="E5374" t="s">
        <v>27</v>
      </c>
      <c r="F5374" t="s">
        <v>28</v>
      </c>
      <c r="G5374">
        <v>185.96600000000001</v>
      </c>
    </row>
    <row r="5375" spans="1:7" x14ac:dyDescent="0.3">
      <c r="A5375">
        <v>2012</v>
      </c>
      <c r="B5375" t="s">
        <v>6</v>
      </c>
      <c r="C5375" t="s">
        <v>7</v>
      </c>
      <c r="D5375" t="s">
        <v>249</v>
      </c>
      <c r="E5375" t="s">
        <v>27</v>
      </c>
      <c r="F5375" t="s">
        <v>28</v>
      </c>
      <c r="G5375">
        <v>44.319000000000003</v>
      </c>
    </row>
    <row r="5376" spans="1:7" x14ac:dyDescent="0.3">
      <c r="A5376">
        <v>2013</v>
      </c>
      <c r="B5376" t="s">
        <v>6</v>
      </c>
      <c r="C5376" t="s">
        <v>7</v>
      </c>
      <c r="D5376" t="s">
        <v>249</v>
      </c>
      <c r="E5376" t="s">
        <v>27</v>
      </c>
      <c r="F5376" t="s">
        <v>28</v>
      </c>
      <c r="G5376">
        <v>248.53399999999999</v>
      </c>
    </row>
    <row r="5377" spans="1:7" x14ac:dyDescent="0.3">
      <c r="A5377">
        <v>2014</v>
      </c>
      <c r="B5377" t="s">
        <v>6</v>
      </c>
      <c r="C5377" t="s">
        <v>7</v>
      </c>
      <c r="D5377" t="s">
        <v>249</v>
      </c>
      <c r="E5377" t="s">
        <v>27</v>
      </c>
      <c r="F5377" t="s">
        <v>28</v>
      </c>
      <c r="G5377">
        <v>701.28300000000002</v>
      </c>
    </row>
    <row r="5378" spans="1:7" x14ac:dyDescent="0.3">
      <c r="A5378">
        <v>2015</v>
      </c>
      <c r="B5378" t="s">
        <v>6</v>
      </c>
      <c r="C5378" t="s">
        <v>7</v>
      </c>
      <c r="D5378" t="s">
        <v>249</v>
      </c>
      <c r="E5378" t="s">
        <v>27</v>
      </c>
      <c r="F5378" t="s">
        <v>28</v>
      </c>
      <c r="G5378">
        <v>173.8</v>
      </c>
    </row>
    <row r="5379" spans="1:7" x14ac:dyDescent="0.3">
      <c r="A5379">
        <v>2016</v>
      </c>
      <c r="B5379" t="s">
        <v>6</v>
      </c>
      <c r="C5379" t="s">
        <v>7</v>
      </c>
      <c r="D5379" t="s">
        <v>249</v>
      </c>
      <c r="E5379" t="s">
        <v>27</v>
      </c>
      <c r="F5379" t="s">
        <v>28</v>
      </c>
      <c r="G5379">
        <v>165.97899999999998</v>
      </c>
    </row>
    <row r="5380" spans="1:7" x14ac:dyDescent="0.3">
      <c r="A5380">
        <v>2000</v>
      </c>
      <c r="B5380" t="s">
        <v>6</v>
      </c>
      <c r="C5380" t="s">
        <v>7</v>
      </c>
      <c r="D5380" t="s">
        <v>249</v>
      </c>
      <c r="E5380" t="s">
        <v>124</v>
      </c>
      <c r="F5380" t="s">
        <v>123</v>
      </c>
      <c r="G5380">
        <v>56745.7</v>
      </c>
    </row>
    <row r="5381" spans="1:7" x14ac:dyDescent="0.3">
      <c r="A5381">
        <v>2001</v>
      </c>
      <c r="B5381" t="s">
        <v>6</v>
      </c>
      <c r="C5381" t="s">
        <v>7</v>
      </c>
      <c r="D5381" t="s">
        <v>249</v>
      </c>
      <c r="E5381" t="s">
        <v>124</v>
      </c>
      <c r="F5381" t="s">
        <v>123</v>
      </c>
      <c r="G5381">
        <v>101021.25</v>
      </c>
    </row>
    <row r="5382" spans="1:7" x14ac:dyDescent="0.3">
      <c r="A5382">
        <v>2002</v>
      </c>
      <c r="B5382" t="s">
        <v>6</v>
      </c>
      <c r="C5382" t="s">
        <v>7</v>
      </c>
      <c r="D5382" t="s">
        <v>249</v>
      </c>
      <c r="E5382" t="s">
        <v>124</v>
      </c>
      <c r="F5382" t="s">
        <v>123</v>
      </c>
      <c r="G5382">
        <v>63002.5</v>
      </c>
    </row>
    <row r="5383" spans="1:7" x14ac:dyDescent="0.3">
      <c r="A5383">
        <v>2003</v>
      </c>
      <c r="B5383" t="s">
        <v>6</v>
      </c>
      <c r="C5383" t="s">
        <v>7</v>
      </c>
      <c r="D5383" t="s">
        <v>249</v>
      </c>
      <c r="E5383" t="s">
        <v>124</v>
      </c>
      <c r="F5383" t="s">
        <v>123</v>
      </c>
      <c r="G5383">
        <v>30849.5</v>
      </c>
    </row>
    <row r="5384" spans="1:7" x14ac:dyDescent="0.3">
      <c r="A5384">
        <v>2004</v>
      </c>
      <c r="B5384" t="s">
        <v>6</v>
      </c>
      <c r="C5384" t="s">
        <v>7</v>
      </c>
      <c r="D5384" t="s">
        <v>249</v>
      </c>
      <c r="E5384" t="s">
        <v>124</v>
      </c>
      <c r="F5384" t="s">
        <v>123</v>
      </c>
      <c r="G5384">
        <v>51010.3</v>
      </c>
    </row>
    <row r="5385" spans="1:7" x14ac:dyDescent="0.3">
      <c r="A5385">
        <v>2005</v>
      </c>
      <c r="B5385" t="s">
        <v>6</v>
      </c>
      <c r="C5385" t="s">
        <v>7</v>
      </c>
      <c r="D5385" t="s">
        <v>249</v>
      </c>
      <c r="E5385" t="s">
        <v>124</v>
      </c>
      <c r="F5385" t="s">
        <v>123</v>
      </c>
      <c r="G5385">
        <v>33065.449999999997</v>
      </c>
    </row>
    <row r="5386" spans="1:7" x14ac:dyDescent="0.3">
      <c r="A5386">
        <v>2006</v>
      </c>
      <c r="B5386" t="s">
        <v>6</v>
      </c>
      <c r="C5386" t="s">
        <v>7</v>
      </c>
      <c r="D5386" t="s">
        <v>249</v>
      </c>
      <c r="E5386" t="s">
        <v>124</v>
      </c>
      <c r="F5386" t="s">
        <v>123</v>
      </c>
      <c r="G5386">
        <v>26939</v>
      </c>
    </row>
    <row r="5387" spans="1:7" x14ac:dyDescent="0.3">
      <c r="A5387">
        <v>2007</v>
      </c>
      <c r="B5387" t="s">
        <v>6</v>
      </c>
      <c r="C5387" t="s">
        <v>7</v>
      </c>
      <c r="D5387" t="s">
        <v>249</v>
      </c>
      <c r="E5387" t="s">
        <v>124</v>
      </c>
      <c r="F5387" t="s">
        <v>123</v>
      </c>
      <c r="G5387">
        <v>38540.15</v>
      </c>
    </row>
    <row r="5388" spans="1:7" x14ac:dyDescent="0.3">
      <c r="A5388">
        <v>2008</v>
      </c>
      <c r="B5388" t="s">
        <v>6</v>
      </c>
      <c r="C5388" t="s">
        <v>7</v>
      </c>
      <c r="D5388" t="s">
        <v>249</v>
      </c>
      <c r="E5388" t="s">
        <v>124</v>
      </c>
      <c r="F5388" t="s">
        <v>123</v>
      </c>
      <c r="G5388">
        <v>25287.9</v>
      </c>
    </row>
    <row r="5389" spans="1:7" x14ac:dyDescent="0.3">
      <c r="A5389">
        <v>2009</v>
      </c>
      <c r="B5389" t="s">
        <v>6</v>
      </c>
      <c r="C5389" t="s">
        <v>7</v>
      </c>
      <c r="D5389" t="s">
        <v>249</v>
      </c>
      <c r="E5389" t="s">
        <v>124</v>
      </c>
      <c r="F5389" t="s">
        <v>123</v>
      </c>
      <c r="G5389">
        <v>104679.74</v>
      </c>
    </row>
    <row r="5390" spans="1:7" x14ac:dyDescent="0.3">
      <c r="A5390">
        <v>2010</v>
      </c>
      <c r="B5390" t="s">
        <v>6</v>
      </c>
      <c r="C5390" t="s">
        <v>7</v>
      </c>
      <c r="D5390" t="s">
        <v>249</v>
      </c>
      <c r="E5390" t="s">
        <v>124</v>
      </c>
      <c r="F5390" t="s">
        <v>123</v>
      </c>
      <c r="G5390">
        <v>35694.175000000003</v>
      </c>
    </row>
    <row r="5391" spans="1:7" x14ac:dyDescent="0.3">
      <c r="A5391">
        <v>2011</v>
      </c>
      <c r="B5391" t="s">
        <v>6</v>
      </c>
      <c r="C5391" t="s">
        <v>7</v>
      </c>
      <c r="D5391" t="s">
        <v>249</v>
      </c>
      <c r="E5391" t="s">
        <v>124</v>
      </c>
      <c r="F5391" t="s">
        <v>123</v>
      </c>
      <c r="G5391">
        <v>91722.95</v>
      </c>
    </row>
    <row r="5392" spans="1:7" x14ac:dyDescent="0.3">
      <c r="A5392">
        <v>2012</v>
      </c>
      <c r="B5392" t="s">
        <v>6</v>
      </c>
      <c r="C5392" t="s">
        <v>7</v>
      </c>
      <c r="D5392" t="s">
        <v>249</v>
      </c>
      <c r="E5392" t="s">
        <v>124</v>
      </c>
      <c r="F5392" t="s">
        <v>123</v>
      </c>
      <c r="G5392">
        <v>40451.949999999997</v>
      </c>
    </row>
    <row r="5393" spans="1:7" x14ac:dyDescent="0.3">
      <c r="A5393">
        <v>2013</v>
      </c>
      <c r="B5393" t="s">
        <v>6</v>
      </c>
      <c r="C5393" t="s">
        <v>7</v>
      </c>
      <c r="D5393" t="s">
        <v>249</v>
      </c>
      <c r="E5393" t="s">
        <v>124</v>
      </c>
      <c r="F5393" t="s">
        <v>123</v>
      </c>
      <c r="G5393">
        <v>37453.9</v>
      </c>
    </row>
    <row r="5394" spans="1:7" x14ac:dyDescent="0.3">
      <c r="A5394">
        <v>2014</v>
      </c>
      <c r="B5394" t="s">
        <v>6</v>
      </c>
      <c r="C5394" t="s">
        <v>7</v>
      </c>
      <c r="D5394" t="s">
        <v>249</v>
      </c>
      <c r="E5394" t="s">
        <v>124</v>
      </c>
      <c r="F5394" t="s">
        <v>123</v>
      </c>
      <c r="G5394">
        <v>10254.200000000001</v>
      </c>
    </row>
    <row r="5395" spans="1:7" x14ac:dyDescent="0.3">
      <c r="A5395">
        <v>2015</v>
      </c>
      <c r="B5395" t="s">
        <v>6</v>
      </c>
      <c r="C5395" t="s">
        <v>7</v>
      </c>
      <c r="D5395" t="s">
        <v>249</v>
      </c>
      <c r="E5395" t="s">
        <v>124</v>
      </c>
      <c r="F5395" t="s">
        <v>123</v>
      </c>
      <c r="G5395">
        <v>27460.400000000001</v>
      </c>
    </row>
    <row r="5396" spans="1:7" x14ac:dyDescent="0.3">
      <c r="A5396">
        <v>2016</v>
      </c>
      <c r="B5396" t="s">
        <v>6</v>
      </c>
      <c r="C5396" t="s">
        <v>7</v>
      </c>
      <c r="D5396" t="s">
        <v>249</v>
      </c>
      <c r="E5396" t="s">
        <v>124</v>
      </c>
      <c r="F5396" t="s">
        <v>123</v>
      </c>
      <c r="G5396">
        <v>20421.5</v>
      </c>
    </row>
    <row r="5397" spans="1:7" x14ac:dyDescent="0.3">
      <c r="A5397">
        <v>2000</v>
      </c>
      <c r="B5397" t="s">
        <v>6</v>
      </c>
      <c r="C5397" t="s">
        <v>7</v>
      </c>
      <c r="D5397" t="s">
        <v>249</v>
      </c>
      <c r="E5397" t="s">
        <v>31</v>
      </c>
      <c r="F5397" t="s">
        <v>30</v>
      </c>
      <c r="G5397">
        <v>0</v>
      </c>
    </row>
    <row r="5398" spans="1:7" x14ac:dyDescent="0.3">
      <c r="A5398">
        <v>2001</v>
      </c>
      <c r="B5398" t="s">
        <v>6</v>
      </c>
      <c r="C5398" t="s">
        <v>7</v>
      </c>
      <c r="D5398" t="s">
        <v>249</v>
      </c>
      <c r="E5398" t="s">
        <v>31</v>
      </c>
      <c r="F5398" t="s">
        <v>30</v>
      </c>
      <c r="G5398">
        <v>0</v>
      </c>
    </row>
    <row r="5399" spans="1:7" x14ac:dyDescent="0.3">
      <c r="A5399">
        <v>2002</v>
      </c>
      <c r="B5399" t="s">
        <v>6</v>
      </c>
      <c r="C5399" t="s">
        <v>7</v>
      </c>
      <c r="D5399" t="s">
        <v>249</v>
      </c>
      <c r="E5399" t="s">
        <v>31</v>
      </c>
      <c r="F5399" t="s">
        <v>30</v>
      </c>
      <c r="G5399">
        <v>2659.14</v>
      </c>
    </row>
    <row r="5400" spans="1:7" x14ac:dyDescent="0.3">
      <c r="A5400">
        <v>2003</v>
      </c>
      <c r="B5400" t="s">
        <v>6</v>
      </c>
      <c r="C5400" t="s">
        <v>7</v>
      </c>
      <c r="D5400" t="s">
        <v>249</v>
      </c>
      <c r="E5400" t="s">
        <v>31</v>
      </c>
      <c r="F5400" t="s">
        <v>30</v>
      </c>
      <c r="G5400">
        <v>0</v>
      </c>
    </row>
    <row r="5401" spans="1:7" x14ac:dyDescent="0.3">
      <c r="A5401">
        <v>2004</v>
      </c>
      <c r="B5401" t="s">
        <v>6</v>
      </c>
      <c r="C5401" t="s">
        <v>7</v>
      </c>
      <c r="D5401" t="s">
        <v>249</v>
      </c>
      <c r="E5401" t="s">
        <v>31</v>
      </c>
      <c r="F5401" t="s">
        <v>30</v>
      </c>
      <c r="G5401">
        <v>0</v>
      </c>
    </row>
    <row r="5402" spans="1:7" x14ac:dyDescent="0.3">
      <c r="A5402">
        <v>2005</v>
      </c>
      <c r="B5402" t="s">
        <v>6</v>
      </c>
      <c r="C5402" t="s">
        <v>7</v>
      </c>
      <c r="D5402" t="s">
        <v>249</v>
      </c>
      <c r="E5402" t="s">
        <v>31</v>
      </c>
      <c r="F5402" t="s">
        <v>30</v>
      </c>
      <c r="G5402">
        <v>0</v>
      </c>
    </row>
    <row r="5403" spans="1:7" x14ac:dyDescent="0.3">
      <c r="A5403">
        <v>2006</v>
      </c>
      <c r="B5403" t="s">
        <v>6</v>
      </c>
      <c r="C5403" t="s">
        <v>7</v>
      </c>
      <c r="D5403" t="s">
        <v>249</v>
      </c>
      <c r="E5403" t="s">
        <v>31</v>
      </c>
      <c r="F5403" t="s">
        <v>30</v>
      </c>
      <c r="G5403">
        <v>0</v>
      </c>
    </row>
    <row r="5404" spans="1:7" x14ac:dyDescent="0.3">
      <c r="A5404">
        <v>2007</v>
      </c>
      <c r="B5404" t="s">
        <v>6</v>
      </c>
      <c r="C5404" t="s">
        <v>7</v>
      </c>
      <c r="D5404" t="s">
        <v>249</v>
      </c>
      <c r="E5404" t="s">
        <v>31</v>
      </c>
      <c r="F5404" t="s">
        <v>30</v>
      </c>
      <c r="G5404">
        <v>0</v>
      </c>
    </row>
    <row r="5405" spans="1:7" x14ac:dyDescent="0.3">
      <c r="A5405">
        <v>2008</v>
      </c>
      <c r="B5405" t="s">
        <v>6</v>
      </c>
      <c r="C5405" t="s">
        <v>7</v>
      </c>
      <c r="D5405" t="s">
        <v>249</v>
      </c>
      <c r="E5405" t="s">
        <v>31</v>
      </c>
      <c r="F5405" t="s">
        <v>30</v>
      </c>
      <c r="G5405">
        <v>0</v>
      </c>
    </row>
    <row r="5406" spans="1:7" x14ac:dyDescent="0.3">
      <c r="A5406">
        <v>2009</v>
      </c>
      <c r="B5406" t="s">
        <v>6</v>
      </c>
      <c r="C5406" t="s">
        <v>7</v>
      </c>
      <c r="D5406" t="s">
        <v>249</v>
      </c>
      <c r="E5406" t="s">
        <v>31</v>
      </c>
      <c r="F5406" t="s">
        <v>30</v>
      </c>
      <c r="G5406">
        <v>0</v>
      </c>
    </row>
    <row r="5407" spans="1:7" x14ac:dyDescent="0.3">
      <c r="A5407">
        <v>2010</v>
      </c>
      <c r="B5407" t="s">
        <v>6</v>
      </c>
      <c r="C5407" t="s">
        <v>7</v>
      </c>
      <c r="D5407" t="s">
        <v>249</v>
      </c>
      <c r="E5407" t="s">
        <v>31</v>
      </c>
      <c r="F5407" t="s">
        <v>30</v>
      </c>
      <c r="G5407">
        <v>0</v>
      </c>
    </row>
    <row r="5408" spans="1:7" x14ac:dyDescent="0.3">
      <c r="A5408">
        <v>2011</v>
      </c>
      <c r="B5408" t="s">
        <v>6</v>
      </c>
      <c r="C5408" t="s">
        <v>7</v>
      </c>
      <c r="D5408" t="s">
        <v>249</v>
      </c>
      <c r="E5408" t="s">
        <v>31</v>
      </c>
      <c r="F5408" t="s">
        <v>30</v>
      </c>
      <c r="G5408">
        <v>0</v>
      </c>
    </row>
    <row r="5409" spans="1:7" x14ac:dyDescent="0.3">
      <c r="A5409">
        <v>2012</v>
      </c>
      <c r="B5409" t="s">
        <v>6</v>
      </c>
      <c r="C5409" t="s">
        <v>7</v>
      </c>
      <c r="D5409" t="s">
        <v>249</v>
      </c>
      <c r="E5409" t="s">
        <v>31</v>
      </c>
      <c r="F5409" t="s">
        <v>30</v>
      </c>
      <c r="G5409">
        <v>0</v>
      </c>
    </row>
    <row r="5410" spans="1:7" x14ac:dyDescent="0.3">
      <c r="A5410">
        <v>2013</v>
      </c>
      <c r="B5410" t="s">
        <v>6</v>
      </c>
      <c r="C5410" t="s">
        <v>7</v>
      </c>
      <c r="D5410" t="s">
        <v>249</v>
      </c>
      <c r="E5410" t="s">
        <v>31</v>
      </c>
      <c r="F5410" t="s">
        <v>30</v>
      </c>
      <c r="G5410">
        <v>0</v>
      </c>
    </row>
    <row r="5411" spans="1:7" x14ac:dyDescent="0.3">
      <c r="A5411">
        <v>2014</v>
      </c>
      <c r="B5411" t="s">
        <v>6</v>
      </c>
      <c r="C5411" t="s">
        <v>7</v>
      </c>
      <c r="D5411" t="s">
        <v>249</v>
      </c>
      <c r="E5411" t="s">
        <v>31</v>
      </c>
      <c r="F5411" t="s">
        <v>30</v>
      </c>
      <c r="G5411">
        <v>0</v>
      </c>
    </row>
    <row r="5412" spans="1:7" x14ac:dyDescent="0.3">
      <c r="A5412">
        <v>2015</v>
      </c>
      <c r="B5412" t="s">
        <v>6</v>
      </c>
      <c r="C5412" t="s">
        <v>7</v>
      </c>
      <c r="D5412" t="s">
        <v>249</v>
      </c>
      <c r="E5412" t="s">
        <v>31</v>
      </c>
      <c r="F5412" t="s">
        <v>30</v>
      </c>
      <c r="G5412">
        <v>0</v>
      </c>
    </row>
    <row r="5413" spans="1:7" x14ac:dyDescent="0.3">
      <c r="A5413">
        <v>2016</v>
      </c>
      <c r="B5413" t="s">
        <v>6</v>
      </c>
      <c r="C5413" t="s">
        <v>7</v>
      </c>
      <c r="D5413" t="s">
        <v>249</v>
      </c>
      <c r="E5413" t="s">
        <v>31</v>
      </c>
      <c r="F5413" t="s">
        <v>30</v>
      </c>
      <c r="G5413">
        <v>0</v>
      </c>
    </row>
    <row r="5414" spans="1:7" x14ac:dyDescent="0.3">
      <c r="A5414">
        <v>2000</v>
      </c>
      <c r="B5414" t="s">
        <v>6</v>
      </c>
      <c r="C5414" t="s">
        <v>7</v>
      </c>
      <c r="D5414" t="s">
        <v>249</v>
      </c>
      <c r="E5414" t="s">
        <v>29</v>
      </c>
      <c r="F5414" t="s">
        <v>30</v>
      </c>
      <c r="G5414">
        <v>0</v>
      </c>
    </row>
    <row r="5415" spans="1:7" x14ac:dyDescent="0.3">
      <c r="A5415">
        <v>2001</v>
      </c>
      <c r="B5415" t="s">
        <v>6</v>
      </c>
      <c r="C5415" t="s">
        <v>7</v>
      </c>
      <c r="D5415" t="s">
        <v>249</v>
      </c>
      <c r="E5415" t="s">
        <v>29</v>
      </c>
      <c r="F5415" t="s">
        <v>30</v>
      </c>
      <c r="G5415">
        <v>738.65</v>
      </c>
    </row>
    <row r="5416" spans="1:7" x14ac:dyDescent="0.3">
      <c r="A5416">
        <v>2002</v>
      </c>
      <c r="B5416" t="s">
        <v>6</v>
      </c>
      <c r="C5416" t="s">
        <v>7</v>
      </c>
      <c r="D5416" t="s">
        <v>249</v>
      </c>
      <c r="E5416" t="s">
        <v>29</v>
      </c>
      <c r="F5416" t="s">
        <v>30</v>
      </c>
      <c r="G5416">
        <v>1564.2</v>
      </c>
    </row>
    <row r="5417" spans="1:7" x14ac:dyDescent="0.3">
      <c r="A5417">
        <v>2003</v>
      </c>
      <c r="B5417" t="s">
        <v>6</v>
      </c>
      <c r="C5417" t="s">
        <v>7</v>
      </c>
      <c r="D5417" t="s">
        <v>249</v>
      </c>
      <c r="E5417" t="s">
        <v>29</v>
      </c>
      <c r="F5417" t="s">
        <v>30</v>
      </c>
      <c r="G5417">
        <v>1181.8399999999999</v>
      </c>
    </row>
    <row r="5418" spans="1:7" x14ac:dyDescent="0.3">
      <c r="A5418">
        <v>2004</v>
      </c>
      <c r="B5418" t="s">
        <v>6</v>
      </c>
      <c r="C5418" t="s">
        <v>7</v>
      </c>
      <c r="D5418" t="s">
        <v>249</v>
      </c>
      <c r="E5418" t="s">
        <v>29</v>
      </c>
      <c r="F5418" t="s">
        <v>30</v>
      </c>
      <c r="G5418">
        <v>238.97499999999999</v>
      </c>
    </row>
    <row r="5419" spans="1:7" x14ac:dyDescent="0.3">
      <c r="A5419">
        <v>2005</v>
      </c>
      <c r="B5419" t="s">
        <v>6</v>
      </c>
      <c r="C5419" t="s">
        <v>7</v>
      </c>
      <c r="D5419" t="s">
        <v>249</v>
      </c>
      <c r="E5419" t="s">
        <v>29</v>
      </c>
      <c r="F5419" t="s">
        <v>30</v>
      </c>
      <c r="G5419">
        <v>139.04</v>
      </c>
    </row>
    <row r="5420" spans="1:7" x14ac:dyDescent="0.3">
      <c r="A5420">
        <v>2006</v>
      </c>
      <c r="B5420" t="s">
        <v>6</v>
      </c>
      <c r="C5420" t="s">
        <v>7</v>
      </c>
      <c r="D5420" t="s">
        <v>249</v>
      </c>
      <c r="E5420" t="s">
        <v>29</v>
      </c>
      <c r="F5420" t="s">
        <v>30</v>
      </c>
      <c r="G5420">
        <v>2331.527</v>
      </c>
    </row>
    <row r="5421" spans="1:7" x14ac:dyDescent="0.3">
      <c r="A5421">
        <v>2007</v>
      </c>
      <c r="B5421" t="s">
        <v>6</v>
      </c>
      <c r="C5421" t="s">
        <v>7</v>
      </c>
      <c r="D5421" t="s">
        <v>249</v>
      </c>
      <c r="E5421" t="s">
        <v>29</v>
      </c>
      <c r="F5421" t="s">
        <v>30</v>
      </c>
      <c r="G5421">
        <v>0</v>
      </c>
    </row>
    <row r="5422" spans="1:7" x14ac:dyDescent="0.3">
      <c r="A5422">
        <v>2008</v>
      </c>
      <c r="B5422" t="s">
        <v>6</v>
      </c>
      <c r="C5422" t="s">
        <v>7</v>
      </c>
      <c r="D5422" t="s">
        <v>249</v>
      </c>
      <c r="E5422" t="s">
        <v>29</v>
      </c>
      <c r="F5422" t="s">
        <v>30</v>
      </c>
      <c r="G5422">
        <v>1755.3799999999999</v>
      </c>
    </row>
    <row r="5423" spans="1:7" x14ac:dyDescent="0.3">
      <c r="A5423">
        <v>2009</v>
      </c>
      <c r="B5423" t="s">
        <v>6</v>
      </c>
      <c r="C5423" t="s">
        <v>7</v>
      </c>
      <c r="D5423" t="s">
        <v>249</v>
      </c>
      <c r="E5423" t="s">
        <v>29</v>
      </c>
      <c r="F5423" t="s">
        <v>30</v>
      </c>
      <c r="G5423">
        <v>0</v>
      </c>
    </row>
    <row r="5424" spans="1:7" x14ac:dyDescent="0.3">
      <c r="A5424">
        <v>2010</v>
      </c>
      <c r="B5424" t="s">
        <v>6</v>
      </c>
      <c r="C5424" t="s">
        <v>7</v>
      </c>
      <c r="D5424" t="s">
        <v>249</v>
      </c>
      <c r="E5424" t="s">
        <v>29</v>
      </c>
      <c r="F5424" t="s">
        <v>30</v>
      </c>
      <c r="G5424">
        <v>5783.1949999999997</v>
      </c>
    </row>
    <row r="5425" spans="1:7" x14ac:dyDescent="0.3">
      <c r="A5425">
        <v>2011</v>
      </c>
      <c r="B5425" t="s">
        <v>6</v>
      </c>
      <c r="C5425" t="s">
        <v>7</v>
      </c>
      <c r="D5425" t="s">
        <v>249</v>
      </c>
      <c r="E5425" t="s">
        <v>29</v>
      </c>
      <c r="F5425" t="s">
        <v>30</v>
      </c>
      <c r="G5425">
        <v>0</v>
      </c>
    </row>
    <row r="5426" spans="1:7" x14ac:dyDescent="0.3">
      <c r="A5426">
        <v>2012</v>
      </c>
      <c r="B5426" t="s">
        <v>6</v>
      </c>
      <c r="C5426" t="s">
        <v>7</v>
      </c>
      <c r="D5426" t="s">
        <v>249</v>
      </c>
      <c r="E5426" t="s">
        <v>29</v>
      </c>
      <c r="F5426" t="s">
        <v>30</v>
      </c>
      <c r="G5426">
        <v>0</v>
      </c>
    </row>
    <row r="5427" spans="1:7" x14ac:dyDescent="0.3">
      <c r="A5427">
        <v>2013</v>
      </c>
      <c r="B5427" t="s">
        <v>6</v>
      </c>
      <c r="C5427" t="s">
        <v>7</v>
      </c>
      <c r="D5427" t="s">
        <v>249</v>
      </c>
      <c r="E5427" t="s">
        <v>29</v>
      </c>
      <c r="F5427" t="s">
        <v>30</v>
      </c>
      <c r="G5427">
        <v>2207.2599999999998</v>
      </c>
    </row>
    <row r="5428" spans="1:7" x14ac:dyDescent="0.3">
      <c r="A5428">
        <v>2014</v>
      </c>
      <c r="B5428" t="s">
        <v>6</v>
      </c>
      <c r="C5428" t="s">
        <v>7</v>
      </c>
      <c r="D5428" t="s">
        <v>249</v>
      </c>
      <c r="E5428" t="s">
        <v>29</v>
      </c>
      <c r="F5428" t="s">
        <v>30</v>
      </c>
      <c r="G5428">
        <v>0</v>
      </c>
    </row>
    <row r="5429" spans="1:7" x14ac:dyDescent="0.3">
      <c r="A5429">
        <v>2015</v>
      </c>
      <c r="B5429" t="s">
        <v>6</v>
      </c>
      <c r="C5429" t="s">
        <v>7</v>
      </c>
      <c r="D5429" t="s">
        <v>249</v>
      </c>
      <c r="E5429" t="s">
        <v>29</v>
      </c>
      <c r="F5429" t="s">
        <v>30</v>
      </c>
      <c r="G5429">
        <v>695.2</v>
      </c>
    </row>
    <row r="5430" spans="1:7" x14ac:dyDescent="0.3">
      <c r="A5430">
        <v>2016</v>
      </c>
      <c r="B5430" t="s">
        <v>6</v>
      </c>
      <c r="C5430" t="s">
        <v>7</v>
      </c>
      <c r="D5430" t="s">
        <v>249</v>
      </c>
      <c r="E5430" t="s">
        <v>29</v>
      </c>
      <c r="F5430" t="s">
        <v>30</v>
      </c>
      <c r="G5430">
        <v>738.65</v>
      </c>
    </row>
    <row r="5431" spans="1:7" x14ac:dyDescent="0.3">
      <c r="A5431">
        <v>2000</v>
      </c>
      <c r="B5431" t="s">
        <v>6</v>
      </c>
      <c r="C5431" t="s">
        <v>7</v>
      </c>
      <c r="D5431" t="s">
        <v>249</v>
      </c>
      <c r="E5431" t="s">
        <v>8</v>
      </c>
      <c r="F5431" t="s">
        <v>9</v>
      </c>
      <c r="G5431">
        <v>9498.17</v>
      </c>
    </row>
    <row r="5432" spans="1:7" x14ac:dyDescent="0.3">
      <c r="A5432">
        <v>2001</v>
      </c>
      <c r="B5432" t="s">
        <v>6</v>
      </c>
      <c r="C5432" t="s">
        <v>7</v>
      </c>
      <c r="D5432" t="s">
        <v>249</v>
      </c>
      <c r="E5432" t="s">
        <v>8</v>
      </c>
      <c r="F5432" t="s">
        <v>9</v>
      </c>
      <c r="G5432">
        <v>13099.306</v>
      </c>
    </row>
    <row r="5433" spans="1:7" x14ac:dyDescent="0.3">
      <c r="A5433">
        <v>2002</v>
      </c>
      <c r="B5433" t="s">
        <v>6</v>
      </c>
      <c r="C5433" t="s">
        <v>7</v>
      </c>
      <c r="D5433" t="s">
        <v>249</v>
      </c>
      <c r="E5433" t="s">
        <v>8</v>
      </c>
      <c r="F5433" t="s">
        <v>9</v>
      </c>
      <c r="G5433">
        <v>17738.897000000001</v>
      </c>
    </row>
    <row r="5434" spans="1:7" x14ac:dyDescent="0.3">
      <c r="A5434">
        <v>2003</v>
      </c>
      <c r="B5434" t="s">
        <v>6</v>
      </c>
      <c r="C5434" t="s">
        <v>7</v>
      </c>
      <c r="D5434" t="s">
        <v>249</v>
      </c>
      <c r="E5434" t="s">
        <v>8</v>
      </c>
      <c r="F5434" t="s">
        <v>9</v>
      </c>
      <c r="G5434">
        <v>9955.2639999999992</v>
      </c>
    </row>
    <row r="5435" spans="1:7" x14ac:dyDescent="0.3">
      <c r="A5435">
        <v>2004</v>
      </c>
      <c r="B5435" t="s">
        <v>6</v>
      </c>
      <c r="C5435" t="s">
        <v>7</v>
      </c>
      <c r="D5435" t="s">
        <v>249</v>
      </c>
      <c r="E5435" t="s">
        <v>8</v>
      </c>
      <c r="F5435" t="s">
        <v>9</v>
      </c>
      <c r="G5435">
        <v>12457.984</v>
      </c>
    </row>
    <row r="5436" spans="1:7" x14ac:dyDescent="0.3">
      <c r="A5436">
        <v>2005</v>
      </c>
      <c r="B5436" t="s">
        <v>6</v>
      </c>
      <c r="C5436" t="s">
        <v>7</v>
      </c>
      <c r="D5436" t="s">
        <v>249</v>
      </c>
      <c r="E5436" t="s">
        <v>8</v>
      </c>
      <c r="F5436" t="s">
        <v>9</v>
      </c>
      <c r="G5436">
        <v>4943.741</v>
      </c>
    </row>
    <row r="5437" spans="1:7" x14ac:dyDescent="0.3">
      <c r="A5437">
        <v>2006</v>
      </c>
      <c r="B5437" t="s">
        <v>6</v>
      </c>
      <c r="C5437" t="s">
        <v>7</v>
      </c>
      <c r="D5437" t="s">
        <v>249</v>
      </c>
      <c r="E5437" t="s">
        <v>8</v>
      </c>
      <c r="F5437" t="s">
        <v>9</v>
      </c>
      <c r="G5437">
        <v>9727.5859999999993</v>
      </c>
    </row>
    <row r="5438" spans="1:7" x14ac:dyDescent="0.3">
      <c r="A5438">
        <v>2007</v>
      </c>
      <c r="B5438" t="s">
        <v>6</v>
      </c>
      <c r="C5438" t="s">
        <v>7</v>
      </c>
      <c r="D5438" t="s">
        <v>249</v>
      </c>
      <c r="E5438" t="s">
        <v>8</v>
      </c>
      <c r="F5438" t="s">
        <v>9</v>
      </c>
      <c r="G5438">
        <v>4488.3850000000002</v>
      </c>
    </row>
    <row r="5439" spans="1:7" x14ac:dyDescent="0.3">
      <c r="A5439">
        <v>2008</v>
      </c>
      <c r="B5439" t="s">
        <v>6</v>
      </c>
      <c r="C5439" t="s">
        <v>7</v>
      </c>
      <c r="D5439" t="s">
        <v>249</v>
      </c>
      <c r="E5439" t="s">
        <v>8</v>
      </c>
      <c r="F5439" t="s">
        <v>9</v>
      </c>
      <c r="G5439">
        <v>13167.088</v>
      </c>
    </row>
    <row r="5440" spans="1:7" x14ac:dyDescent="0.3">
      <c r="A5440">
        <v>2009</v>
      </c>
      <c r="B5440" t="s">
        <v>6</v>
      </c>
      <c r="C5440" t="s">
        <v>7</v>
      </c>
      <c r="D5440" t="s">
        <v>249</v>
      </c>
      <c r="E5440" t="s">
        <v>8</v>
      </c>
      <c r="F5440" t="s">
        <v>9</v>
      </c>
      <c r="G5440">
        <v>19728.906999999999</v>
      </c>
    </row>
    <row r="5441" spans="1:7" x14ac:dyDescent="0.3">
      <c r="A5441">
        <v>2010</v>
      </c>
      <c r="B5441" t="s">
        <v>6</v>
      </c>
      <c r="C5441" t="s">
        <v>7</v>
      </c>
      <c r="D5441" t="s">
        <v>249</v>
      </c>
      <c r="E5441" t="s">
        <v>8</v>
      </c>
      <c r="F5441" t="s">
        <v>9</v>
      </c>
      <c r="G5441">
        <v>11731.5</v>
      </c>
    </row>
    <row r="5442" spans="1:7" x14ac:dyDescent="0.3">
      <c r="A5442">
        <v>2011</v>
      </c>
      <c r="B5442" t="s">
        <v>6</v>
      </c>
      <c r="C5442" t="s">
        <v>7</v>
      </c>
      <c r="D5442" t="s">
        <v>249</v>
      </c>
      <c r="E5442" t="s">
        <v>8</v>
      </c>
      <c r="F5442" t="s">
        <v>9</v>
      </c>
      <c r="G5442">
        <v>6532.2730000000001</v>
      </c>
    </row>
    <row r="5443" spans="1:7" x14ac:dyDescent="0.3">
      <c r="A5443">
        <v>2012</v>
      </c>
      <c r="B5443" t="s">
        <v>6</v>
      </c>
      <c r="C5443" t="s">
        <v>7</v>
      </c>
      <c r="D5443" t="s">
        <v>249</v>
      </c>
      <c r="E5443" t="s">
        <v>8</v>
      </c>
      <c r="F5443" t="s">
        <v>9</v>
      </c>
      <c r="G5443">
        <v>8349.3520000000008</v>
      </c>
    </row>
    <row r="5444" spans="1:7" x14ac:dyDescent="0.3">
      <c r="A5444">
        <v>2013</v>
      </c>
      <c r="B5444" t="s">
        <v>6</v>
      </c>
      <c r="C5444" t="s">
        <v>7</v>
      </c>
      <c r="D5444" t="s">
        <v>249</v>
      </c>
      <c r="E5444" t="s">
        <v>8</v>
      </c>
      <c r="F5444" t="s">
        <v>9</v>
      </c>
      <c r="G5444">
        <v>3866.181</v>
      </c>
    </row>
    <row r="5445" spans="1:7" x14ac:dyDescent="0.3">
      <c r="A5445">
        <v>2014</v>
      </c>
      <c r="B5445" t="s">
        <v>6</v>
      </c>
      <c r="C5445" t="s">
        <v>7</v>
      </c>
      <c r="D5445" t="s">
        <v>249</v>
      </c>
      <c r="E5445" t="s">
        <v>8</v>
      </c>
      <c r="F5445" t="s">
        <v>9</v>
      </c>
      <c r="G5445">
        <v>7580.2870000000003</v>
      </c>
    </row>
    <row r="5446" spans="1:7" x14ac:dyDescent="0.3">
      <c r="A5446">
        <v>2015</v>
      </c>
      <c r="B5446" t="s">
        <v>6</v>
      </c>
      <c r="C5446" t="s">
        <v>7</v>
      </c>
      <c r="D5446" t="s">
        <v>249</v>
      </c>
      <c r="E5446" t="s">
        <v>8</v>
      </c>
      <c r="F5446" t="s">
        <v>9</v>
      </c>
      <c r="G5446">
        <v>3512.498</v>
      </c>
    </row>
    <row r="5447" spans="1:7" x14ac:dyDescent="0.3">
      <c r="A5447">
        <v>2016</v>
      </c>
      <c r="B5447" t="s">
        <v>6</v>
      </c>
      <c r="C5447" t="s">
        <v>7</v>
      </c>
      <c r="D5447" t="s">
        <v>249</v>
      </c>
      <c r="E5447" t="s">
        <v>8</v>
      </c>
      <c r="F5447" t="s">
        <v>9</v>
      </c>
      <c r="G5447">
        <v>13647.645</v>
      </c>
    </row>
    <row r="5448" spans="1:7" x14ac:dyDescent="0.3">
      <c r="A5448">
        <v>2000</v>
      </c>
      <c r="B5448" t="s">
        <v>6</v>
      </c>
      <c r="C5448" t="s">
        <v>7</v>
      </c>
      <c r="D5448" t="s">
        <v>249</v>
      </c>
      <c r="E5448" t="s">
        <v>126</v>
      </c>
      <c r="F5448" t="s">
        <v>123</v>
      </c>
      <c r="G5448">
        <v>0</v>
      </c>
    </row>
    <row r="5449" spans="1:7" x14ac:dyDescent="0.3">
      <c r="A5449">
        <v>2001</v>
      </c>
      <c r="B5449" t="s">
        <v>6</v>
      </c>
      <c r="C5449" t="s">
        <v>7</v>
      </c>
      <c r="D5449" t="s">
        <v>249</v>
      </c>
      <c r="E5449" t="s">
        <v>126</v>
      </c>
      <c r="F5449" t="s">
        <v>123</v>
      </c>
      <c r="G5449">
        <v>3962.64</v>
      </c>
    </row>
    <row r="5450" spans="1:7" x14ac:dyDescent="0.3">
      <c r="A5450">
        <v>2002</v>
      </c>
      <c r="B5450" t="s">
        <v>6</v>
      </c>
      <c r="C5450" t="s">
        <v>7</v>
      </c>
      <c r="D5450" t="s">
        <v>249</v>
      </c>
      <c r="E5450" t="s">
        <v>126</v>
      </c>
      <c r="F5450" t="s">
        <v>123</v>
      </c>
      <c r="G5450">
        <v>0</v>
      </c>
    </row>
    <row r="5451" spans="1:7" x14ac:dyDescent="0.3">
      <c r="A5451">
        <v>2003</v>
      </c>
      <c r="B5451" t="s">
        <v>6</v>
      </c>
      <c r="C5451" t="s">
        <v>7</v>
      </c>
      <c r="D5451" t="s">
        <v>249</v>
      </c>
      <c r="E5451" t="s">
        <v>126</v>
      </c>
      <c r="F5451" t="s">
        <v>123</v>
      </c>
      <c r="G5451">
        <v>0</v>
      </c>
    </row>
    <row r="5452" spans="1:7" x14ac:dyDescent="0.3">
      <c r="A5452">
        <v>2004</v>
      </c>
      <c r="B5452" t="s">
        <v>6</v>
      </c>
      <c r="C5452" t="s">
        <v>7</v>
      </c>
      <c r="D5452" t="s">
        <v>249</v>
      </c>
      <c r="E5452" t="s">
        <v>126</v>
      </c>
      <c r="F5452" t="s">
        <v>123</v>
      </c>
      <c r="G5452">
        <v>869</v>
      </c>
    </row>
    <row r="5453" spans="1:7" x14ac:dyDescent="0.3">
      <c r="A5453">
        <v>2005</v>
      </c>
      <c r="B5453" t="s">
        <v>6</v>
      </c>
      <c r="C5453" t="s">
        <v>7</v>
      </c>
      <c r="D5453" t="s">
        <v>249</v>
      </c>
      <c r="E5453" t="s">
        <v>126</v>
      </c>
      <c r="F5453" t="s">
        <v>123</v>
      </c>
      <c r="G5453">
        <v>0</v>
      </c>
    </row>
    <row r="5454" spans="1:7" x14ac:dyDescent="0.3">
      <c r="A5454">
        <v>2006</v>
      </c>
      <c r="B5454" t="s">
        <v>6</v>
      </c>
      <c r="C5454" t="s">
        <v>7</v>
      </c>
      <c r="D5454" t="s">
        <v>249</v>
      </c>
      <c r="E5454" t="s">
        <v>126</v>
      </c>
      <c r="F5454" t="s">
        <v>123</v>
      </c>
      <c r="G5454">
        <v>0</v>
      </c>
    </row>
    <row r="5455" spans="1:7" x14ac:dyDescent="0.3">
      <c r="A5455">
        <v>2007</v>
      </c>
      <c r="B5455" t="s">
        <v>6</v>
      </c>
      <c r="C5455" t="s">
        <v>7</v>
      </c>
      <c r="D5455" t="s">
        <v>249</v>
      </c>
      <c r="E5455" t="s">
        <v>126</v>
      </c>
      <c r="F5455" t="s">
        <v>123</v>
      </c>
      <c r="G5455">
        <v>434.5</v>
      </c>
    </row>
    <row r="5456" spans="1:7" x14ac:dyDescent="0.3">
      <c r="A5456">
        <v>2008</v>
      </c>
      <c r="B5456" t="s">
        <v>6</v>
      </c>
      <c r="C5456" t="s">
        <v>7</v>
      </c>
      <c r="D5456" t="s">
        <v>249</v>
      </c>
      <c r="E5456" t="s">
        <v>126</v>
      </c>
      <c r="F5456" t="s">
        <v>123</v>
      </c>
      <c r="G5456">
        <v>0</v>
      </c>
    </row>
    <row r="5457" spans="1:7" x14ac:dyDescent="0.3">
      <c r="A5457">
        <v>2009</v>
      </c>
      <c r="B5457" t="s">
        <v>6</v>
      </c>
      <c r="C5457" t="s">
        <v>7</v>
      </c>
      <c r="D5457" t="s">
        <v>249</v>
      </c>
      <c r="E5457" t="s">
        <v>126</v>
      </c>
      <c r="F5457" t="s">
        <v>123</v>
      </c>
      <c r="G5457">
        <v>2433.1999999999998</v>
      </c>
    </row>
    <row r="5458" spans="1:7" x14ac:dyDescent="0.3">
      <c r="A5458">
        <v>2010</v>
      </c>
      <c r="B5458" t="s">
        <v>6</v>
      </c>
      <c r="C5458" t="s">
        <v>7</v>
      </c>
      <c r="D5458" t="s">
        <v>249</v>
      </c>
      <c r="E5458" t="s">
        <v>126</v>
      </c>
      <c r="F5458" t="s">
        <v>123</v>
      </c>
      <c r="G5458">
        <v>4279.8249999999998</v>
      </c>
    </row>
    <row r="5459" spans="1:7" x14ac:dyDescent="0.3">
      <c r="A5459">
        <v>2011</v>
      </c>
      <c r="B5459" t="s">
        <v>6</v>
      </c>
      <c r="C5459" t="s">
        <v>7</v>
      </c>
      <c r="D5459" t="s">
        <v>249</v>
      </c>
      <c r="E5459" t="s">
        <v>126</v>
      </c>
      <c r="F5459" t="s">
        <v>123</v>
      </c>
      <c r="G5459">
        <v>0</v>
      </c>
    </row>
    <row r="5460" spans="1:7" x14ac:dyDescent="0.3">
      <c r="A5460">
        <v>2012</v>
      </c>
      <c r="B5460" t="s">
        <v>6</v>
      </c>
      <c r="C5460" t="s">
        <v>7</v>
      </c>
      <c r="D5460" t="s">
        <v>249</v>
      </c>
      <c r="E5460" t="s">
        <v>126</v>
      </c>
      <c r="F5460" t="s">
        <v>123</v>
      </c>
      <c r="G5460">
        <v>869</v>
      </c>
    </row>
    <row r="5461" spans="1:7" x14ac:dyDescent="0.3">
      <c r="A5461">
        <v>2013</v>
      </c>
      <c r="B5461" t="s">
        <v>6</v>
      </c>
      <c r="C5461" t="s">
        <v>7</v>
      </c>
      <c r="D5461" t="s">
        <v>249</v>
      </c>
      <c r="E5461" t="s">
        <v>126</v>
      </c>
      <c r="F5461" t="s">
        <v>123</v>
      </c>
      <c r="G5461">
        <v>1303.5</v>
      </c>
    </row>
    <row r="5462" spans="1:7" x14ac:dyDescent="0.3">
      <c r="A5462">
        <v>2014</v>
      </c>
      <c r="B5462" t="s">
        <v>6</v>
      </c>
      <c r="C5462" t="s">
        <v>7</v>
      </c>
      <c r="D5462" t="s">
        <v>249</v>
      </c>
      <c r="E5462" t="s">
        <v>126</v>
      </c>
      <c r="F5462" t="s">
        <v>123</v>
      </c>
      <c r="G5462">
        <v>0</v>
      </c>
    </row>
    <row r="5463" spans="1:7" x14ac:dyDescent="0.3">
      <c r="A5463">
        <v>2015</v>
      </c>
      <c r="B5463" t="s">
        <v>6</v>
      </c>
      <c r="C5463" t="s">
        <v>7</v>
      </c>
      <c r="D5463" t="s">
        <v>249</v>
      </c>
      <c r="E5463" t="s">
        <v>126</v>
      </c>
      <c r="F5463" t="s">
        <v>123</v>
      </c>
      <c r="G5463">
        <v>0</v>
      </c>
    </row>
    <row r="5464" spans="1:7" x14ac:dyDescent="0.3">
      <c r="A5464">
        <v>2016</v>
      </c>
      <c r="B5464" t="s">
        <v>6</v>
      </c>
      <c r="C5464" t="s">
        <v>7</v>
      </c>
      <c r="D5464" t="s">
        <v>249</v>
      </c>
      <c r="E5464" t="s">
        <v>126</v>
      </c>
      <c r="F5464" t="s">
        <v>123</v>
      </c>
      <c r="G5464">
        <v>0</v>
      </c>
    </row>
    <row r="5465" spans="1:7" x14ac:dyDescent="0.3">
      <c r="A5465">
        <v>2000</v>
      </c>
      <c r="B5465" t="s">
        <v>6</v>
      </c>
      <c r="C5465" t="s">
        <v>7</v>
      </c>
      <c r="D5465" t="s">
        <v>249</v>
      </c>
      <c r="E5465" t="s">
        <v>127</v>
      </c>
      <c r="F5465" t="s">
        <v>28</v>
      </c>
      <c r="G5465">
        <v>0</v>
      </c>
    </row>
    <row r="5466" spans="1:7" x14ac:dyDescent="0.3">
      <c r="A5466">
        <v>2001</v>
      </c>
      <c r="B5466" t="s">
        <v>6</v>
      </c>
      <c r="C5466" t="s">
        <v>7</v>
      </c>
      <c r="D5466" t="s">
        <v>249</v>
      </c>
      <c r="E5466" t="s">
        <v>127</v>
      </c>
      <c r="F5466" t="s">
        <v>28</v>
      </c>
      <c r="G5466">
        <v>0</v>
      </c>
    </row>
    <row r="5467" spans="1:7" x14ac:dyDescent="0.3">
      <c r="A5467">
        <v>2002</v>
      </c>
      <c r="B5467" t="s">
        <v>6</v>
      </c>
      <c r="C5467" t="s">
        <v>7</v>
      </c>
      <c r="D5467" t="s">
        <v>249</v>
      </c>
      <c r="E5467" t="s">
        <v>127</v>
      </c>
      <c r="F5467" t="s">
        <v>28</v>
      </c>
      <c r="G5467">
        <v>0</v>
      </c>
    </row>
    <row r="5468" spans="1:7" x14ac:dyDescent="0.3">
      <c r="A5468">
        <v>2003</v>
      </c>
      <c r="B5468" t="s">
        <v>6</v>
      </c>
      <c r="C5468" t="s">
        <v>7</v>
      </c>
      <c r="D5468" t="s">
        <v>249</v>
      </c>
      <c r="E5468" t="s">
        <v>127</v>
      </c>
      <c r="F5468" t="s">
        <v>28</v>
      </c>
      <c r="G5468">
        <v>0</v>
      </c>
    </row>
    <row r="5469" spans="1:7" x14ac:dyDescent="0.3">
      <c r="A5469">
        <v>2004</v>
      </c>
      <c r="B5469" t="s">
        <v>6</v>
      </c>
      <c r="C5469" t="s">
        <v>7</v>
      </c>
      <c r="D5469" t="s">
        <v>249</v>
      </c>
      <c r="E5469" t="s">
        <v>127</v>
      </c>
      <c r="F5469" t="s">
        <v>28</v>
      </c>
      <c r="G5469">
        <v>173.8</v>
      </c>
    </row>
    <row r="5470" spans="1:7" x14ac:dyDescent="0.3">
      <c r="A5470">
        <v>2005</v>
      </c>
      <c r="B5470" t="s">
        <v>6</v>
      </c>
      <c r="C5470" t="s">
        <v>7</v>
      </c>
      <c r="D5470" t="s">
        <v>249</v>
      </c>
      <c r="E5470" t="s">
        <v>127</v>
      </c>
      <c r="F5470" t="s">
        <v>28</v>
      </c>
      <c r="G5470">
        <v>0</v>
      </c>
    </row>
    <row r="5471" spans="1:7" x14ac:dyDescent="0.3">
      <c r="A5471">
        <v>2006</v>
      </c>
      <c r="B5471" t="s">
        <v>6</v>
      </c>
      <c r="C5471" t="s">
        <v>7</v>
      </c>
      <c r="D5471" t="s">
        <v>249</v>
      </c>
      <c r="E5471" t="s">
        <v>127</v>
      </c>
      <c r="F5471" t="s">
        <v>28</v>
      </c>
      <c r="G5471">
        <v>0</v>
      </c>
    </row>
    <row r="5472" spans="1:7" x14ac:dyDescent="0.3">
      <c r="A5472">
        <v>2007</v>
      </c>
      <c r="B5472" t="s">
        <v>6</v>
      </c>
      <c r="C5472" t="s">
        <v>7</v>
      </c>
      <c r="D5472" t="s">
        <v>249</v>
      </c>
      <c r="E5472" t="s">
        <v>127</v>
      </c>
      <c r="F5472" t="s">
        <v>28</v>
      </c>
      <c r="G5472">
        <v>56.484999999999999</v>
      </c>
    </row>
    <row r="5473" spans="1:7" x14ac:dyDescent="0.3">
      <c r="A5473">
        <v>2008</v>
      </c>
      <c r="B5473" t="s">
        <v>6</v>
      </c>
      <c r="C5473" t="s">
        <v>7</v>
      </c>
      <c r="D5473" t="s">
        <v>249</v>
      </c>
      <c r="E5473" t="s">
        <v>127</v>
      </c>
      <c r="F5473" t="s">
        <v>28</v>
      </c>
      <c r="G5473">
        <v>6.952</v>
      </c>
    </row>
    <row r="5474" spans="1:7" x14ac:dyDescent="0.3">
      <c r="A5474">
        <v>2009</v>
      </c>
      <c r="B5474" t="s">
        <v>6</v>
      </c>
      <c r="C5474" t="s">
        <v>7</v>
      </c>
      <c r="D5474" t="s">
        <v>249</v>
      </c>
      <c r="E5474" t="s">
        <v>127</v>
      </c>
      <c r="F5474" t="s">
        <v>28</v>
      </c>
      <c r="G5474">
        <v>0</v>
      </c>
    </row>
    <row r="5475" spans="1:7" x14ac:dyDescent="0.3">
      <c r="A5475">
        <v>2010</v>
      </c>
      <c r="B5475" t="s">
        <v>6</v>
      </c>
      <c r="C5475" t="s">
        <v>7</v>
      </c>
      <c r="D5475" t="s">
        <v>249</v>
      </c>
      <c r="E5475" t="s">
        <v>127</v>
      </c>
      <c r="F5475" t="s">
        <v>28</v>
      </c>
      <c r="G5475">
        <v>0</v>
      </c>
    </row>
    <row r="5476" spans="1:7" x14ac:dyDescent="0.3">
      <c r="A5476">
        <v>2011</v>
      </c>
      <c r="B5476" t="s">
        <v>6</v>
      </c>
      <c r="C5476" t="s">
        <v>7</v>
      </c>
      <c r="D5476" t="s">
        <v>249</v>
      </c>
      <c r="E5476" t="s">
        <v>127</v>
      </c>
      <c r="F5476" t="s">
        <v>28</v>
      </c>
      <c r="G5476">
        <v>0</v>
      </c>
    </row>
    <row r="5477" spans="1:7" x14ac:dyDescent="0.3">
      <c r="A5477">
        <v>2012</v>
      </c>
      <c r="B5477" t="s">
        <v>6</v>
      </c>
      <c r="C5477" t="s">
        <v>7</v>
      </c>
      <c r="D5477" t="s">
        <v>249</v>
      </c>
      <c r="E5477" t="s">
        <v>127</v>
      </c>
      <c r="F5477" t="s">
        <v>28</v>
      </c>
      <c r="G5477">
        <v>2.6070000000000002</v>
      </c>
    </row>
    <row r="5478" spans="1:7" x14ac:dyDescent="0.3">
      <c r="A5478">
        <v>2013</v>
      </c>
      <c r="B5478" t="s">
        <v>6</v>
      </c>
      <c r="C5478" t="s">
        <v>7</v>
      </c>
      <c r="D5478" t="s">
        <v>249</v>
      </c>
      <c r="E5478" t="s">
        <v>127</v>
      </c>
      <c r="F5478" t="s">
        <v>28</v>
      </c>
      <c r="G5478">
        <v>0</v>
      </c>
    </row>
    <row r="5479" spans="1:7" x14ac:dyDescent="0.3">
      <c r="A5479">
        <v>2014</v>
      </c>
      <c r="B5479" t="s">
        <v>6</v>
      </c>
      <c r="C5479" t="s">
        <v>7</v>
      </c>
      <c r="D5479" t="s">
        <v>249</v>
      </c>
      <c r="E5479" t="s">
        <v>127</v>
      </c>
      <c r="F5479" t="s">
        <v>28</v>
      </c>
      <c r="G5479">
        <v>0</v>
      </c>
    </row>
    <row r="5480" spans="1:7" x14ac:dyDescent="0.3">
      <c r="A5480">
        <v>2015</v>
      </c>
      <c r="B5480" t="s">
        <v>6</v>
      </c>
      <c r="C5480" t="s">
        <v>7</v>
      </c>
      <c r="D5480" t="s">
        <v>249</v>
      </c>
      <c r="E5480" t="s">
        <v>127</v>
      </c>
      <c r="F5480" t="s">
        <v>28</v>
      </c>
      <c r="G5480">
        <v>0</v>
      </c>
    </row>
    <row r="5481" spans="1:7" x14ac:dyDescent="0.3">
      <c r="A5481">
        <v>2016</v>
      </c>
      <c r="B5481" t="s">
        <v>6</v>
      </c>
      <c r="C5481" t="s">
        <v>7</v>
      </c>
      <c r="D5481" t="s">
        <v>249</v>
      </c>
      <c r="E5481" t="s">
        <v>127</v>
      </c>
      <c r="F5481" t="s">
        <v>28</v>
      </c>
      <c r="G5481">
        <v>0</v>
      </c>
    </row>
    <row r="5482" spans="1:7" x14ac:dyDescent="0.3">
      <c r="A5482">
        <v>2017</v>
      </c>
      <c r="B5482" t="s">
        <v>6</v>
      </c>
      <c r="C5482" t="s">
        <v>7</v>
      </c>
      <c r="D5482" t="s">
        <v>249</v>
      </c>
      <c r="E5482" t="s">
        <v>124</v>
      </c>
      <c r="F5482" t="s">
        <v>123</v>
      </c>
      <c r="G5482">
        <v>33195.800000000003</v>
      </c>
    </row>
    <row r="5483" spans="1:7" x14ac:dyDescent="0.3">
      <c r="A5483">
        <v>2017</v>
      </c>
      <c r="B5483" t="s">
        <v>6</v>
      </c>
      <c r="C5483" t="s">
        <v>7</v>
      </c>
      <c r="D5483" t="s">
        <v>249</v>
      </c>
      <c r="E5483" t="s">
        <v>8</v>
      </c>
      <c r="F5483" t="s">
        <v>9</v>
      </c>
      <c r="G5483">
        <v>13489.486999999999</v>
      </c>
    </row>
    <row r="5484" spans="1:7" x14ac:dyDescent="0.3">
      <c r="A5484">
        <v>2017</v>
      </c>
      <c r="B5484" t="s">
        <v>6</v>
      </c>
      <c r="C5484" t="s">
        <v>7</v>
      </c>
      <c r="D5484" t="s">
        <v>249</v>
      </c>
      <c r="E5484" t="s">
        <v>126</v>
      </c>
      <c r="F5484" t="s">
        <v>125</v>
      </c>
      <c r="G5484">
        <v>1564.2</v>
      </c>
    </row>
    <row r="5485" spans="1:7" x14ac:dyDescent="0.3">
      <c r="A5485">
        <v>2017</v>
      </c>
      <c r="B5485" t="s">
        <v>6</v>
      </c>
      <c r="C5485" t="s">
        <v>7</v>
      </c>
      <c r="D5485" t="s">
        <v>249</v>
      </c>
      <c r="E5485" t="s">
        <v>127</v>
      </c>
      <c r="F5485" t="s">
        <v>28</v>
      </c>
      <c r="G5485">
        <v>2.6070000000000002</v>
      </c>
    </row>
    <row r="5486" spans="1:7" x14ac:dyDescent="0.3">
      <c r="A5486">
        <v>2017</v>
      </c>
      <c r="B5486" t="s">
        <v>6</v>
      </c>
      <c r="C5486" t="s">
        <v>7</v>
      </c>
      <c r="D5486" t="s">
        <v>249</v>
      </c>
      <c r="E5486" t="s">
        <v>27</v>
      </c>
      <c r="F5486" t="s">
        <v>28</v>
      </c>
      <c r="G5486">
        <v>451.01100000000002</v>
      </c>
    </row>
    <row r="5487" spans="1:7" x14ac:dyDescent="0.3">
      <c r="A5487">
        <v>2017</v>
      </c>
      <c r="B5487" t="s">
        <v>6</v>
      </c>
      <c r="C5487" t="s">
        <v>7</v>
      </c>
      <c r="D5487" t="s">
        <v>249</v>
      </c>
      <c r="E5487" t="s">
        <v>29</v>
      </c>
      <c r="F5487" t="s">
        <v>30</v>
      </c>
      <c r="G5487">
        <v>43.45</v>
      </c>
    </row>
    <row r="5488" spans="1:7" x14ac:dyDescent="0.3">
      <c r="A5488">
        <v>2017</v>
      </c>
      <c r="B5488" t="s">
        <v>6</v>
      </c>
      <c r="C5488" t="s">
        <v>7</v>
      </c>
      <c r="D5488" t="s">
        <v>249</v>
      </c>
      <c r="E5488" t="s">
        <v>31</v>
      </c>
      <c r="F5488" t="s">
        <v>30</v>
      </c>
      <c r="G5488">
        <v>0</v>
      </c>
    </row>
    <row r="5489" spans="1:7" x14ac:dyDescent="0.3">
      <c r="A5489">
        <v>2018</v>
      </c>
      <c r="B5489" t="s">
        <v>6</v>
      </c>
      <c r="C5489" t="s">
        <v>7</v>
      </c>
      <c r="D5489" t="s">
        <v>249</v>
      </c>
      <c r="E5489" t="s">
        <v>124</v>
      </c>
      <c r="F5489" t="s">
        <v>123</v>
      </c>
      <c r="G5489">
        <v>46491.5</v>
      </c>
    </row>
    <row r="5490" spans="1:7" x14ac:dyDescent="0.3">
      <c r="A5490">
        <v>2018</v>
      </c>
      <c r="B5490" t="s">
        <v>6</v>
      </c>
      <c r="C5490" t="s">
        <v>7</v>
      </c>
      <c r="D5490" t="s">
        <v>249</v>
      </c>
      <c r="E5490" t="s">
        <v>27</v>
      </c>
      <c r="F5490" t="s">
        <v>28</v>
      </c>
      <c r="G5490">
        <v>105.149</v>
      </c>
    </row>
    <row r="5491" spans="1:7" x14ac:dyDescent="0.3">
      <c r="A5491">
        <v>2018</v>
      </c>
      <c r="B5491" t="s">
        <v>6</v>
      </c>
      <c r="C5491" t="s">
        <v>7</v>
      </c>
      <c r="D5491" t="s">
        <v>249</v>
      </c>
      <c r="E5491" t="s">
        <v>127</v>
      </c>
      <c r="F5491" t="s">
        <v>28</v>
      </c>
      <c r="G5491">
        <v>5.2140000000000004</v>
      </c>
    </row>
    <row r="5492" spans="1:7" x14ac:dyDescent="0.3">
      <c r="A5492">
        <v>2018</v>
      </c>
      <c r="B5492" t="s">
        <v>6</v>
      </c>
      <c r="C5492" t="s">
        <v>7</v>
      </c>
      <c r="D5492" t="s">
        <v>249</v>
      </c>
      <c r="E5492" t="s">
        <v>126</v>
      </c>
      <c r="F5492" t="s">
        <v>125</v>
      </c>
      <c r="G5492">
        <v>0</v>
      </c>
    </row>
    <row r="5493" spans="1:7" x14ac:dyDescent="0.3">
      <c r="A5493">
        <v>2018</v>
      </c>
      <c r="B5493" t="s">
        <v>6</v>
      </c>
      <c r="C5493" t="s">
        <v>7</v>
      </c>
      <c r="D5493" t="s">
        <v>249</v>
      </c>
      <c r="E5493" t="s">
        <v>8</v>
      </c>
      <c r="F5493" t="s">
        <v>9</v>
      </c>
      <c r="G5493">
        <v>5665.88</v>
      </c>
    </row>
    <row r="5494" spans="1:7" x14ac:dyDescent="0.3">
      <c r="A5494">
        <v>2018</v>
      </c>
      <c r="B5494" t="s">
        <v>6</v>
      </c>
      <c r="C5494" t="s">
        <v>7</v>
      </c>
      <c r="D5494" t="s">
        <v>249</v>
      </c>
      <c r="E5494" t="s">
        <v>29</v>
      </c>
      <c r="F5494" t="s">
        <v>30</v>
      </c>
      <c r="G5494">
        <v>0</v>
      </c>
    </row>
    <row r="5495" spans="1:7" x14ac:dyDescent="0.3">
      <c r="A5495">
        <v>2018</v>
      </c>
      <c r="B5495" t="s">
        <v>6</v>
      </c>
      <c r="C5495" t="s">
        <v>7</v>
      </c>
      <c r="D5495" t="s">
        <v>249</v>
      </c>
      <c r="E5495" t="s">
        <v>31</v>
      </c>
      <c r="F5495" t="s">
        <v>30</v>
      </c>
      <c r="G5495">
        <v>0</v>
      </c>
    </row>
    <row r="5496" spans="1:7" x14ac:dyDescent="0.3">
      <c r="A5496">
        <v>2000</v>
      </c>
      <c r="B5496" t="s">
        <v>114</v>
      </c>
      <c r="C5496" t="s">
        <v>112</v>
      </c>
      <c r="D5496" t="s">
        <v>51</v>
      </c>
      <c r="E5496" t="s">
        <v>27</v>
      </c>
      <c r="F5496" t="s">
        <v>28</v>
      </c>
      <c r="G5496">
        <v>40.085999999999999</v>
      </c>
    </row>
    <row r="5497" spans="1:7" x14ac:dyDescent="0.3">
      <c r="A5497">
        <v>2001</v>
      </c>
      <c r="B5497" t="s">
        <v>114</v>
      </c>
      <c r="C5497" t="s">
        <v>112</v>
      </c>
      <c r="D5497" t="s">
        <v>51</v>
      </c>
      <c r="E5497" t="s">
        <v>27</v>
      </c>
      <c r="F5497" t="s">
        <v>28</v>
      </c>
      <c r="G5497">
        <v>82.53</v>
      </c>
    </row>
    <row r="5498" spans="1:7" x14ac:dyDescent="0.3">
      <c r="A5498">
        <v>2002</v>
      </c>
      <c r="B5498" t="s">
        <v>114</v>
      </c>
      <c r="C5498" t="s">
        <v>112</v>
      </c>
      <c r="D5498" t="s">
        <v>51</v>
      </c>
      <c r="E5498" t="s">
        <v>27</v>
      </c>
      <c r="F5498" t="s">
        <v>28</v>
      </c>
      <c r="G5498">
        <v>39.954999999999998</v>
      </c>
    </row>
    <row r="5499" spans="1:7" x14ac:dyDescent="0.3">
      <c r="A5499">
        <v>2003</v>
      </c>
      <c r="B5499" t="s">
        <v>114</v>
      </c>
      <c r="C5499" t="s">
        <v>112</v>
      </c>
      <c r="D5499" t="s">
        <v>51</v>
      </c>
      <c r="E5499" t="s">
        <v>27</v>
      </c>
      <c r="F5499" t="s">
        <v>28</v>
      </c>
      <c r="G5499">
        <v>7.86</v>
      </c>
    </row>
    <row r="5500" spans="1:7" x14ac:dyDescent="0.3">
      <c r="A5500">
        <v>2004</v>
      </c>
      <c r="B5500" t="s">
        <v>114</v>
      </c>
      <c r="C5500" t="s">
        <v>112</v>
      </c>
      <c r="D5500" t="s">
        <v>51</v>
      </c>
      <c r="E5500" t="s">
        <v>27</v>
      </c>
      <c r="F5500" t="s">
        <v>28</v>
      </c>
      <c r="G5500">
        <v>53.055</v>
      </c>
    </row>
    <row r="5501" spans="1:7" x14ac:dyDescent="0.3">
      <c r="A5501">
        <v>2005</v>
      </c>
      <c r="B5501" t="s">
        <v>114</v>
      </c>
      <c r="C5501" t="s">
        <v>112</v>
      </c>
      <c r="D5501" t="s">
        <v>51</v>
      </c>
      <c r="E5501" t="s">
        <v>27</v>
      </c>
      <c r="F5501" t="s">
        <v>28</v>
      </c>
      <c r="G5501">
        <v>38.121000000000002</v>
      </c>
    </row>
    <row r="5502" spans="1:7" x14ac:dyDescent="0.3">
      <c r="A5502">
        <v>2006</v>
      </c>
      <c r="B5502" t="s">
        <v>114</v>
      </c>
      <c r="C5502" t="s">
        <v>112</v>
      </c>
      <c r="D5502" t="s">
        <v>51</v>
      </c>
      <c r="E5502" t="s">
        <v>27</v>
      </c>
      <c r="F5502" t="s">
        <v>28</v>
      </c>
      <c r="G5502">
        <v>12.183</v>
      </c>
    </row>
    <row r="5503" spans="1:7" x14ac:dyDescent="0.3">
      <c r="A5503">
        <v>2007</v>
      </c>
      <c r="B5503" t="s">
        <v>114</v>
      </c>
      <c r="C5503" t="s">
        <v>112</v>
      </c>
      <c r="D5503" t="s">
        <v>51</v>
      </c>
      <c r="E5503" t="s">
        <v>27</v>
      </c>
      <c r="F5503" t="s">
        <v>28</v>
      </c>
      <c r="G5503">
        <v>47.815000000000005</v>
      </c>
    </row>
    <row r="5504" spans="1:7" x14ac:dyDescent="0.3">
      <c r="A5504">
        <v>2008</v>
      </c>
      <c r="B5504" t="s">
        <v>114</v>
      </c>
      <c r="C5504" t="s">
        <v>112</v>
      </c>
      <c r="D5504" t="s">
        <v>51</v>
      </c>
      <c r="E5504" t="s">
        <v>27</v>
      </c>
      <c r="F5504" t="s">
        <v>28</v>
      </c>
      <c r="G5504">
        <v>34.06</v>
      </c>
    </row>
    <row r="5505" spans="1:7" x14ac:dyDescent="0.3">
      <c r="A5505">
        <v>2009</v>
      </c>
      <c r="B5505" t="s">
        <v>114</v>
      </c>
      <c r="C5505" t="s">
        <v>112</v>
      </c>
      <c r="D5505" t="s">
        <v>51</v>
      </c>
      <c r="E5505" t="s">
        <v>27</v>
      </c>
      <c r="F5505" t="s">
        <v>28</v>
      </c>
      <c r="G5505">
        <v>4.4540000000000006</v>
      </c>
    </row>
    <row r="5506" spans="1:7" x14ac:dyDescent="0.3">
      <c r="A5506">
        <v>2010</v>
      </c>
      <c r="B5506" t="s">
        <v>114</v>
      </c>
      <c r="C5506" t="s">
        <v>112</v>
      </c>
      <c r="D5506" t="s">
        <v>51</v>
      </c>
      <c r="E5506" t="s">
        <v>27</v>
      </c>
      <c r="F5506" t="s">
        <v>28</v>
      </c>
      <c r="G5506">
        <v>9.6940000000000008</v>
      </c>
    </row>
    <row r="5507" spans="1:7" x14ac:dyDescent="0.3">
      <c r="A5507">
        <v>2011</v>
      </c>
      <c r="B5507" t="s">
        <v>114</v>
      </c>
      <c r="C5507" t="s">
        <v>112</v>
      </c>
      <c r="D5507" t="s">
        <v>51</v>
      </c>
      <c r="E5507" t="s">
        <v>27</v>
      </c>
      <c r="F5507" t="s">
        <v>28</v>
      </c>
      <c r="G5507">
        <v>28.034000000000002</v>
      </c>
    </row>
    <row r="5508" spans="1:7" x14ac:dyDescent="0.3">
      <c r="A5508">
        <v>2012</v>
      </c>
      <c r="B5508" t="s">
        <v>114</v>
      </c>
      <c r="C5508" t="s">
        <v>112</v>
      </c>
      <c r="D5508" t="s">
        <v>51</v>
      </c>
      <c r="E5508" t="s">
        <v>27</v>
      </c>
      <c r="F5508" t="s">
        <v>28</v>
      </c>
      <c r="G5508">
        <v>6.681</v>
      </c>
    </row>
    <row r="5509" spans="1:7" x14ac:dyDescent="0.3">
      <c r="A5509">
        <v>2013</v>
      </c>
      <c r="B5509" t="s">
        <v>114</v>
      </c>
      <c r="C5509" t="s">
        <v>112</v>
      </c>
      <c r="D5509" t="s">
        <v>51</v>
      </c>
      <c r="E5509" t="s">
        <v>27</v>
      </c>
      <c r="F5509" t="s">
        <v>28</v>
      </c>
      <c r="G5509">
        <v>37.466000000000001</v>
      </c>
    </row>
    <row r="5510" spans="1:7" x14ac:dyDescent="0.3">
      <c r="A5510">
        <v>2014</v>
      </c>
      <c r="B5510" t="s">
        <v>114</v>
      </c>
      <c r="C5510" t="s">
        <v>112</v>
      </c>
      <c r="D5510" t="s">
        <v>51</v>
      </c>
      <c r="E5510" t="s">
        <v>27</v>
      </c>
      <c r="F5510" t="s">
        <v>28</v>
      </c>
      <c r="G5510">
        <v>105.717</v>
      </c>
    </row>
    <row r="5511" spans="1:7" x14ac:dyDescent="0.3">
      <c r="A5511">
        <v>2015</v>
      </c>
      <c r="B5511" t="s">
        <v>114</v>
      </c>
      <c r="C5511" t="s">
        <v>112</v>
      </c>
      <c r="D5511" t="s">
        <v>51</v>
      </c>
      <c r="E5511" t="s">
        <v>27</v>
      </c>
      <c r="F5511" t="s">
        <v>28</v>
      </c>
      <c r="G5511">
        <v>26.200000000000003</v>
      </c>
    </row>
    <row r="5512" spans="1:7" x14ac:dyDescent="0.3">
      <c r="A5512">
        <v>2016</v>
      </c>
      <c r="B5512" t="s">
        <v>114</v>
      </c>
      <c r="C5512" t="s">
        <v>112</v>
      </c>
      <c r="D5512" t="s">
        <v>51</v>
      </c>
      <c r="E5512" t="s">
        <v>27</v>
      </c>
      <c r="F5512" t="s">
        <v>28</v>
      </c>
      <c r="G5512">
        <v>25.021000000000001</v>
      </c>
    </row>
    <row r="5513" spans="1:7" x14ac:dyDescent="0.3">
      <c r="A5513">
        <v>2000</v>
      </c>
      <c r="B5513" t="s">
        <v>114</v>
      </c>
      <c r="C5513" t="s">
        <v>112</v>
      </c>
      <c r="D5513" t="s">
        <v>51</v>
      </c>
      <c r="E5513" t="s">
        <v>124</v>
      </c>
      <c r="F5513" t="s">
        <v>123</v>
      </c>
      <c r="G5513">
        <v>8554.3000000000011</v>
      </c>
    </row>
    <row r="5514" spans="1:7" x14ac:dyDescent="0.3">
      <c r="A5514">
        <v>2001</v>
      </c>
      <c r="B5514" t="s">
        <v>114</v>
      </c>
      <c r="C5514" t="s">
        <v>112</v>
      </c>
      <c r="D5514" t="s">
        <v>51</v>
      </c>
      <c r="E5514" t="s">
        <v>124</v>
      </c>
      <c r="F5514" t="s">
        <v>123</v>
      </c>
      <c r="G5514">
        <v>15228.75</v>
      </c>
    </row>
    <row r="5515" spans="1:7" x14ac:dyDescent="0.3">
      <c r="A5515">
        <v>2002</v>
      </c>
      <c r="B5515" t="s">
        <v>114</v>
      </c>
      <c r="C5515" t="s">
        <v>112</v>
      </c>
      <c r="D5515" t="s">
        <v>51</v>
      </c>
      <c r="E5515" t="s">
        <v>124</v>
      </c>
      <c r="F5515" t="s">
        <v>123</v>
      </c>
      <c r="G5515">
        <v>9497.5</v>
      </c>
    </row>
    <row r="5516" spans="1:7" x14ac:dyDescent="0.3">
      <c r="A5516">
        <v>2003</v>
      </c>
      <c r="B5516" t="s">
        <v>114</v>
      </c>
      <c r="C5516" t="s">
        <v>112</v>
      </c>
      <c r="D5516" t="s">
        <v>51</v>
      </c>
      <c r="E5516" t="s">
        <v>124</v>
      </c>
      <c r="F5516" t="s">
        <v>123</v>
      </c>
      <c r="G5516">
        <v>4650.5</v>
      </c>
    </row>
    <row r="5517" spans="1:7" x14ac:dyDescent="0.3">
      <c r="A5517">
        <v>2004</v>
      </c>
      <c r="B5517" t="s">
        <v>114</v>
      </c>
      <c r="C5517" t="s">
        <v>112</v>
      </c>
      <c r="D5517" t="s">
        <v>51</v>
      </c>
      <c r="E5517" t="s">
        <v>124</v>
      </c>
      <c r="F5517" t="s">
        <v>123</v>
      </c>
      <c r="G5517">
        <v>7689.7000000000007</v>
      </c>
    </row>
    <row r="5518" spans="1:7" x14ac:dyDescent="0.3">
      <c r="A5518">
        <v>2005</v>
      </c>
      <c r="B5518" t="s">
        <v>114</v>
      </c>
      <c r="C5518" t="s">
        <v>112</v>
      </c>
      <c r="D5518" t="s">
        <v>51</v>
      </c>
      <c r="E5518" t="s">
        <v>124</v>
      </c>
      <c r="F5518" t="s">
        <v>123</v>
      </c>
      <c r="G5518">
        <v>4984.55</v>
      </c>
    </row>
    <row r="5519" spans="1:7" x14ac:dyDescent="0.3">
      <c r="A5519">
        <v>2006</v>
      </c>
      <c r="B5519" t="s">
        <v>114</v>
      </c>
      <c r="C5519" t="s">
        <v>112</v>
      </c>
      <c r="D5519" t="s">
        <v>51</v>
      </c>
      <c r="E5519" t="s">
        <v>124</v>
      </c>
      <c r="F5519" t="s">
        <v>123</v>
      </c>
      <c r="G5519">
        <v>4061</v>
      </c>
    </row>
    <row r="5520" spans="1:7" x14ac:dyDescent="0.3">
      <c r="A5520">
        <v>2007</v>
      </c>
      <c r="B5520" t="s">
        <v>114</v>
      </c>
      <c r="C5520" t="s">
        <v>112</v>
      </c>
      <c r="D5520" t="s">
        <v>51</v>
      </c>
      <c r="E5520" t="s">
        <v>124</v>
      </c>
      <c r="F5520" t="s">
        <v>123</v>
      </c>
      <c r="G5520">
        <v>5809.85</v>
      </c>
    </row>
    <row r="5521" spans="1:7" x14ac:dyDescent="0.3">
      <c r="A5521">
        <v>2008</v>
      </c>
      <c r="B5521" t="s">
        <v>114</v>
      </c>
      <c r="C5521" t="s">
        <v>112</v>
      </c>
      <c r="D5521" t="s">
        <v>51</v>
      </c>
      <c r="E5521" t="s">
        <v>124</v>
      </c>
      <c r="F5521" t="s">
        <v>123</v>
      </c>
      <c r="G5521">
        <v>3812.1000000000004</v>
      </c>
    </row>
    <row r="5522" spans="1:7" x14ac:dyDescent="0.3">
      <c r="A5522">
        <v>2009</v>
      </c>
      <c r="B5522" t="s">
        <v>114</v>
      </c>
      <c r="C5522" t="s">
        <v>112</v>
      </c>
      <c r="D5522" t="s">
        <v>51</v>
      </c>
      <c r="E5522" t="s">
        <v>124</v>
      </c>
      <c r="F5522" t="s">
        <v>123</v>
      </c>
      <c r="G5522">
        <v>15780.26</v>
      </c>
    </row>
    <row r="5523" spans="1:7" x14ac:dyDescent="0.3">
      <c r="A5523">
        <v>2010</v>
      </c>
      <c r="B5523" t="s">
        <v>114</v>
      </c>
      <c r="C5523" t="s">
        <v>112</v>
      </c>
      <c r="D5523" t="s">
        <v>51</v>
      </c>
      <c r="E5523" t="s">
        <v>124</v>
      </c>
      <c r="F5523" t="s">
        <v>123</v>
      </c>
      <c r="G5523">
        <v>5380.8249999999998</v>
      </c>
    </row>
    <row r="5524" spans="1:7" x14ac:dyDescent="0.3">
      <c r="A5524">
        <v>2011</v>
      </c>
      <c r="B5524" t="s">
        <v>114</v>
      </c>
      <c r="C5524" t="s">
        <v>112</v>
      </c>
      <c r="D5524" t="s">
        <v>51</v>
      </c>
      <c r="E5524" t="s">
        <v>124</v>
      </c>
      <c r="F5524" t="s">
        <v>123</v>
      </c>
      <c r="G5524">
        <v>13827.050000000001</v>
      </c>
    </row>
    <row r="5525" spans="1:7" x14ac:dyDescent="0.3">
      <c r="A5525">
        <v>2012</v>
      </c>
      <c r="B5525" t="s">
        <v>114</v>
      </c>
      <c r="C5525" t="s">
        <v>112</v>
      </c>
      <c r="D5525" t="s">
        <v>51</v>
      </c>
      <c r="E5525" t="s">
        <v>124</v>
      </c>
      <c r="F5525" t="s">
        <v>123</v>
      </c>
      <c r="G5525">
        <v>6098.05</v>
      </c>
    </row>
    <row r="5526" spans="1:7" x14ac:dyDescent="0.3">
      <c r="A5526">
        <v>2013</v>
      </c>
      <c r="B5526" t="s">
        <v>114</v>
      </c>
      <c r="C5526" t="s">
        <v>112</v>
      </c>
      <c r="D5526" t="s">
        <v>51</v>
      </c>
      <c r="E5526" t="s">
        <v>124</v>
      </c>
      <c r="F5526" t="s">
        <v>123</v>
      </c>
      <c r="G5526">
        <v>5646.1</v>
      </c>
    </row>
    <row r="5527" spans="1:7" x14ac:dyDescent="0.3">
      <c r="A5527">
        <v>2014</v>
      </c>
      <c r="B5527" t="s">
        <v>114</v>
      </c>
      <c r="C5527" t="s">
        <v>112</v>
      </c>
      <c r="D5527" t="s">
        <v>51</v>
      </c>
      <c r="E5527" t="s">
        <v>124</v>
      </c>
      <c r="F5527" t="s">
        <v>123</v>
      </c>
      <c r="G5527">
        <v>1545.8</v>
      </c>
    </row>
    <row r="5528" spans="1:7" x14ac:dyDescent="0.3">
      <c r="A5528">
        <v>2015</v>
      </c>
      <c r="B5528" t="s">
        <v>114</v>
      </c>
      <c r="C5528" t="s">
        <v>112</v>
      </c>
      <c r="D5528" t="s">
        <v>51</v>
      </c>
      <c r="E5528" t="s">
        <v>124</v>
      </c>
      <c r="F5528" t="s">
        <v>123</v>
      </c>
      <c r="G5528">
        <v>4139.6000000000004</v>
      </c>
    </row>
    <row r="5529" spans="1:7" x14ac:dyDescent="0.3">
      <c r="A5529">
        <v>2016</v>
      </c>
      <c r="B5529" t="s">
        <v>114</v>
      </c>
      <c r="C5529" t="s">
        <v>112</v>
      </c>
      <c r="D5529" t="s">
        <v>51</v>
      </c>
      <c r="E5529" t="s">
        <v>124</v>
      </c>
      <c r="F5529" t="s">
        <v>123</v>
      </c>
      <c r="G5529">
        <v>3078.5</v>
      </c>
    </row>
    <row r="5530" spans="1:7" x14ac:dyDescent="0.3">
      <c r="A5530">
        <v>2000</v>
      </c>
      <c r="B5530" t="s">
        <v>114</v>
      </c>
      <c r="C5530" t="s">
        <v>112</v>
      </c>
      <c r="D5530" t="s">
        <v>51</v>
      </c>
      <c r="E5530" t="s">
        <v>31</v>
      </c>
      <c r="F5530" t="s">
        <v>30</v>
      </c>
      <c r="G5530">
        <v>0</v>
      </c>
    </row>
    <row r="5531" spans="1:7" x14ac:dyDescent="0.3">
      <c r="A5531">
        <v>2001</v>
      </c>
      <c r="B5531" t="s">
        <v>114</v>
      </c>
      <c r="C5531" t="s">
        <v>112</v>
      </c>
      <c r="D5531" t="s">
        <v>51</v>
      </c>
      <c r="E5531" t="s">
        <v>31</v>
      </c>
      <c r="F5531" t="s">
        <v>30</v>
      </c>
      <c r="G5531">
        <v>0</v>
      </c>
    </row>
    <row r="5532" spans="1:7" x14ac:dyDescent="0.3">
      <c r="A5532">
        <v>2002</v>
      </c>
      <c r="B5532" t="s">
        <v>114</v>
      </c>
      <c r="C5532" t="s">
        <v>112</v>
      </c>
      <c r="D5532" t="s">
        <v>51</v>
      </c>
      <c r="E5532" t="s">
        <v>31</v>
      </c>
      <c r="F5532" t="s">
        <v>30</v>
      </c>
      <c r="G5532">
        <v>400.86</v>
      </c>
    </row>
    <row r="5533" spans="1:7" x14ac:dyDescent="0.3">
      <c r="A5533">
        <v>2003</v>
      </c>
      <c r="B5533" t="s">
        <v>114</v>
      </c>
      <c r="C5533" t="s">
        <v>112</v>
      </c>
      <c r="D5533" t="s">
        <v>51</v>
      </c>
      <c r="E5533" t="s">
        <v>31</v>
      </c>
      <c r="F5533" t="s">
        <v>30</v>
      </c>
      <c r="G5533">
        <v>0</v>
      </c>
    </row>
    <row r="5534" spans="1:7" x14ac:dyDescent="0.3">
      <c r="A5534">
        <v>2004</v>
      </c>
      <c r="B5534" t="s">
        <v>114</v>
      </c>
      <c r="C5534" t="s">
        <v>112</v>
      </c>
      <c r="D5534" t="s">
        <v>51</v>
      </c>
      <c r="E5534" t="s">
        <v>31</v>
      </c>
      <c r="F5534" t="s">
        <v>30</v>
      </c>
      <c r="G5534">
        <v>0</v>
      </c>
    </row>
    <row r="5535" spans="1:7" x14ac:dyDescent="0.3">
      <c r="A5535">
        <v>2005</v>
      </c>
      <c r="B5535" t="s">
        <v>114</v>
      </c>
      <c r="C5535" t="s">
        <v>112</v>
      </c>
      <c r="D5535" t="s">
        <v>51</v>
      </c>
      <c r="E5535" t="s">
        <v>31</v>
      </c>
      <c r="F5535" t="s">
        <v>30</v>
      </c>
      <c r="G5535">
        <v>0</v>
      </c>
    </row>
    <row r="5536" spans="1:7" x14ac:dyDescent="0.3">
      <c r="A5536">
        <v>2006</v>
      </c>
      <c r="B5536" t="s">
        <v>114</v>
      </c>
      <c r="C5536" t="s">
        <v>112</v>
      </c>
      <c r="D5536" t="s">
        <v>51</v>
      </c>
      <c r="E5536" t="s">
        <v>31</v>
      </c>
      <c r="F5536" t="s">
        <v>30</v>
      </c>
      <c r="G5536">
        <v>0</v>
      </c>
    </row>
    <row r="5537" spans="1:7" x14ac:dyDescent="0.3">
      <c r="A5537">
        <v>2007</v>
      </c>
      <c r="B5537" t="s">
        <v>114</v>
      </c>
      <c r="C5537" t="s">
        <v>112</v>
      </c>
      <c r="D5537" t="s">
        <v>51</v>
      </c>
      <c r="E5537" t="s">
        <v>31</v>
      </c>
      <c r="F5537" t="s">
        <v>30</v>
      </c>
      <c r="G5537">
        <v>0</v>
      </c>
    </row>
    <row r="5538" spans="1:7" x14ac:dyDescent="0.3">
      <c r="A5538">
        <v>2008</v>
      </c>
      <c r="B5538" t="s">
        <v>114</v>
      </c>
      <c r="C5538" t="s">
        <v>112</v>
      </c>
      <c r="D5538" t="s">
        <v>51</v>
      </c>
      <c r="E5538" t="s">
        <v>31</v>
      </c>
      <c r="F5538" t="s">
        <v>30</v>
      </c>
      <c r="G5538">
        <v>0</v>
      </c>
    </row>
    <row r="5539" spans="1:7" x14ac:dyDescent="0.3">
      <c r="A5539">
        <v>2009</v>
      </c>
      <c r="B5539" t="s">
        <v>114</v>
      </c>
      <c r="C5539" t="s">
        <v>112</v>
      </c>
      <c r="D5539" t="s">
        <v>51</v>
      </c>
      <c r="E5539" t="s">
        <v>31</v>
      </c>
      <c r="F5539" t="s">
        <v>30</v>
      </c>
      <c r="G5539">
        <v>0</v>
      </c>
    </row>
    <row r="5540" spans="1:7" x14ac:dyDescent="0.3">
      <c r="A5540">
        <v>2010</v>
      </c>
      <c r="B5540" t="s">
        <v>114</v>
      </c>
      <c r="C5540" t="s">
        <v>112</v>
      </c>
      <c r="D5540" t="s">
        <v>51</v>
      </c>
      <c r="E5540" t="s">
        <v>31</v>
      </c>
      <c r="F5540" t="s">
        <v>30</v>
      </c>
      <c r="G5540">
        <v>0</v>
      </c>
    </row>
    <row r="5541" spans="1:7" x14ac:dyDescent="0.3">
      <c r="A5541">
        <v>2011</v>
      </c>
      <c r="B5541" t="s">
        <v>114</v>
      </c>
      <c r="C5541" t="s">
        <v>112</v>
      </c>
      <c r="D5541" t="s">
        <v>51</v>
      </c>
      <c r="E5541" t="s">
        <v>31</v>
      </c>
      <c r="F5541" t="s">
        <v>30</v>
      </c>
      <c r="G5541">
        <v>0</v>
      </c>
    </row>
    <row r="5542" spans="1:7" x14ac:dyDescent="0.3">
      <c r="A5542">
        <v>2012</v>
      </c>
      <c r="B5542" t="s">
        <v>114</v>
      </c>
      <c r="C5542" t="s">
        <v>112</v>
      </c>
      <c r="D5542" t="s">
        <v>51</v>
      </c>
      <c r="E5542" t="s">
        <v>31</v>
      </c>
      <c r="F5542" t="s">
        <v>30</v>
      </c>
      <c r="G5542">
        <v>0</v>
      </c>
    </row>
    <row r="5543" spans="1:7" x14ac:dyDescent="0.3">
      <c r="A5543">
        <v>2013</v>
      </c>
      <c r="B5543" t="s">
        <v>114</v>
      </c>
      <c r="C5543" t="s">
        <v>112</v>
      </c>
      <c r="D5543" t="s">
        <v>51</v>
      </c>
      <c r="E5543" t="s">
        <v>31</v>
      </c>
      <c r="F5543" t="s">
        <v>30</v>
      </c>
      <c r="G5543">
        <v>0</v>
      </c>
    </row>
    <row r="5544" spans="1:7" x14ac:dyDescent="0.3">
      <c r="A5544">
        <v>2014</v>
      </c>
      <c r="B5544" t="s">
        <v>114</v>
      </c>
      <c r="C5544" t="s">
        <v>112</v>
      </c>
      <c r="D5544" t="s">
        <v>51</v>
      </c>
      <c r="E5544" t="s">
        <v>31</v>
      </c>
      <c r="F5544" t="s">
        <v>30</v>
      </c>
      <c r="G5544">
        <v>0</v>
      </c>
    </row>
    <row r="5545" spans="1:7" x14ac:dyDescent="0.3">
      <c r="A5545">
        <v>2015</v>
      </c>
      <c r="B5545" t="s">
        <v>114</v>
      </c>
      <c r="C5545" t="s">
        <v>112</v>
      </c>
      <c r="D5545" t="s">
        <v>51</v>
      </c>
      <c r="E5545" t="s">
        <v>31</v>
      </c>
      <c r="F5545" t="s">
        <v>30</v>
      </c>
      <c r="G5545">
        <v>0</v>
      </c>
    </row>
    <row r="5546" spans="1:7" x14ac:dyDescent="0.3">
      <c r="A5546">
        <v>2016</v>
      </c>
      <c r="B5546" t="s">
        <v>114</v>
      </c>
      <c r="C5546" t="s">
        <v>112</v>
      </c>
      <c r="D5546" t="s">
        <v>51</v>
      </c>
      <c r="E5546" t="s">
        <v>31</v>
      </c>
      <c r="F5546" t="s">
        <v>30</v>
      </c>
      <c r="G5546">
        <v>0</v>
      </c>
    </row>
    <row r="5547" spans="1:7" x14ac:dyDescent="0.3">
      <c r="A5547">
        <v>2000</v>
      </c>
      <c r="B5547" t="s">
        <v>114</v>
      </c>
      <c r="C5547" t="s">
        <v>112</v>
      </c>
      <c r="D5547" t="s">
        <v>51</v>
      </c>
      <c r="E5547" t="s">
        <v>29</v>
      </c>
      <c r="F5547" t="s">
        <v>30</v>
      </c>
      <c r="G5547">
        <v>0</v>
      </c>
    </row>
    <row r="5548" spans="1:7" x14ac:dyDescent="0.3">
      <c r="A5548">
        <v>2001</v>
      </c>
      <c r="B5548" t="s">
        <v>114</v>
      </c>
      <c r="C5548" t="s">
        <v>112</v>
      </c>
      <c r="D5548" t="s">
        <v>51</v>
      </c>
      <c r="E5548" t="s">
        <v>29</v>
      </c>
      <c r="F5548" t="s">
        <v>30</v>
      </c>
      <c r="G5548">
        <v>111.35000000000001</v>
      </c>
    </row>
    <row r="5549" spans="1:7" x14ac:dyDescent="0.3">
      <c r="A5549">
        <v>2002</v>
      </c>
      <c r="B5549" t="s">
        <v>114</v>
      </c>
      <c r="C5549" t="s">
        <v>112</v>
      </c>
      <c r="D5549" t="s">
        <v>51</v>
      </c>
      <c r="E5549" t="s">
        <v>29</v>
      </c>
      <c r="F5549" t="s">
        <v>30</v>
      </c>
      <c r="G5549">
        <v>235.8</v>
      </c>
    </row>
    <row r="5550" spans="1:7" x14ac:dyDescent="0.3">
      <c r="A5550">
        <v>2003</v>
      </c>
      <c r="B5550" t="s">
        <v>114</v>
      </c>
      <c r="C5550" t="s">
        <v>112</v>
      </c>
      <c r="D5550" t="s">
        <v>51</v>
      </c>
      <c r="E5550" t="s">
        <v>29</v>
      </c>
      <c r="F5550" t="s">
        <v>30</v>
      </c>
      <c r="G5550">
        <v>178.16</v>
      </c>
    </row>
    <row r="5551" spans="1:7" x14ac:dyDescent="0.3">
      <c r="A5551">
        <v>2004</v>
      </c>
      <c r="B5551" t="s">
        <v>114</v>
      </c>
      <c r="C5551" t="s">
        <v>112</v>
      </c>
      <c r="D5551" t="s">
        <v>51</v>
      </c>
      <c r="E5551" t="s">
        <v>29</v>
      </c>
      <c r="F5551" t="s">
        <v>30</v>
      </c>
      <c r="G5551">
        <v>36.024999999999999</v>
      </c>
    </row>
    <row r="5552" spans="1:7" x14ac:dyDescent="0.3">
      <c r="A5552">
        <v>2005</v>
      </c>
      <c r="B5552" t="s">
        <v>114</v>
      </c>
      <c r="C5552" t="s">
        <v>112</v>
      </c>
      <c r="D5552" t="s">
        <v>51</v>
      </c>
      <c r="E5552" t="s">
        <v>29</v>
      </c>
      <c r="F5552" t="s">
        <v>30</v>
      </c>
      <c r="G5552">
        <v>20.96</v>
      </c>
    </row>
    <row r="5553" spans="1:7" x14ac:dyDescent="0.3">
      <c r="A5553">
        <v>2006</v>
      </c>
      <c r="B5553" t="s">
        <v>114</v>
      </c>
      <c r="C5553" t="s">
        <v>112</v>
      </c>
      <c r="D5553" t="s">
        <v>51</v>
      </c>
      <c r="E5553" t="s">
        <v>29</v>
      </c>
      <c r="F5553" t="s">
        <v>30</v>
      </c>
      <c r="G5553">
        <v>351.47300000000001</v>
      </c>
    </row>
    <row r="5554" spans="1:7" x14ac:dyDescent="0.3">
      <c r="A5554">
        <v>2007</v>
      </c>
      <c r="B5554" t="s">
        <v>114</v>
      </c>
      <c r="C5554" t="s">
        <v>112</v>
      </c>
      <c r="D5554" t="s">
        <v>51</v>
      </c>
      <c r="E5554" t="s">
        <v>29</v>
      </c>
      <c r="F5554" t="s">
        <v>30</v>
      </c>
      <c r="G5554">
        <v>0</v>
      </c>
    </row>
    <row r="5555" spans="1:7" x14ac:dyDescent="0.3">
      <c r="A5555">
        <v>2008</v>
      </c>
      <c r="B5555" t="s">
        <v>114</v>
      </c>
      <c r="C5555" t="s">
        <v>112</v>
      </c>
      <c r="D5555" t="s">
        <v>51</v>
      </c>
      <c r="E5555" t="s">
        <v>29</v>
      </c>
      <c r="F5555" t="s">
        <v>30</v>
      </c>
      <c r="G5555">
        <v>264.62</v>
      </c>
    </row>
    <row r="5556" spans="1:7" x14ac:dyDescent="0.3">
      <c r="A5556">
        <v>2009</v>
      </c>
      <c r="B5556" t="s">
        <v>114</v>
      </c>
      <c r="C5556" t="s">
        <v>112</v>
      </c>
      <c r="D5556" t="s">
        <v>51</v>
      </c>
      <c r="E5556" t="s">
        <v>29</v>
      </c>
      <c r="F5556" t="s">
        <v>30</v>
      </c>
      <c r="G5556">
        <v>0</v>
      </c>
    </row>
    <row r="5557" spans="1:7" x14ac:dyDescent="0.3">
      <c r="A5557">
        <v>2010</v>
      </c>
      <c r="B5557" t="s">
        <v>114</v>
      </c>
      <c r="C5557" t="s">
        <v>112</v>
      </c>
      <c r="D5557" t="s">
        <v>51</v>
      </c>
      <c r="E5557" t="s">
        <v>29</v>
      </c>
      <c r="F5557" t="s">
        <v>30</v>
      </c>
      <c r="G5557">
        <v>871.80500000000006</v>
      </c>
    </row>
    <row r="5558" spans="1:7" x14ac:dyDescent="0.3">
      <c r="A5558">
        <v>2011</v>
      </c>
      <c r="B5558" t="s">
        <v>114</v>
      </c>
      <c r="C5558" t="s">
        <v>112</v>
      </c>
      <c r="D5558" t="s">
        <v>51</v>
      </c>
      <c r="E5558" t="s">
        <v>29</v>
      </c>
      <c r="F5558" t="s">
        <v>30</v>
      </c>
      <c r="G5558">
        <v>0</v>
      </c>
    </row>
    <row r="5559" spans="1:7" x14ac:dyDescent="0.3">
      <c r="A5559">
        <v>2012</v>
      </c>
      <c r="B5559" t="s">
        <v>114</v>
      </c>
      <c r="C5559" t="s">
        <v>112</v>
      </c>
      <c r="D5559" t="s">
        <v>51</v>
      </c>
      <c r="E5559" t="s">
        <v>29</v>
      </c>
      <c r="F5559" t="s">
        <v>30</v>
      </c>
      <c r="G5559">
        <v>0</v>
      </c>
    </row>
    <row r="5560" spans="1:7" x14ac:dyDescent="0.3">
      <c r="A5560">
        <v>2013</v>
      </c>
      <c r="B5560" t="s">
        <v>114</v>
      </c>
      <c r="C5560" t="s">
        <v>112</v>
      </c>
      <c r="D5560" t="s">
        <v>51</v>
      </c>
      <c r="E5560" t="s">
        <v>29</v>
      </c>
      <c r="F5560" t="s">
        <v>30</v>
      </c>
      <c r="G5560">
        <v>332.74</v>
      </c>
    </row>
    <row r="5561" spans="1:7" x14ac:dyDescent="0.3">
      <c r="A5561">
        <v>2014</v>
      </c>
      <c r="B5561" t="s">
        <v>114</v>
      </c>
      <c r="C5561" t="s">
        <v>112</v>
      </c>
      <c r="D5561" t="s">
        <v>51</v>
      </c>
      <c r="E5561" t="s">
        <v>29</v>
      </c>
      <c r="F5561" t="s">
        <v>30</v>
      </c>
      <c r="G5561">
        <v>0</v>
      </c>
    </row>
    <row r="5562" spans="1:7" x14ac:dyDescent="0.3">
      <c r="A5562">
        <v>2015</v>
      </c>
      <c r="B5562" t="s">
        <v>114</v>
      </c>
      <c r="C5562" t="s">
        <v>112</v>
      </c>
      <c r="D5562" t="s">
        <v>51</v>
      </c>
      <c r="E5562" t="s">
        <v>29</v>
      </c>
      <c r="F5562" t="s">
        <v>30</v>
      </c>
      <c r="G5562">
        <v>104.80000000000001</v>
      </c>
    </row>
    <row r="5563" spans="1:7" x14ac:dyDescent="0.3">
      <c r="A5563">
        <v>2016</v>
      </c>
      <c r="B5563" t="s">
        <v>114</v>
      </c>
      <c r="C5563" t="s">
        <v>112</v>
      </c>
      <c r="D5563" t="s">
        <v>51</v>
      </c>
      <c r="E5563" t="s">
        <v>29</v>
      </c>
      <c r="F5563" t="s">
        <v>30</v>
      </c>
      <c r="G5563">
        <v>111.35000000000001</v>
      </c>
    </row>
    <row r="5564" spans="1:7" x14ac:dyDescent="0.3">
      <c r="A5564">
        <v>2000</v>
      </c>
      <c r="B5564" t="s">
        <v>114</v>
      </c>
      <c r="C5564" t="s">
        <v>112</v>
      </c>
      <c r="D5564" t="s">
        <v>51</v>
      </c>
      <c r="E5564" t="s">
        <v>8</v>
      </c>
      <c r="F5564" t="s">
        <v>9</v>
      </c>
      <c r="G5564">
        <v>1431.8300000000002</v>
      </c>
    </row>
    <row r="5565" spans="1:7" x14ac:dyDescent="0.3">
      <c r="A5565">
        <v>2001</v>
      </c>
      <c r="B5565" t="s">
        <v>114</v>
      </c>
      <c r="C5565" t="s">
        <v>112</v>
      </c>
      <c r="D5565" t="s">
        <v>51</v>
      </c>
      <c r="E5565" t="s">
        <v>8</v>
      </c>
      <c r="F5565" t="s">
        <v>9</v>
      </c>
      <c r="G5565">
        <v>1974.6940000000002</v>
      </c>
    </row>
    <row r="5566" spans="1:7" x14ac:dyDescent="0.3">
      <c r="A5566">
        <v>2002</v>
      </c>
      <c r="B5566" t="s">
        <v>114</v>
      </c>
      <c r="C5566" t="s">
        <v>112</v>
      </c>
      <c r="D5566" t="s">
        <v>51</v>
      </c>
      <c r="E5566" t="s">
        <v>8</v>
      </c>
      <c r="F5566" t="s">
        <v>9</v>
      </c>
      <c r="G5566">
        <v>2674.1030000000001</v>
      </c>
    </row>
    <row r="5567" spans="1:7" x14ac:dyDescent="0.3">
      <c r="A5567">
        <v>2003</v>
      </c>
      <c r="B5567" t="s">
        <v>114</v>
      </c>
      <c r="C5567" t="s">
        <v>112</v>
      </c>
      <c r="D5567" t="s">
        <v>51</v>
      </c>
      <c r="E5567" t="s">
        <v>8</v>
      </c>
      <c r="F5567" t="s">
        <v>9</v>
      </c>
      <c r="G5567">
        <v>1500.7360000000001</v>
      </c>
    </row>
    <row r="5568" spans="1:7" x14ac:dyDescent="0.3">
      <c r="A5568">
        <v>2004</v>
      </c>
      <c r="B5568" t="s">
        <v>114</v>
      </c>
      <c r="C5568" t="s">
        <v>112</v>
      </c>
      <c r="D5568" t="s">
        <v>51</v>
      </c>
      <c r="E5568" t="s">
        <v>8</v>
      </c>
      <c r="F5568" t="s">
        <v>9</v>
      </c>
      <c r="G5568">
        <v>1878.0160000000001</v>
      </c>
    </row>
    <row r="5569" spans="1:7" x14ac:dyDescent="0.3">
      <c r="A5569">
        <v>2005</v>
      </c>
      <c r="B5569" t="s">
        <v>114</v>
      </c>
      <c r="C5569" t="s">
        <v>112</v>
      </c>
      <c r="D5569" t="s">
        <v>51</v>
      </c>
      <c r="E5569" t="s">
        <v>8</v>
      </c>
      <c r="F5569" t="s">
        <v>9</v>
      </c>
      <c r="G5569">
        <v>745.25900000000001</v>
      </c>
    </row>
    <row r="5570" spans="1:7" x14ac:dyDescent="0.3">
      <c r="A5570">
        <v>2006</v>
      </c>
      <c r="B5570" t="s">
        <v>114</v>
      </c>
      <c r="C5570" t="s">
        <v>112</v>
      </c>
      <c r="D5570" t="s">
        <v>51</v>
      </c>
      <c r="E5570" t="s">
        <v>8</v>
      </c>
      <c r="F5570" t="s">
        <v>9</v>
      </c>
      <c r="G5570">
        <v>1466.414</v>
      </c>
    </row>
    <row r="5571" spans="1:7" x14ac:dyDescent="0.3">
      <c r="A5571">
        <v>2007</v>
      </c>
      <c r="B5571" t="s">
        <v>114</v>
      </c>
      <c r="C5571" t="s">
        <v>112</v>
      </c>
      <c r="D5571" t="s">
        <v>51</v>
      </c>
      <c r="E5571" t="s">
        <v>8</v>
      </c>
      <c r="F5571" t="s">
        <v>9</v>
      </c>
      <c r="G5571">
        <v>676.61500000000001</v>
      </c>
    </row>
    <row r="5572" spans="1:7" x14ac:dyDescent="0.3">
      <c r="A5572">
        <v>2008</v>
      </c>
      <c r="B5572" t="s">
        <v>114</v>
      </c>
      <c r="C5572" t="s">
        <v>112</v>
      </c>
      <c r="D5572" t="s">
        <v>51</v>
      </c>
      <c r="E5572" t="s">
        <v>8</v>
      </c>
      <c r="F5572" t="s">
        <v>9</v>
      </c>
      <c r="G5572">
        <v>1984.912</v>
      </c>
    </row>
    <row r="5573" spans="1:7" x14ac:dyDescent="0.3">
      <c r="A5573">
        <v>2009</v>
      </c>
      <c r="B5573" t="s">
        <v>114</v>
      </c>
      <c r="C5573" t="s">
        <v>112</v>
      </c>
      <c r="D5573" t="s">
        <v>51</v>
      </c>
      <c r="E5573" t="s">
        <v>8</v>
      </c>
      <c r="F5573" t="s">
        <v>9</v>
      </c>
      <c r="G5573">
        <v>2974.0930000000003</v>
      </c>
    </row>
    <row r="5574" spans="1:7" x14ac:dyDescent="0.3">
      <c r="A5574">
        <v>2010</v>
      </c>
      <c r="B5574" t="s">
        <v>114</v>
      </c>
      <c r="C5574" t="s">
        <v>112</v>
      </c>
      <c r="D5574" t="s">
        <v>51</v>
      </c>
      <c r="E5574" t="s">
        <v>8</v>
      </c>
      <c r="F5574" t="s">
        <v>9</v>
      </c>
      <c r="G5574">
        <v>1768.5</v>
      </c>
    </row>
    <row r="5575" spans="1:7" x14ac:dyDescent="0.3">
      <c r="A5575">
        <v>2011</v>
      </c>
      <c r="B5575" t="s">
        <v>114</v>
      </c>
      <c r="C5575" t="s">
        <v>112</v>
      </c>
      <c r="D5575" t="s">
        <v>51</v>
      </c>
      <c r="E5575" t="s">
        <v>8</v>
      </c>
      <c r="F5575" t="s">
        <v>9</v>
      </c>
      <c r="G5575">
        <v>984.72700000000009</v>
      </c>
    </row>
    <row r="5576" spans="1:7" x14ac:dyDescent="0.3">
      <c r="A5576">
        <v>2012</v>
      </c>
      <c r="B5576" t="s">
        <v>114</v>
      </c>
      <c r="C5576" t="s">
        <v>112</v>
      </c>
      <c r="D5576" t="s">
        <v>51</v>
      </c>
      <c r="E5576" t="s">
        <v>8</v>
      </c>
      <c r="F5576" t="s">
        <v>9</v>
      </c>
      <c r="G5576">
        <v>1258.6480000000001</v>
      </c>
    </row>
    <row r="5577" spans="1:7" x14ac:dyDescent="0.3">
      <c r="A5577">
        <v>2013</v>
      </c>
      <c r="B5577" t="s">
        <v>114</v>
      </c>
      <c r="C5577" t="s">
        <v>112</v>
      </c>
      <c r="D5577" t="s">
        <v>51</v>
      </c>
      <c r="E5577" t="s">
        <v>8</v>
      </c>
      <c r="F5577" t="s">
        <v>9</v>
      </c>
      <c r="G5577">
        <v>582.81900000000007</v>
      </c>
    </row>
    <row r="5578" spans="1:7" x14ac:dyDescent="0.3">
      <c r="A5578">
        <v>2014</v>
      </c>
      <c r="B5578" t="s">
        <v>114</v>
      </c>
      <c r="C5578" t="s">
        <v>112</v>
      </c>
      <c r="D5578" t="s">
        <v>51</v>
      </c>
      <c r="E5578" t="s">
        <v>8</v>
      </c>
      <c r="F5578" t="s">
        <v>9</v>
      </c>
      <c r="G5578">
        <v>1142.713</v>
      </c>
    </row>
    <row r="5579" spans="1:7" x14ac:dyDescent="0.3">
      <c r="A5579">
        <v>2015</v>
      </c>
      <c r="B5579" t="s">
        <v>114</v>
      </c>
      <c r="C5579" t="s">
        <v>112</v>
      </c>
      <c r="D5579" t="s">
        <v>51</v>
      </c>
      <c r="E5579" t="s">
        <v>8</v>
      </c>
      <c r="F5579" t="s">
        <v>9</v>
      </c>
      <c r="G5579">
        <v>529.50200000000007</v>
      </c>
    </row>
    <row r="5580" spans="1:7" x14ac:dyDescent="0.3">
      <c r="A5580">
        <v>2016</v>
      </c>
      <c r="B5580" t="s">
        <v>114</v>
      </c>
      <c r="C5580" t="s">
        <v>112</v>
      </c>
      <c r="D5580" t="s">
        <v>51</v>
      </c>
      <c r="E5580" t="s">
        <v>8</v>
      </c>
      <c r="F5580" t="s">
        <v>9</v>
      </c>
      <c r="G5580">
        <v>2057.355</v>
      </c>
    </row>
    <row r="5581" spans="1:7" x14ac:dyDescent="0.3">
      <c r="A5581">
        <v>2000</v>
      </c>
      <c r="B5581" t="s">
        <v>114</v>
      </c>
      <c r="C5581" t="s">
        <v>112</v>
      </c>
      <c r="D5581" t="s">
        <v>51</v>
      </c>
      <c r="E5581" t="s">
        <v>126</v>
      </c>
      <c r="F5581" t="s">
        <v>123</v>
      </c>
      <c r="G5581">
        <v>0</v>
      </c>
    </row>
    <row r="5582" spans="1:7" x14ac:dyDescent="0.3">
      <c r="A5582">
        <v>2001</v>
      </c>
      <c r="B5582" t="s">
        <v>114</v>
      </c>
      <c r="C5582" t="s">
        <v>112</v>
      </c>
      <c r="D5582" t="s">
        <v>51</v>
      </c>
      <c r="E5582" t="s">
        <v>126</v>
      </c>
      <c r="F5582" t="s">
        <v>123</v>
      </c>
      <c r="G5582">
        <v>597.36</v>
      </c>
    </row>
    <row r="5583" spans="1:7" x14ac:dyDescent="0.3">
      <c r="A5583">
        <v>2002</v>
      </c>
      <c r="B5583" t="s">
        <v>114</v>
      </c>
      <c r="C5583" t="s">
        <v>112</v>
      </c>
      <c r="D5583" t="s">
        <v>51</v>
      </c>
      <c r="E5583" t="s">
        <v>126</v>
      </c>
      <c r="F5583" t="s">
        <v>123</v>
      </c>
      <c r="G5583">
        <v>0</v>
      </c>
    </row>
    <row r="5584" spans="1:7" x14ac:dyDescent="0.3">
      <c r="A5584">
        <v>2003</v>
      </c>
      <c r="B5584" t="s">
        <v>114</v>
      </c>
      <c r="C5584" t="s">
        <v>112</v>
      </c>
      <c r="D5584" t="s">
        <v>51</v>
      </c>
      <c r="E5584" t="s">
        <v>126</v>
      </c>
      <c r="F5584" t="s">
        <v>123</v>
      </c>
      <c r="G5584">
        <v>0</v>
      </c>
    </row>
    <row r="5585" spans="1:7" x14ac:dyDescent="0.3">
      <c r="A5585">
        <v>2004</v>
      </c>
      <c r="B5585" t="s">
        <v>114</v>
      </c>
      <c r="C5585" t="s">
        <v>112</v>
      </c>
      <c r="D5585" t="s">
        <v>51</v>
      </c>
      <c r="E5585" t="s">
        <v>126</v>
      </c>
      <c r="F5585" t="s">
        <v>123</v>
      </c>
      <c r="G5585">
        <v>131</v>
      </c>
    </row>
    <row r="5586" spans="1:7" x14ac:dyDescent="0.3">
      <c r="A5586">
        <v>2005</v>
      </c>
      <c r="B5586" t="s">
        <v>114</v>
      </c>
      <c r="C5586" t="s">
        <v>112</v>
      </c>
      <c r="D5586" t="s">
        <v>51</v>
      </c>
      <c r="E5586" t="s">
        <v>126</v>
      </c>
      <c r="F5586" t="s">
        <v>123</v>
      </c>
      <c r="G5586">
        <v>0</v>
      </c>
    </row>
    <row r="5587" spans="1:7" x14ac:dyDescent="0.3">
      <c r="A5587">
        <v>2006</v>
      </c>
      <c r="B5587" t="s">
        <v>114</v>
      </c>
      <c r="C5587" t="s">
        <v>112</v>
      </c>
      <c r="D5587" t="s">
        <v>51</v>
      </c>
      <c r="E5587" t="s">
        <v>126</v>
      </c>
      <c r="F5587" t="s">
        <v>123</v>
      </c>
      <c r="G5587">
        <v>0</v>
      </c>
    </row>
    <row r="5588" spans="1:7" x14ac:dyDescent="0.3">
      <c r="A5588">
        <v>2007</v>
      </c>
      <c r="B5588" t="s">
        <v>114</v>
      </c>
      <c r="C5588" t="s">
        <v>112</v>
      </c>
      <c r="D5588" t="s">
        <v>51</v>
      </c>
      <c r="E5588" t="s">
        <v>126</v>
      </c>
      <c r="F5588" t="s">
        <v>123</v>
      </c>
      <c r="G5588">
        <v>65.5</v>
      </c>
    </row>
    <row r="5589" spans="1:7" x14ac:dyDescent="0.3">
      <c r="A5589">
        <v>2008</v>
      </c>
      <c r="B5589" t="s">
        <v>114</v>
      </c>
      <c r="C5589" t="s">
        <v>112</v>
      </c>
      <c r="D5589" t="s">
        <v>51</v>
      </c>
      <c r="E5589" t="s">
        <v>126</v>
      </c>
      <c r="F5589" t="s">
        <v>123</v>
      </c>
      <c r="G5589">
        <v>0</v>
      </c>
    </row>
    <row r="5590" spans="1:7" x14ac:dyDescent="0.3">
      <c r="A5590">
        <v>2009</v>
      </c>
      <c r="B5590" t="s">
        <v>114</v>
      </c>
      <c r="C5590" t="s">
        <v>112</v>
      </c>
      <c r="D5590" t="s">
        <v>51</v>
      </c>
      <c r="E5590" t="s">
        <v>126</v>
      </c>
      <c r="F5590" t="s">
        <v>123</v>
      </c>
      <c r="G5590">
        <v>366.8</v>
      </c>
    </row>
    <row r="5591" spans="1:7" x14ac:dyDescent="0.3">
      <c r="A5591">
        <v>2010</v>
      </c>
      <c r="B5591" t="s">
        <v>114</v>
      </c>
      <c r="C5591" t="s">
        <v>112</v>
      </c>
      <c r="D5591" t="s">
        <v>51</v>
      </c>
      <c r="E5591" t="s">
        <v>126</v>
      </c>
      <c r="F5591" t="s">
        <v>123</v>
      </c>
      <c r="G5591">
        <v>645.17500000000007</v>
      </c>
    </row>
    <row r="5592" spans="1:7" x14ac:dyDescent="0.3">
      <c r="A5592">
        <v>2011</v>
      </c>
      <c r="B5592" t="s">
        <v>114</v>
      </c>
      <c r="C5592" t="s">
        <v>112</v>
      </c>
      <c r="D5592" t="s">
        <v>51</v>
      </c>
      <c r="E5592" t="s">
        <v>126</v>
      </c>
      <c r="F5592" t="s">
        <v>123</v>
      </c>
      <c r="G5592">
        <v>0</v>
      </c>
    </row>
    <row r="5593" spans="1:7" x14ac:dyDescent="0.3">
      <c r="A5593">
        <v>2012</v>
      </c>
      <c r="B5593" t="s">
        <v>114</v>
      </c>
      <c r="C5593" t="s">
        <v>112</v>
      </c>
      <c r="D5593" t="s">
        <v>51</v>
      </c>
      <c r="E5593" t="s">
        <v>126</v>
      </c>
      <c r="F5593" t="s">
        <v>123</v>
      </c>
      <c r="G5593">
        <v>131</v>
      </c>
    </row>
    <row r="5594" spans="1:7" x14ac:dyDescent="0.3">
      <c r="A5594">
        <v>2013</v>
      </c>
      <c r="B5594" t="s">
        <v>114</v>
      </c>
      <c r="C5594" t="s">
        <v>112</v>
      </c>
      <c r="D5594" t="s">
        <v>51</v>
      </c>
      <c r="E5594" t="s">
        <v>126</v>
      </c>
      <c r="F5594" t="s">
        <v>123</v>
      </c>
      <c r="G5594">
        <v>196.5</v>
      </c>
    </row>
    <row r="5595" spans="1:7" x14ac:dyDescent="0.3">
      <c r="A5595">
        <v>2014</v>
      </c>
      <c r="B5595" t="s">
        <v>114</v>
      </c>
      <c r="C5595" t="s">
        <v>112</v>
      </c>
      <c r="D5595" t="s">
        <v>51</v>
      </c>
      <c r="E5595" t="s">
        <v>126</v>
      </c>
      <c r="F5595" t="s">
        <v>123</v>
      </c>
      <c r="G5595">
        <v>0</v>
      </c>
    </row>
    <row r="5596" spans="1:7" x14ac:dyDescent="0.3">
      <c r="A5596">
        <v>2015</v>
      </c>
      <c r="B5596" t="s">
        <v>114</v>
      </c>
      <c r="C5596" t="s">
        <v>112</v>
      </c>
      <c r="D5596" t="s">
        <v>51</v>
      </c>
      <c r="E5596" t="s">
        <v>126</v>
      </c>
      <c r="F5596" t="s">
        <v>123</v>
      </c>
      <c r="G5596">
        <v>0</v>
      </c>
    </row>
    <row r="5597" spans="1:7" x14ac:dyDescent="0.3">
      <c r="A5597">
        <v>2016</v>
      </c>
      <c r="B5597" t="s">
        <v>114</v>
      </c>
      <c r="C5597" t="s">
        <v>112</v>
      </c>
      <c r="D5597" t="s">
        <v>51</v>
      </c>
      <c r="E5597" t="s">
        <v>126</v>
      </c>
      <c r="F5597" t="s">
        <v>123</v>
      </c>
      <c r="G5597">
        <v>0</v>
      </c>
    </row>
    <row r="5598" spans="1:7" x14ac:dyDescent="0.3">
      <c r="A5598">
        <v>2000</v>
      </c>
      <c r="B5598" t="s">
        <v>114</v>
      </c>
      <c r="C5598" t="s">
        <v>112</v>
      </c>
      <c r="D5598" t="s">
        <v>51</v>
      </c>
      <c r="E5598" t="s">
        <v>127</v>
      </c>
      <c r="F5598" t="s">
        <v>28</v>
      </c>
      <c r="G5598">
        <v>0</v>
      </c>
    </row>
    <row r="5599" spans="1:7" x14ac:dyDescent="0.3">
      <c r="A5599">
        <v>2001</v>
      </c>
      <c r="B5599" t="s">
        <v>114</v>
      </c>
      <c r="C5599" t="s">
        <v>112</v>
      </c>
      <c r="D5599" t="s">
        <v>51</v>
      </c>
      <c r="E5599" t="s">
        <v>127</v>
      </c>
      <c r="F5599" t="s">
        <v>28</v>
      </c>
      <c r="G5599">
        <v>0</v>
      </c>
    </row>
    <row r="5600" spans="1:7" x14ac:dyDescent="0.3">
      <c r="A5600">
        <v>2002</v>
      </c>
      <c r="B5600" t="s">
        <v>114</v>
      </c>
      <c r="C5600" t="s">
        <v>112</v>
      </c>
      <c r="D5600" t="s">
        <v>51</v>
      </c>
      <c r="E5600" t="s">
        <v>127</v>
      </c>
      <c r="F5600" t="s">
        <v>28</v>
      </c>
      <c r="G5600">
        <v>0</v>
      </c>
    </row>
    <row r="5601" spans="1:7" x14ac:dyDescent="0.3">
      <c r="A5601">
        <v>2003</v>
      </c>
      <c r="B5601" t="s">
        <v>114</v>
      </c>
      <c r="C5601" t="s">
        <v>112</v>
      </c>
      <c r="D5601" t="s">
        <v>51</v>
      </c>
      <c r="E5601" t="s">
        <v>127</v>
      </c>
      <c r="F5601" t="s">
        <v>28</v>
      </c>
      <c r="G5601">
        <v>0</v>
      </c>
    </row>
    <row r="5602" spans="1:7" x14ac:dyDescent="0.3">
      <c r="A5602">
        <v>2004</v>
      </c>
      <c r="B5602" t="s">
        <v>114</v>
      </c>
      <c r="C5602" t="s">
        <v>112</v>
      </c>
      <c r="D5602" t="s">
        <v>51</v>
      </c>
      <c r="E5602" t="s">
        <v>127</v>
      </c>
      <c r="F5602" t="s">
        <v>28</v>
      </c>
      <c r="G5602">
        <v>26.200000000000003</v>
      </c>
    </row>
    <row r="5603" spans="1:7" x14ac:dyDescent="0.3">
      <c r="A5603">
        <v>2005</v>
      </c>
      <c r="B5603" t="s">
        <v>114</v>
      </c>
      <c r="C5603" t="s">
        <v>112</v>
      </c>
      <c r="D5603" t="s">
        <v>51</v>
      </c>
      <c r="E5603" t="s">
        <v>127</v>
      </c>
      <c r="F5603" t="s">
        <v>28</v>
      </c>
      <c r="G5603">
        <v>0</v>
      </c>
    </row>
    <row r="5604" spans="1:7" x14ac:dyDescent="0.3">
      <c r="A5604">
        <v>2006</v>
      </c>
      <c r="B5604" t="s">
        <v>114</v>
      </c>
      <c r="C5604" t="s">
        <v>112</v>
      </c>
      <c r="D5604" t="s">
        <v>51</v>
      </c>
      <c r="E5604" t="s">
        <v>127</v>
      </c>
      <c r="F5604" t="s">
        <v>28</v>
      </c>
      <c r="G5604">
        <v>0</v>
      </c>
    </row>
    <row r="5605" spans="1:7" x14ac:dyDescent="0.3">
      <c r="A5605">
        <v>2007</v>
      </c>
      <c r="B5605" t="s">
        <v>114</v>
      </c>
      <c r="C5605" t="s">
        <v>112</v>
      </c>
      <c r="D5605" t="s">
        <v>51</v>
      </c>
      <c r="E5605" t="s">
        <v>127</v>
      </c>
      <c r="F5605" t="s">
        <v>28</v>
      </c>
      <c r="G5605">
        <v>8.5150000000000006</v>
      </c>
    </row>
    <row r="5606" spans="1:7" x14ac:dyDescent="0.3">
      <c r="A5606">
        <v>2008</v>
      </c>
      <c r="B5606" t="s">
        <v>114</v>
      </c>
      <c r="C5606" t="s">
        <v>112</v>
      </c>
      <c r="D5606" t="s">
        <v>51</v>
      </c>
      <c r="E5606" t="s">
        <v>127</v>
      </c>
      <c r="F5606" t="s">
        <v>28</v>
      </c>
      <c r="G5606">
        <v>1.048</v>
      </c>
    </row>
    <row r="5607" spans="1:7" x14ac:dyDescent="0.3">
      <c r="A5607">
        <v>2009</v>
      </c>
      <c r="B5607" t="s">
        <v>114</v>
      </c>
      <c r="C5607" t="s">
        <v>112</v>
      </c>
      <c r="D5607" t="s">
        <v>51</v>
      </c>
      <c r="E5607" t="s">
        <v>127</v>
      </c>
      <c r="F5607" t="s">
        <v>28</v>
      </c>
      <c r="G5607">
        <v>0</v>
      </c>
    </row>
    <row r="5608" spans="1:7" x14ac:dyDescent="0.3">
      <c r="A5608">
        <v>2010</v>
      </c>
      <c r="B5608" t="s">
        <v>114</v>
      </c>
      <c r="C5608" t="s">
        <v>112</v>
      </c>
      <c r="D5608" t="s">
        <v>51</v>
      </c>
      <c r="E5608" t="s">
        <v>127</v>
      </c>
      <c r="F5608" t="s">
        <v>28</v>
      </c>
      <c r="G5608">
        <v>0</v>
      </c>
    </row>
    <row r="5609" spans="1:7" x14ac:dyDescent="0.3">
      <c r="A5609">
        <v>2011</v>
      </c>
      <c r="B5609" t="s">
        <v>114</v>
      </c>
      <c r="C5609" t="s">
        <v>112</v>
      </c>
      <c r="D5609" t="s">
        <v>51</v>
      </c>
      <c r="E5609" t="s">
        <v>127</v>
      </c>
      <c r="F5609" t="s">
        <v>28</v>
      </c>
      <c r="G5609">
        <v>0</v>
      </c>
    </row>
    <row r="5610" spans="1:7" x14ac:dyDescent="0.3">
      <c r="A5610">
        <v>2012</v>
      </c>
      <c r="B5610" t="s">
        <v>114</v>
      </c>
      <c r="C5610" t="s">
        <v>112</v>
      </c>
      <c r="D5610" t="s">
        <v>51</v>
      </c>
      <c r="E5610" t="s">
        <v>127</v>
      </c>
      <c r="F5610" t="s">
        <v>28</v>
      </c>
      <c r="G5610">
        <v>0.39300000000000002</v>
      </c>
    </row>
    <row r="5611" spans="1:7" x14ac:dyDescent="0.3">
      <c r="A5611">
        <v>2013</v>
      </c>
      <c r="B5611" t="s">
        <v>114</v>
      </c>
      <c r="C5611" t="s">
        <v>112</v>
      </c>
      <c r="D5611" t="s">
        <v>51</v>
      </c>
      <c r="E5611" t="s">
        <v>127</v>
      </c>
      <c r="F5611" t="s">
        <v>28</v>
      </c>
      <c r="G5611">
        <v>0</v>
      </c>
    </row>
    <row r="5612" spans="1:7" x14ac:dyDescent="0.3">
      <c r="A5612">
        <v>2014</v>
      </c>
      <c r="B5612" t="s">
        <v>114</v>
      </c>
      <c r="C5612" t="s">
        <v>112</v>
      </c>
      <c r="D5612" t="s">
        <v>51</v>
      </c>
      <c r="E5612" t="s">
        <v>127</v>
      </c>
      <c r="F5612" t="s">
        <v>28</v>
      </c>
      <c r="G5612">
        <v>0</v>
      </c>
    </row>
    <row r="5613" spans="1:7" x14ac:dyDescent="0.3">
      <c r="A5613">
        <v>2015</v>
      </c>
      <c r="B5613" t="s">
        <v>114</v>
      </c>
      <c r="C5613" t="s">
        <v>112</v>
      </c>
      <c r="D5613" t="s">
        <v>51</v>
      </c>
      <c r="E5613" t="s">
        <v>127</v>
      </c>
      <c r="F5613" t="s">
        <v>28</v>
      </c>
      <c r="G5613">
        <v>0</v>
      </c>
    </row>
    <row r="5614" spans="1:7" x14ac:dyDescent="0.3">
      <c r="A5614">
        <v>2016</v>
      </c>
      <c r="B5614" t="s">
        <v>114</v>
      </c>
      <c r="C5614" t="s">
        <v>112</v>
      </c>
      <c r="D5614" t="s">
        <v>51</v>
      </c>
      <c r="E5614" t="s">
        <v>127</v>
      </c>
      <c r="F5614" t="s">
        <v>28</v>
      </c>
      <c r="G5614">
        <v>0</v>
      </c>
    </row>
    <row r="5615" spans="1:7" x14ac:dyDescent="0.3">
      <c r="A5615">
        <v>2017</v>
      </c>
      <c r="B5615" t="s">
        <v>114</v>
      </c>
      <c r="C5615" t="s">
        <v>112</v>
      </c>
      <c r="D5615" t="s">
        <v>51</v>
      </c>
      <c r="E5615" t="s">
        <v>124</v>
      </c>
      <c r="F5615" t="s">
        <v>123</v>
      </c>
      <c r="G5615">
        <v>5004.2</v>
      </c>
    </row>
    <row r="5616" spans="1:7" x14ac:dyDescent="0.3">
      <c r="A5616">
        <v>2017</v>
      </c>
      <c r="B5616" t="s">
        <v>114</v>
      </c>
      <c r="C5616" t="s">
        <v>112</v>
      </c>
      <c r="D5616" t="s">
        <v>51</v>
      </c>
      <c r="E5616" t="s">
        <v>8</v>
      </c>
      <c r="F5616" t="s">
        <v>9</v>
      </c>
      <c r="G5616">
        <v>2033.5130000000001</v>
      </c>
    </row>
    <row r="5617" spans="1:7" x14ac:dyDescent="0.3">
      <c r="A5617">
        <v>2017</v>
      </c>
      <c r="B5617" t="s">
        <v>114</v>
      </c>
      <c r="C5617" t="s">
        <v>112</v>
      </c>
      <c r="D5617" t="s">
        <v>51</v>
      </c>
      <c r="E5617" t="s">
        <v>126</v>
      </c>
      <c r="F5617" t="s">
        <v>125</v>
      </c>
      <c r="G5617">
        <v>235.8</v>
      </c>
    </row>
    <row r="5618" spans="1:7" x14ac:dyDescent="0.3">
      <c r="A5618">
        <v>2017</v>
      </c>
      <c r="B5618" t="s">
        <v>114</v>
      </c>
      <c r="C5618" t="s">
        <v>112</v>
      </c>
      <c r="D5618" t="s">
        <v>51</v>
      </c>
      <c r="E5618" t="s">
        <v>127</v>
      </c>
      <c r="F5618" t="s">
        <v>28</v>
      </c>
      <c r="G5618">
        <v>0.39300000000000002</v>
      </c>
    </row>
    <row r="5619" spans="1:7" x14ac:dyDescent="0.3">
      <c r="A5619">
        <v>2017</v>
      </c>
      <c r="B5619" t="s">
        <v>114</v>
      </c>
      <c r="C5619" t="s">
        <v>112</v>
      </c>
      <c r="D5619" t="s">
        <v>51</v>
      </c>
      <c r="E5619" t="s">
        <v>27</v>
      </c>
      <c r="F5619" t="s">
        <v>28</v>
      </c>
      <c r="G5619">
        <v>67.989000000000004</v>
      </c>
    </row>
    <row r="5620" spans="1:7" x14ac:dyDescent="0.3">
      <c r="A5620">
        <v>2017</v>
      </c>
      <c r="B5620" t="s">
        <v>114</v>
      </c>
      <c r="C5620" t="s">
        <v>112</v>
      </c>
      <c r="D5620" t="s">
        <v>51</v>
      </c>
      <c r="E5620" t="s">
        <v>29</v>
      </c>
      <c r="F5620" t="s">
        <v>30</v>
      </c>
      <c r="G5620">
        <v>6.5500000000000007</v>
      </c>
    </row>
    <row r="5621" spans="1:7" x14ac:dyDescent="0.3">
      <c r="A5621">
        <v>2017</v>
      </c>
      <c r="B5621" t="s">
        <v>114</v>
      </c>
      <c r="C5621" t="s">
        <v>112</v>
      </c>
      <c r="D5621" t="s">
        <v>51</v>
      </c>
      <c r="E5621" t="s">
        <v>31</v>
      </c>
      <c r="F5621" t="s">
        <v>30</v>
      </c>
      <c r="G5621">
        <v>0</v>
      </c>
    </row>
    <row r="5622" spans="1:7" x14ac:dyDescent="0.3">
      <c r="A5622">
        <v>2018</v>
      </c>
      <c r="B5622" t="s">
        <v>114</v>
      </c>
      <c r="C5622" t="s">
        <v>112</v>
      </c>
      <c r="D5622" t="s">
        <v>51</v>
      </c>
      <c r="E5622" t="s">
        <v>124</v>
      </c>
      <c r="F5622" t="s">
        <v>123</v>
      </c>
      <c r="G5622">
        <v>7008.5</v>
      </c>
    </row>
    <row r="5623" spans="1:7" x14ac:dyDescent="0.3">
      <c r="A5623">
        <v>2018</v>
      </c>
      <c r="B5623" t="s">
        <v>114</v>
      </c>
      <c r="C5623" t="s">
        <v>112</v>
      </c>
      <c r="D5623" t="s">
        <v>51</v>
      </c>
      <c r="E5623" t="s">
        <v>27</v>
      </c>
      <c r="F5623" t="s">
        <v>28</v>
      </c>
      <c r="G5623">
        <v>15.851000000000001</v>
      </c>
    </row>
    <row r="5624" spans="1:7" x14ac:dyDescent="0.3">
      <c r="A5624">
        <v>2018</v>
      </c>
      <c r="B5624" t="s">
        <v>114</v>
      </c>
      <c r="C5624" t="s">
        <v>112</v>
      </c>
      <c r="D5624" t="s">
        <v>51</v>
      </c>
      <c r="E5624" t="s">
        <v>127</v>
      </c>
      <c r="F5624" t="s">
        <v>28</v>
      </c>
      <c r="G5624">
        <v>0.78600000000000003</v>
      </c>
    </row>
    <row r="5625" spans="1:7" x14ac:dyDescent="0.3">
      <c r="A5625">
        <v>2018</v>
      </c>
      <c r="B5625" t="s">
        <v>114</v>
      </c>
      <c r="C5625" t="s">
        <v>112</v>
      </c>
      <c r="D5625" t="s">
        <v>51</v>
      </c>
      <c r="E5625" t="s">
        <v>126</v>
      </c>
      <c r="F5625" t="s">
        <v>125</v>
      </c>
      <c r="G5625">
        <v>0</v>
      </c>
    </row>
    <row r="5626" spans="1:7" x14ac:dyDescent="0.3">
      <c r="A5626">
        <v>2018</v>
      </c>
      <c r="B5626" t="s">
        <v>114</v>
      </c>
      <c r="C5626" t="s">
        <v>112</v>
      </c>
      <c r="D5626" t="s">
        <v>51</v>
      </c>
      <c r="E5626" t="s">
        <v>8</v>
      </c>
      <c r="F5626" t="s">
        <v>9</v>
      </c>
      <c r="G5626">
        <v>854.12</v>
      </c>
    </row>
    <row r="5627" spans="1:7" x14ac:dyDescent="0.3">
      <c r="A5627">
        <v>2018</v>
      </c>
      <c r="B5627" t="s">
        <v>114</v>
      </c>
      <c r="C5627" t="s">
        <v>112</v>
      </c>
      <c r="D5627" t="s">
        <v>51</v>
      </c>
      <c r="E5627" t="s">
        <v>29</v>
      </c>
      <c r="F5627" t="s">
        <v>30</v>
      </c>
      <c r="G5627">
        <v>0</v>
      </c>
    </row>
    <row r="5628" spans="1:7" x14ac:dyDescent="0.3">
      <c r="A5628">
        <v>2018</v>
      </c>
      <c r="B5628" t="s">
        <v>114</v>
      </c>
      <c r="C5628" t="s">
        <v>112</v>
      </c>
      <c r="D5628" t="s">
        <v>51</v>
      </c>
      <c r="E5628" t="s">
        <v>31</v>
      </c>
      <c r="F5628" t="s">
        <v>30</v>
      </c>
      <c r="G5628">
        <v>0</v>
      </c>
    </row>
    <row r="5629" spans="1:7" x14ac:dyDescent="0.3">
      <c r="A5629">
        <v>2000</v>
      </c>
      <c r="B5629" t="s">
        <v>250</v>
      </c>
      <c r="C5629" t="s">
        <v>251</v>
      </c>
      <c r="D5629" t="s">
        <v>252</v>
      </c>
      <c r="E5629" t="s">
        <v>8</v>
      </c>
      <c r="F5629" t="s">
        <v>9</v>
      </c>
      <c r="G5629">
        <v>1851</v>
      </c>
    </row>
    <row r="5630" spans="1:7" x14ac:dyDescent="0.3">
      <c r="A5630">
        <v>2001</v>
      </c>
      <c r="B5630" t="s">
        <v>250</v>
      </c>
      <c r="C5630" t="s">
        <v>251</v>
      </c>
      <c r="D5630" t="s">
        <v>252</v>
      </c>
      <c r="E5630" t="s">
        <v>8</v>
      </c>
      <c r="F5630" t="s">
        <v>9</v>
      </c>
      <c r="G5630">
        <v>3710</v>
      </c>
    </row>
    <row r="5631" spans="1:7" x14ac:dyDescent="0.3">
      <c r="A5631">
        <v>2002</v>
      </c>
      <c r="B5631" t="s">
        <v>250</v>
      </c>
      <c r="C5631" t="s">
        <v>251</v>
      </c>
      <c r="D5631" t="s">
        <v>252</v>
      </c>
      <c r="E5631" t="s">
        <v>8</v>
      </c>
      <c r="F5631" t="s">
        <v>9</v>
      </c>
      <c r="G5631">
        <v>1912</v>
      </c>
    </row>
    <row r="5632" spans="1:7" x14ac:dyDescent="0.3">
      <c r="A5632">
        <v>2003</v>
      </c>
      <c r="B5632" t="s">
        <v>250</v>
      </c>
      <c r="C5632" t="s">
        <v>251</v>
      </c>
      <c r="D5632" t="s">
        <v>252</v>
      </c>
      <c r="E5632" t="s">
        <v>8</v>
      </c>
      <c r="F5632" t="s">
        <v>9</v>
      </c>
      <c r="G5632">
        <v>1341</v>
      </c>
    </row>
    <row r="5633" spans="1:7" x14ac:dyDescent="0.3">
      <c r="A5633">
        <v>2004</v>
      </c>
      <c r="B5633" t="s">
        <v>250</v>
      </c>
      <c r="C5633" t="s">
        <v>251</v>
      </c>
      <c r="D5633" t="s">
        <v>252</v>
      </c>
      <c r="E5633" t="s">
        <v>8</v>
      </c>
      <c r="F5633" t="s">
        <v>9</v>
      </c>
      <c r="G5633">
        <v>4878</v>
      </c>
    </row>
    <row r="5634" spans="1:7" x14ac:dyDescent="0.3">
      <c r="A5634">
        <v>2005</v>
      </c>
      <c r="B5634" t="s">
        <v>250</v>
      </c>
      <c r="C5634" t="s">
        <v>251</v>
      </c>
      <c r="D5634" t="s">
        <v>252</v>
      </c>
      <c r="E5634" t="s">
        <v>8</v>
      </c>
      <c r="F5634" t="s">
        <v>9</v>
      </c>
      <c r="G5634">
        <v>3967</v>
      </c>
    </row>
    <row r="5635" spans="1:7" x14ac:dyDescent="0.3">
      <c r="A5635">
        <v>2006</v>
      </c>
      <c r="B5635" t="s">
        <v>250</v>
      </c>
      <c r="C5635" t="s">
        <v>251</v>
      </c>
      <c r="D5635" t="s">
        <v>252</v>
      </c>
      <c r="E5635" t="s">
        <v>8</v>
      </c>
      <c r="F5635" t="s">
        <v>9</v>
      </c>
      <c r="G5635">
        <v>5135</v>
      </c>
    </row>
    <row r="5636" spans="1:7" x14ac:dyDescent="0.3">
      <c r="A5636">
        <v>2007</v>
      </c>
      <c r="B5636" t="s">
        <v>250</v>
      </c>
      <c r="C5636" t="s">
        <v>251</v>
      </c>
      <c r="D5636" t="s">
        <v>252</v>
      </c>
      <c r="E5636" t="s">
        <v>8</v>
      </c>
      <c r="F5636" t="s">
        <v>9</v>
      </c>
      <c r="G5636">
        <v>10054</v>
      </c>
    </row>
    <row r="5637" spans="1:7" x14ac:dyDescent="0.3">
      <c r="A5637">
        <v>2008</v>
      </c>
      <c r="B5637" t="s">
        <v>250</v>
      </c>
      <c r="C5637" t="s">
        <v>251</v>
      </c>
      <c r="D5637" t="s">
        <v>252</v>
      </c>
      <c r="E5637" t="s">
        <v>8</v>
      </c>
      <c r="F5637" t="s">
        <v>9</v>
      </c>
      <c r="G5637">
        <v>5780</v>
      </c>
    </row>
    <row r="5638" spans="1:7" x14ac:dyDescent="0.3">
      <c r="A5638">
        <v>2009</v>
      </c>
      <c r="B5638" t="s">
        <v>250</v>
      </c>
      <c r="C5638" t="s">
        <v>251</v>
      </c>
      <c r="D5638" t="s">
        <v>252</v>
      </c>
      <c r="E5638" t="s">
        <v>8</v>
      </c>
      <c r="F5638" t="s">
        <v>9</v>
      </c>
      <c r="G5638">
        <v>10700</v>
      </c>
    </row>
    <row r="5639" spans="1:7" x14ac:dyDescent="0.3">
      <c r="A5639">
        <v>2010</v>
      </c>
      <c r="B5639" t="s">
        <v>250</v>
      </c>
      <c r="C5639" t="s">
        <v>251</v>
      </c>
      <c r="D5639" t="s">
        <v>252</v>
      </c>
      <c r="E5639" t="s">
        <v>8</v>
      </c>
      <c r="F5639" t="s">
        <v>9</v>
      </c>
      <c r="G5639">
        <v>1685</v>
      </c>
    </row>
    <row r="5640" spans="1:7" x14ac:dyDescent="0.3">
      <c r="A5640">
        <v>2011</v>
      </c>
      <c r="B5640" t="s">
        <v>250</v>
      </c>
      <c r="C5640" t="s">
        <v>251</v>
      </c>
      <c r="D5640" t="s">
        <v>252</v>
      </c>
      <c r="E5640" t="s">
        <v>8</v>
      </c>
      <c r="F5640" t="s">
        <v>9</v>
      </c>
      <c r="G5640">
        <v>9810</v>
      </c>
    </row>
    <row r="5641" spans="1:7" x14ac:dyDescent="0.3">
      <c r="A5641">
        <v>2012</v>
      </c>
      <c r="B5641" t="s">
        <v>250</v>
      </c>
      <c r="C5641" t="s">
        <v>251</v>
      </c>
      <c r="D5641" t="s">
        <v>252</v>
      </c>
      <c r="E5641" t="s">
        <v>8</v>
      </c>
      <c r="F5641" t="s">
        <v>9</v>
      </c>
      <c r="G5641">
        <v>1776</v>
      </c>
    </row>
    <row r="5642" spans="1:7" x14ac:dyDescent="0.3">
      <c r="A5642">
        <v>2013</v>
      </c>
      <c r="B5642" t="s">
        <v>250</v>
      </c>
      <c r="C5642" t="s">
        <v>251</v>
      </c>
      <c r="D5642" t="s">
        <v>252</v>
      </c>
      <c r="E5642" t="s">
        <v>8</v>
      </c>
      <c r="F5642" t="s">
        <v>9</v>
      </c>
      <c r="G5642">
        <v>6602</v>
      </c>
    </row>
    <row r="5643" spans="1:7" x14ac:dyDescent="0.3">
      <c r="A5643">
        <v>2014</v>
      </c>
      <c r="B5643" t="s">
        <v>250</v>
      </c>
      <c r="C5643" t="s">
        <v>251</v>
      </c>
      <c r="D5643" t="s">
        <v>252</v>
      </c>
      <c r="E5643" t="s">
        <v>8</v>
      </c>
      <c r="F5643" t="s">
        <v>9</v>
      </c>
      <c r="G5643">
        <v>713</v>
      </c>
    </row>
    <row r="5644" spans="1:7" x14ac:dyDescent="0.3">
      <c r="A5644">
        <v>2015</v>
      </c>
      <c r="B5644" t="s">
        <v>250</v>
      </c>
      <c r="C5644" t="s">
        <v>251</v>
      </c>
      <c r="D5644" t="s">
        <v>252</v>
      </c>
      <c r="E5644" t="s">
        <v>8</v>
      </c>
      <c r="F5644" t="s">
        <v>9</v>
      </c>
      <c r="G5644">
        <v>26245</v>
      </c>
    </row>
    <row r="5645" spans="1:7" x14ac:dyDescent="0.3">
      <c r="A5645">
        <v>2016</v>
      </c>
      <c r="B5645" t="s">
        <v>250</v>
      </c>
      <c r="C5645" t="s">
        <v>251</v>
      </c>
      <c r="D5645" t="s">
        <v>252</v>
      </c>
      <c r="E5645" t="s">
        <v>8</v>
      </c>
      <c r="F5645" t="s">
        <v>9</v>
      </c>
      <c r="G5645">
        <v>6455</v>
      </c>
    </row>
    <row r="5646" spans="1:7" x14ac:dyDescent="0.3">
      <c r="A5646">
        <v>2017</v>
      </c>
      <c r="B5646" t="s">
        <v>250</v>
      </c>
      <c r="C5646" t="s">
        <v>251</v>
      </c>
      <c r="D5646" t="s">
        <v>252</v>
      </c>
      <c r="E5646" t="s">
        <v>8</v>
      </c>
      <c r="F5646" t="s">
        <v>9</v>
      </c>
      <c r="G5646">
        <v>22498</v>
      </c>
    </row>
    <row r="5647" spans="1:7" x14ac:dyDescent="0.3">
      <c r="A5647">
        <v>2018</v>
      </c>
      <c r="B5647" t="s">
        <v>250</v>
      </c>
      <c r="C5647" t="s">
        <v>251</v>
      </c>
      <c r="D5647" t="s">
        <v>252</v>
      </c>
      <c r="E5647" t="s">
        <v>8</v>
      </c>
      <c r="F5647" t="s">
        <v>9</v>
      </c>
      <c r="G5647">
        <v>8739</v>
      </c>
    </row>
    <row r="5648" spans="1:7" x14ac:dyDescent="0.3">
      <c r="A5648">
        <v>2000</v>
      </c>
      <c r="B5648" t="s">
        <v>250</v>
      </c>
      <c r="C5648" t="s">
        <v>251</v>
      </c>
      <c r="D5648" t="s">
        <v>252</v>
      </c>
      <c r="E5648" t="s">
        <v>29</v>
      </c>
      <c r="F5648" t="s">
        <v>30</v>
      </c>
    </row>
    <row r="5649" spans="1:6" x14ac:dyDescent="0.3">
      <c r="A5649">
        <v>2001</v>
      </c>
      <c r="B5649" t="s">
        <v>250</v>
      </c>
      <c r="C5649" t="s">
        <v>251</v>
      </c>
      <c r="D5649" t="s">
        <v>252</v>
      </c>
      <c r="E5649" t="s">
        <v>29</v>
      </c>
      <c r="F5649" t="s">
        <v>30</v>
      </c>
    </row>
    <row r="5650" spans="1:6" x14ac:dyDescent="0.3">
      <c r="A5650">
        <v>2002</v>
      </c>
      <c r="B5650" t="s">
        <v>250</v>
      </c>
      <c r="C5650" t="s">
        <v>251</v>
      </c>
      <c r="D5650" t="s">
        <v>252</v>
      </c>
      <c r="E5650" t="s">
        <v>29</v>
      </c>
      <c r="F5650" t="s">
        <v>30</v>
      </c>
    </row>
    <row r="5651" spans="1:6" x14ac:dyDescent="0.3">
      <c r="A5651">
        <v>2003</v>
      </c>
      <c r="B5651" t="s">
        <v>250</v>
      </c>
      <c r="C5651" t="s">
        <v>251</v>
      </c>
      <c r="D5651" t="s">
        <v>252</v>
      </c>
      <c r="E5651" t="s">
        <v>29</v>
      </c>
      <c r="F5651" t="s">
        <v>30</v>
      </c>
    </row>
    <row r="5652" spans="1:6" x14ac:dyDescent="0.3">
      <c r="A5652">
        <v>2004</v>
      </c>
      <c r="B5652" t="s">
        <v>250</v>
      </c>
      <c r="C5652" t="s">
        <v>251</v>
      </c>
      <c r="D5652" t="s">
        <v>252</v>
      </c>
      <c r="E5652" t="s">
        <v>29</v>
      </c>
      <c r="F5652" t="s">
        <v>30</v>
      </c>
    </row>
    <row r="5653" spans="1:6" x14ac:dyDescent="0.3">
      <c r="A5653">
        <v>2005</v>
      </c>
      <c r="B5653" t="s">
        <v>250</v>
      </c>
      <c r="C5653" t="s">
        <v>251</v>
      </c>
      <c r="D5653" t="s">
        <v>252</v>
      </c>
      <c r="E5653" t="s">
        <v>29</v>
      </c>
      <c r="F5653" t="s">
        <v>30</v>
      </c>
    </row>
    <row r="5654" spans="1:6" x14ac:dyDescent="0.3">
      <c r="A5654">
        <v>2006</v>
      </c>
      <c r="B5654" t="s">
        <v>250</v>
      </c>
      <c r="C5654" t="s">
        <v>251</v>
      </c>
      <c r="D5654" t="s">
        <v>252</v>
      </c>
      <c r="E5654" t="s">
        <v>29</v>
      </c>
      <c r="F5654" t="s">
        <v>30</v>
      </c>
    </row>
    <row r="5655" spans="1:6" x14ac:dyDescent="0.3">
      <c r="A5655">
        <v>2007</v>
      </c>
      <c r="B5655" t="s">
        <v>250</v>
      </c>
      <c r="C5655" t="s">
        <v>251</v>
      </c>
      <c r="D5655" t="s">
        <v>252</v>
      </c>
      <c r="E5655" t="s">
        <v>29</v>
      </c>
      <c r="F5655" t="s">
        <v>30</v>
      </c>
    </row>
    <row r="5656" spans="1:6" x14ac:dyDescent="0.3">
      <c r="A5656">
        <v>2008</v>
      </c>
      <c r="B5656" t="s">
        <v>250</v>
      </c>
      <c r="C5656" t="s">
        <v>251</v>
      </c>
      <c r="D5656" t="s">
        <v>252</v>
      </c>
      <c r="E5656" t="s">
        <v>29</v>
      </c>
      <c r="F5656" t="s">
        <v>30</v>
      </c>
    </row>
    <row r="5657" spans="1:6" x14ac:dyDescent="0.3">
      <c r="A5657">
        <v>2009</v>
      </c>
      <c r="B5657" t="s">
        <v>250</v>
      </c>
      <c r="C5657" t="s">
        <v>251</v>
      </c>
      <c r="D5657" t="s">
        <v>252</v>
      </c>
      <c r="E5657" t="s">
        <v>29</v>
      </c>
      <c r="F5657" t="s">
        <v>30</v>
      </c>
    </row>
    <row r="5658" spans="1:6" x14ac:dyDescent="0.3">
      <c r="A5658">
        <v>2010</v>
      </c>
      <c r="B5658" t="s">
        <v>250</v>
      </c>
      <c r="C5658" t="s">
        <v>251</v>
      </c>
      <c r="D5658" t="s">
        <v>252</v>
      </c>
      <c r="E5658" t="s">
        <v>29</v>
      </c>
      <c r="F5658" t="s">
        <v>30</v>
      </c>
    </row>
    <row r="5659" spans="1:6" x14ac:dyDescent="0.3">
      <c r="A5659">
        <v>2011</v>
      </c>
      <c r="B5659" t="s">
        <v>250</v>
      </c>
      <c r="C5659" t="s">
        <v>251</v>
      </c>
      <c r="D5659" t="s">
        <v>252</v>
      </c>
      <c r="E5659" t="s">
        <v>29</v>
      </c>
      <c r="F5659" t="s">
        <v>30</v>
      </c>
    </row>
    <row r="5660" spans="1:6" x14ac:dyDescent="0.3">
      <c r="A5660">
        <v>2012</v>
      </c>
      <c r="B5660" t="s">
        <v>250</v>
      </c>
      <c r="C5660" t="s">
        <v>251</v>
      </c>
      <c r="D5660" t="s">
        <v>252</v>
      </c>
      <c r="E5660" t="s">
        <v>29</v>
      </c>
      <c r="F5660" t="s">
        <v>30</v>
      </c>
    </row>
    <row r="5661" spans="1:6" x14ac:dyDescent="0.3">
      <c r="A5661">
        <v>2013</v>
      </c>
      <c r="B5661" t="s">
        <v>250</v>
      </c>
      <c r="C5661" t="s">
        <v>251</v>
      </c>
      <c r="D5661" t="s">
        <v>252</v>
      </c>
      <c r="E5661" t="s">
        <v>29</v>
      </c>
      <c r="F5661" t="s">
        <v>30</v>
      </c>
    </row>
    <row r="5662" spans="1:6" x14ac:dyDescent="0.3">
      <c r="A5662">
        <v>2014</v>
      </c>
      <c r="B5662" t="s">
        <v>250</v>
      </c>
      <c r="C5662" t="s">
        <v>251</v>
      </c>
      <c r="D5662" t="s">
        <v>252</v>
      </c>
      <c r="E5662" t="s">
        <v>29</v>
      </c>
      <c r="F5662" t="s">
        <v>30</v>
      </c>
    </row>
    <row r="5663" spans="1:6" x14ac:dyDescent="0.3">
      <c r="A5663">
        <v>2015</v>
      </c>
      <c r="B5663" t="s">
        <v>250</v>
      </c>
      <c r="C5663" t="s">
        <v>251</v>
      </c>
      <c r="D5663" t="s">
        <v>252</v>
      </c>
      <c r="E5663" t="s">
        <v>29</v>
      </c>
      <c r="F5663" t="s">
        <v>30</v>
      </c>
    </row>
    <row r="5664" spans="1:6" x14ac:dyDescent="0.3">
      <c r="A5664">
        <v>2016</v>
      </c>
      <c r="B5664" t="s">
        <v>250</v>
      </c>
      <c r="C5664" t="s">
        <v>251</v>
      </c>
      <c r="D5664" t="s">
        <v>252</v>
      </c>
      <c r="E5664" t="s">
        <v>29</v>
      </c>
      <c r="F5664" t="s">
        <v>30</v>
      </c>
    </row>
    <row r="5665" spans="1:6" x14ac:dyDescent="0.3">
      <c r="A5665">
        <v>2017</v>
      </c>
      <c r="B5665" t="s">
        <v>250</v>
      </c>
      <c r="C5665" t="s">
        <v>251</v>
      </c>
      <c r="D5665" t="s">
        <v>252</v>
      </c>
      <c r="E5665" t="s">
        <v>29</v>
      </c>
      <c r="F5665" t="s">
        <v>30</v>
      </c>
    </row>
    <row r="5666" spans="1:6" x14ac:dyDescent="0.3">
      <c r="A5666">
        <v>2018</v>
      </c>
      <c r="B5666" t="s">
        <v>250</v>
      </c>
      <c r="C5666" t="s">
        <v>251</v>
      </c>
      <c r="D5666" t="s">
        <v>252</v>
      </c>
      <c r="E5666" t="s">
        <v>29</v>
      </c>
      <c r="F5666" t="s">
        <v>30</v>
      </c>
    </row>
    <row r="5667" spans="1:6" x14ac:dyDescent="0.3">
      <c r="A5667">
        <v>2000</v>
      </c>
      <c r="B5667" t="s">
        <v>250</v>
      </c>
      <c r="C5667" t="s">
        <v>251</v>
      </c>
      <c r="D5667" t="s">
        <v>252</v>
      </c>
      <c r="E5667" t="s">
        <v>31</v>
      </c>
      <c r="F5667" t="s">
        <v>30</v>
      </c>
    </row>
    <row r="5668" spans="1:6" x14ac:dyDescent="0.3">
      <c r="A5668">
        <v>2001</v>
      </c>
      <c r="B5668" t="s">
        <v>250</v>
      </c>
      <c r="C5668" t="s">
        <v>251</v>
      </c>
      <c r="D5668" t="s">
        <v>252</v>
      </c>
      <c r="E5668" t="s">
        <v>31</v>
      </c>
      <c r="F5668" t="s">
        <v>30</v>
      </c>
    </row>
    <row r="5669" spans="1:6" x14ac:dyDescent="0.3">
      <c r="A5669">
        <v>2002</v>
      </c>
      <c r="B5669" t="s">
        <v>250</v>
      </c>
      <c r="C5669" t="s">
        <v>251</v>
      </c>
      <c r="D5669" t="s">
        <v>252</v>
      </c>
      <c r="E5669" t="s">
        <v>31</v>
      </c>
      <c r="F5669" t="s">
        <v>30</v>
      </c>
    </row>
    <row r="5670" spans="1:6" x14ac:dyDescent="0.3">
      <c r="A5670">
        <v>2003</v>
      </c>
      <c r="B5670" t="s">
        <v>250</v>
      </c>
      <c r="C5670" t="s">
        <v>251</v>
      </c>
      <c r="D5670" t="s">
        <v>252</v>
      </c>
      <c r="E5670" t="s">
        <v>31</v>
      </c>
      <c r="F5670" t="s">
        <v>30</v>
      </c>
    </row>
    <row r="5671" spans="1:6" x14ac:dyDescent="0.3">
      <c r="A5671">
        <v>2004</v>
      </c>
      <c r="B5671" t="s">
        <v>250</v>
      </c>
      <c r="C5671" t="s">
        <v>251</v>
      </c>
      <c r="D5671" t="s">
        <v>252</v>
      </c>
      <c r="E5671" t="s">
        <v>31</v>
      </c>
      <c r="F5671" t="s">
        <v>30</v>
      </c>
    </row>
    <row r="5672" spans="1:6" x14ac:dyDescent="0.3">
      <c r="A5672">
        <v>2005</v>
      </c>
      <c r="B5672" t="s">
        <v>250</v>
      </c>
      <c r="C5672" t="s">
        <v>251</v>
      </c>
      <c r="D5672" t="s">
        <v>252</v>
      </c>
      <c r="E5672" t="s">
        <v>31</v>
      </c>
      <c r="F5672" t="s">
        <v>30</v>
      </c>
    </row>
    <row r="5673" spans="1:6" x14ac:dyDescent="0.3">
      <c r="A5673">
        <v>2006</v>
      </c>
      <c r="B5673" t="s">
        <v>250</v>
      </c>
      <c r="C5673" t="s">
        <v>251</v>
      </c>
      <c r="D5673" t="s">
        <v>252</v>
      </c>
      <c r="E5673" t="s">
        <v>31</v>
      </c>
      <c r="F5673" t="s">
        <v>30</v>
      </c>
    </row>
    <row r="5674" spans="1:6" x14ac:dyDescent="0.3">
      <c r="A5674">
        <v>2007</v>
      </c>
      <c r="B5674" t="s">
        <v>250</v>
      </c>
      <c r="C5674" t="s">
        <v>251</v>
      </c>
      <c r="D5674" t="s">
        <v>252</v>
      </c>
      <c r="E5674" t="s">
        <v>31</v>
      </c>
      <c r="F5674" t="s">
        <v>30</v>
      </c>
    </row>
    <row r="5675" spans="1:6" x14ac:dyDescent="0.3">
      <c r="A5675">
        <v>2008</v>
      </c>
      <c r="B5675" t="s">
        <v>250</v>
      </c>
      <c r="C5675" t="s">
        <v>251</v>
      </c>
      <c r="D5675" t="s">
        <v>252</v>
      </c>
      <c r="E5675" t="s">
        <v>31</v>
      </c>
      <c r="F5675" t="s">
        <v>30</v>
      </c>
    </row>
    <row r="5676" spans="1:6" x14ac:dyDescent="0.3">
      <c r="A5676">
        <v>2009</v>
      </c>
      <c r="B5676" t="s">
        <v>250</v>
      </c>
      <c r="C5676" t="s">
        <v>251</v>
      </c>
      <c r="D5676" t="s">
        <v>252</v>
      </c>
      <c r="E5676" t="s">
        <v>31</v>
      </c>
      <c r="F5676" t="s">
        <v>30</v>
      </c>
    </row>
    <row r="5677" spans="1:6" x14ac:dyDescent="0.3">
      <c r="A5677">
        <v>2010</v>
      </c>
      <c r="B5677" t="s">
        <v>250</v>
      </c>
      <c r="C5677" t="s">
        <v>251</v>
      </c>
      <c r="D5677" t="s">
        <v>252</v>
      </c>
      <c r="E5677" t="s">
        <v>31</v>
      </c>
      <c r="F5677" t="s">
        <v>30</v>
      </c>
    </row>
    <row r="5678" spans="1:6" x14ac:dyDescent="0.3">
      <c r="A5678">
        <v>2011</v>
      </c>
      <c r="B5678" t="s">
        <v>250</v>
      </c>
      <c r="C5678" t="s">
        <v>251</v>
      </c>
      <c r="D5678" t="s">
        <v>252</v>
      </c>
      <c r="E5678" t="s">
        <v>31</v>
      </c>
      <c r="F5678" t="s">
        <v>30</v>
      </c>
    </row>
    <row r="5679" spans="1:6" x14ac:dyDescent="0.3">
      <c r="A5679">
        <v>2012</v>
      </c>
      <c r="B5679" t="s">
        <v>250</v>
      </c>
      <c r="C5679" t="s">
        <v>251</v>
      </c>
      <c r="D5679" t="s">
        <v>252</v>
      </c>
      <c r="E5679" t="s">
        <v>31</v>
      </c>
      <c r="F5679" t="s">
        <v>30</v>
      </c>
    </row>
    <row r="5680" spans="1:6" x14ac:dyDescent="0.3">
      <c r="A5680">
        <v>2013</v>
      </c>
      <c r="B5680" t="s">
        <v>250</v>
      </c>
      <c r="C5680" t="s">
        <v>251</v>
      </c>
      <c r="D5680" t="s">
        <v>252</v>
      </c>
      <c r="E5680" t="s">
        <v>31</v>
      </c>
      <c r="F5680" t="s">
        <v>30</v>
      </c>
    </row>
    <row r="5681" spans="1:7" x14ac:dyDescent="0.3">
      <c r="A5681">
        <v>2014</v>
      </c>
      <c r="B5681" t="s">
        <v>250</v>
      </c>
      <c r="C5681" t="s">
        <v>251</v>
      </c>
      <c r="D5681" t="s">
        <v>252</v>
      </c>
      <c r="E5681" t="s">
        <v>31</v>
      </c>
      <c r="F5681" t="s">
        <v>30</v>
      </c>
    </row>
    <row r="5682" spans="1:7" x14ac:dyDescent="0.3">
      <c r="A5682">
        <v>2015</v>
      </c>
      <c r="B5682" t="s">
        <v>250</v>
      </c>
      <c r="C5682" t="s">
        <v>251</v>
      </c>
      <c r="D5682" t="s">
        <v>252</v>
      </c>
      <c r="E5682" t="s">
        <v>31</v>
      </c>
      <c r="F5682" t="s">
        <v>30</v>
      </c>
    </row>
    <row r="5683" spans="1:7" x14ac:dyDescent="0.3">
      <c r="A5683">
        <v>2016</v>
      </c>
      <c r="B5683" t="s">
        <v>250</v>
      </c>
      <c r="C5683" t="s">
        <v>251</v>
      </c>
      <c r="D5683" t="s">
        <v>252</v>
      </c>
      <c r="E5683" t="s">
        <v>31</v>
      </c>
      <c r="F5683" t="s">
        <v>30</v>
      </c>
    </row>
    <row r="5684" spans="1:7" x14ac:dyDescent="0.3">
      <c r="A5684">
        <v>2017</v>
      </c>
      <c r="B5684" t="s">
        <v>250</v>
      </c>
      <c r="C5684" t="s">
        <v>251</v>
      </c>
      <c r="D5684" t="s">
        <v>252</v>
      </c>
      <c r="E5684" t="s">
        <v>31</v>
      </c>
      <c r="F5684" t="s">
        <v>30</v>
      </c>
    </row>
    <row r="5685" spans="1:7" x14ac:dyDescent="0.3">
      <c r="A5685">
        <v>2018</v>
      </c>
      <c r="B5685" t="s">
        <v>250</v>
      </c>
      <c r="C5685" t="s">
        <v>251</v>
      </c>
      <c r="D5685" t="s">
        <v>252</v>
      </c>
      <c r="E5685" t="s">
        <v>31</v>
      </c>
      <c r="F5685" t="s">
        <v>30</v>
      </c>
    </row>
    <row r="5686" spans="1:7" x14ac:dyDescent="0.3">
      <c r="A5686">
        <v>2000</v>
      </c>
      <c r="B5686" t="s">
        <v>250</v>
      </c>
      <c r="C5686" t="s">
        <v>251</v>
      </c>
      <c r="D5686" t="s">
        <v>252</v>
      </c>
      <c r="E5686" t="s">
        <v>127</v>
      </c>
      <c r="F5686" t="s">
        <v>28</v>
      </c>
      <c r="G5686">
        <v>10</v>
      </c>
    </row>
    <row r="5687" spans="1:7" x14ac:dyDescent="0.3">
      <c r="A5687">
        <v>2001</v>
      </c>
      <c r="B5687" t="s">
        <v>250</v>
      </c>
      <c r="C5687" t="s">
        <v>251</v>
      </c>
      <c r="D5687" t="s">
        <v>252</v>
      </c>
      <c r="E5687" t="s">
        <v>127</v>
      </c>
      <c r="F5687" t="s">
        <v>28</v>
      </c>
      <c r="G5687">
        <v>37</v>
      </c>
    </row>
    <row r="5688" spans="1:7" x14ac:dyDescent="0.3">
      <c r="A5688">
        <v>2002</v>
      </c>
      <c r="B5688" t="s">
        <v>250</v>
      </c>
      <c r="C5688" t="s">
        <v>251</v>
      </c>
      <c r="D5688" t="s">
        <v>252</v>
      </c>
      <c r="E5688" t="s">
        <v>127</v>
      </c>
      <c r="F5688" t="s">
        <v>28</v>
      </c>
      <c r="G5688">
        <v>16</v>
      </c>
    </row>
    <row r="5689" spans="1:7" x14ac:dyDescent="0.3">
      <c r="A5689">
        <v>2003</v>
      </c>
      <c r="B5689" t="s">
        <v>250</v>
      </c>
      <c r="C5689" t="s">
        <v>251</v>
      </c>
      <c r="D5689" t="s">
        <v>252</v>
      </c>
      <c r="E5689" t="s">
        <v>127</v>
      </c>
      <c r="F5689" t="s">
        <v>28</v>
      </c>
      <c r="G5689">
        <v>3</v>
      </c>
    </row>
    <row r="5690" spans="1:7" x14ac:dyDescent="0.3">
      <c r="A5690">
        <v>2004</v>
      </c>
      <c r="B5690" t="s">
        <v>250</v>
      </c>
      <c r="C5690" t="s">
        <v>251</v>
      </c>
      <c r="D5690" t="s">
        <v>252</v>
      </c>
      <c r="E5690" t="s">
        <v>127</v>
      </c>
      <c r="F5690" t="s">
        <v>28</v>
      </c>
      <c r="G5690">
        <v>143</v>
      </c>
    </row>
    <row r="5691" spans="1:7" x14ac:dyDescent="0.3">
      <c r="A5691">
        <v>2005</v>
      </c>
      <c r="B5691" t="s">
        <v>250</v>
      </c>
      <c r="C5691" t="s">
        <v>251</v>
      </c>
      <c r="D5691" t="s">
        <v>252</v>
      </c>
      <c r="E5691" t="s">
        <v>127</v>
      </c>
      <c r="F5691" t="s">
        <v>28</v>
      </c>
      <c r="G5691">
        <v>104</v>
      </c>
    </row>
    <row r="5692" spans="1:7" x14ac:dyDescent="0.3">
      <c r="A5692">
        <v>2006</v>
      </c>
      <c r="B5692" t="s">
        <v>250</v>
      </c>
      <c r="C5692" t="s">
        <v>251</v>
      </c>
      <c r="D5692" t="s">
        <v>252</v>
      </c>
      <c r="E5692" t="s">
        <v>127</v>
      </c>
      <c r="F5692" t="s">
        <v>28</v>
      </c>
      <c r="G5692">
        <v>53</v>
      </c>
    </row>
    <row r="5693" spans="1:7" x14ac:dyDescent="0.3">
      <c r="A5693">
        <v>2007</v>
      </c>
      <c r="B5693" t="s">
        <v>250</v>
      </c>
      <c r="C5693" t="s">
        <v>251</v>
      </c>
      <c r="D5693" t="s">
        <v>252</v>
      </c>
      <c r="E5693" t="s">
        <v>127</v>
      </c>
      <c r="F5693" t="s">
        <v>28</v>
      </c>
      <c r="G5693">
        <v>104</v>
      </c>
    </row>
    <row r="5694" spans="1:7" x14ac:dyDescent="0.3">
      <c r="A5694">
        <v>2008</v>
      </c>
      <c r="B5694" t="s">
        <v>250</v>
      </c>
      <c r="C5694" t="s">
        <v>251</v>
      </c>
      <c r="D5694" t="s">
        <v>252</v>
      </c>
      <c r="E5694" t="s">
        <v>127</v>
      </c>
      <c r="F5694" t="s">
        <v>28</v>
      </c>
      <c r="G5694">
        <v>338</v>
      </c>
    </row>
    <row r="5695" spans="1:7" x14ac:dyDescent="0.3">
      <c r="A5695">
        <v>2009</v>
      </c>
      <c r="B5695" t="s">
        <v>250</v>
      </c>
      <c r="C5695" t="s">
        <v>251</v>
      </c>
      <c r="D5695" t="s">
        <v>252</v>
      </c>
      <c r="E5695" t="s">
        <v>127</v>
      </c>
      <c r="F5695" t="s">
        <v>28</v>
      </c>
      <c r="G5695">
        <v>261</v>
      </c>
    </row>
    <row r="5696" spans="1:7" x14ac:dyDescent="0.3">
      <c r="A5696">
        <v>2010</v>
      </c>
      <c r="B5696" t="s">
        <v>250</v>
      </c>
      <c r="C5696" t="s">
        <v>251</v>
      </c>
      <c r="D5696" t="s">
        <v>252</v>
      </c>
      <c r="E5696" t="s">
        <v>127</v>
      </c>
      <c r="F5696" t="s">
        <v>28</v>
      </c>
      <c r="G5696">
        <v>93</v>
      </c>
    </row>
    <row r="5697" spans="1:7" x14ac:dyDescent="0.3">
      <c r="A5697">
        <v>2011</v>
      </c>
      <c r="B5697" t="s">
        <v>250</v>
      </c>
      <c r="C5697" t="s">
        <v>251</v>
      </c>
      <c r="D5697" t="s">
        <v>252</v>
      </c>
      <c r="E5697" t="s">
        <v>127</v>
      </c>
      <c r="F5697" t="s">
        <v>28</v>
      </c>
      <c r="G5697">
        <v>0</v>
      </c>
    </row>
    <row r="5698" spans="1:7" x14ac:dyDescent="0.3">
      <c r="A5698">
        <v>2012</v>
      </c>
      <c r="B5698" t="s">
        <v>250</v>
      </c>
      <c r="C5698" t="s">
        <v>251</v>
      </c>
      <c r="D5698" t="s">
        <v>252</v>
      </c>
      <c r="E5698" t="s">
        <v>127</v>
      </c>
      <c r="F5698" t="s">
        <v>28</v>
      </c>
      <c r="G5698">
        <v>2</v>
      </c>
    </row>
    <row r="5699" spans="1:7" x14ac:dyDescent="0.3">
      <c r="A5699">
        <v>2013</v>
      </c>
      <c r="B5699" t="s">
        <v>250</v>
      </c>
      <c r="C5699" t="s">
        <v>251</v>
      </c>
      <c r="D5699" t="s">
        <v>252</v>
      </c>
      <c r="E5699" t="s">
        <v>127</v>
      </c>
      <c r="F5699" t="s">
        <v>28</v>
      </c>
      <c r="G5699">
        <v>475</v>
      </c>
    </row>
    <row r="5700" spans="1:7" x14ac:dyDescent="0.3">
      <c r="A5700">
        <v>2014</v>
      </c>
      <c r="B5700" t="s">
        <v>250</v>
      </c>
      <c r="C5700" t="s">
        <v>251</v>
      </c>
      <c r="D5700" t="s">
        <v>252</v>
      </c>
      <c r="E5700" t="s">
        <v>127</v>
      </c>
      <c r="F5700" t="s">
        <v>28</v>
      </c>
      <c r="G5700">
        <v>15</v>
      </c>
    </row>
    <row r="5701" spans="1:7" x14ac:dyDescent="0.3">
      <c r="A5701">
        <v>2015</v>
      </c>
      <c r="B5701" t="s">
        <v>250</v>
      </c>
      <c r="C5701" t="s">
        <v>251</v>
      </c>
      <c r="D5701" t="s">
        <v>252</v>
      </c>
      <c r="E5701" t="s">
        <v>127</v>
      </c>
      <c r="F5701" t="s">
        <v>28</v>
      </c>
      <c r="G5701">
        <v>0</v>
      </c>
    </row>
    <row r="5702" spans="1:7" x14ac:dyDescent="0.3">
      <c r="A5702">
        <v>2016</v>
      </c>
      <c r="B5702" t="s">
        <v>250</v>
      </c>
      <c r="C5702" t="s">
        <v>251</v>
      </c>
      <c r="D5702" t="s">
        <v>252</v>
      </c>
      <c r="E5702" t="s">
        <v>127</v>
      </c>
      <c r="F5702" t="s">
        <v>28</v>
      </c>
      <c r="G5702">
        <v>134</v>
      </c>
    </row>
    <row r="5703" spans="1:7" x14ac:dyDescent="0.3">
      <c r="A5703">
        <v>2017</v>
      </c>
      <c r="B5703" t="s">
        <v>250</v>
      </c>
      <c r="C5703" t="s">
        <v>251</v>
      </c>
      <c r="D5703" t="s">
        <v>252</v>
      </c>
      <c r="E5703" t="s">
        <v>127</v>
      </c>
      <c r="F5703" t="s">
        <v>28</v>
      </c>
      <c r="G5703">
        <v>10</v>
      </c>
    </row>
    <row r="5704" spans="1:7" x14ac:dyDescent="0.3">
      <c r="A5704">
        <v>2018</v>
      </c>
      <c r="B5704" t="s">
        <v>250</v>
      </c>
      <c r="C5704" t="s">
        <v>251</v>
      </c>
      <c r="D5704" t="s">
        <v>252</v>
      </c>
      <c r="E5704" t="s">
        <v>127</v>
      </c>
      <c r="F5704" t="s">
        <v>28</v>
      </c>
      <c r="G5704">
        <v>125</v>
      </c>
    </row>
    <row r="5705" spans="1:7" x14ac:dyDescent="0.3">
      <c r="A5705">
        <v>2000</v>
      </c>
      <c r="B5705" t="s">
        <v>250</v>
      </c>
      <c r="C5705" t="s">
        <v>251</v>
      </c>
      <c r="D5705" t="s">
        <v>252</v>
      </c>
      <c r="E5705" t="s">
        <v>124</v>
      </c>
      <c r="F5705" t="s">
        <v>123</v>
      </c>
      <c r="G5705">
        <v>44630</v>
      </c>
    </row>
    <row r="5706" spans="1:7" x14ac:dyDescent="0.3">
      <c r="A5706">
        <v>2001</v>
      </c>
      <c r="B5706" t="s">
        <v>250</v>
      </c>
      <c r="C5706" t="s">
        <v>251</v>
      </c>
      <c r="D5706" t="s">
        <v>252</v>
      </c>
      <c r="E5706" t="s">
        <v>124</v>
      </c>
      <c r="F5706" t="s">
        <v>123</v>
      </c>
      <c r="G5706">
        <v>56402</v>
      </c>
    </row>
    <row r="5707" spans="1:7" x14ac:dyDescent="0.3">
      <c r="A5707">
        <v>2002</v>
      </c>
      <c r="B5707" t="s">
        <v>250</v>
      </c>
      <c r="C5707" t="s">
        <v>251</v>
      </c>
      <c r="D5707" t="s">
        <v>252</v>
      </c>
      <c r="E5707" t="s">
        <v>124</v>
      </c>
      <c r="F5707" t="s">
        <v>123</v>
      </c>
      <c r="G5707">
        <v>48350</v>
      </c>
    </row>
    <row r="5708" spans="1:7" x14ac:dyDescent="0.3">
      <c r="A5708">
        <v>2003</v>
      </c>
      <c r="B5708" t="s">
        <v>250</v>
      </c>
      <c r="C5708" t="s">
        <v>251</v>
      </c>
      <c r="D5708" t="s">
        <v>252</v>
      </c>
      <c r="E5708" t="s">
        <v>124</v>
      </c>
      <c r="F5708" t="s">
        <v>123</v>
      </c>
      <c r="G5708">
        <v>23675</v>
      </c>
    </row>
    <row r="5709" spans="1:7" x14ac:dyDescent="0.3">
      <c r="A5709">
        <v>2004</v>
      </c>
      <c r="B5709" t="s">
        <v>250</v>
      </c>
      <c r="C5709" t="s">
        <v>251</v>
      </c>
      <c r="D5709" t="s">
        <v>252</v>
      </c>
      <c r="E5709" t="s">
        <v>124</v>
      </c>
      <c r="F5709" t="s">
        <v>123</v>
      </c>
      <c r="G5709">
        <v>27600</v>
      </c>
    </row>
    <row r="5710" spans="1:7" x14ac:dyDescent="0.3">
      <c r="A5710">
        <v>2005</v>
      </c>
      <c r="B5710" t="s">
        <v>250</v>
      </c>
      <c r="C5710" t="s">
        <v>251</v>
      </c>
      <c r="D5710" t="s">
        <v>252</v>
      </c>
      <c r="E5710" t="s">
        <v>124</v>
      </c>
      <c r="F5710" t="s">
        <v>123</v>
      </c>
      <c r="G5710">
        <v>37715</v>
      </c>
    </row>
    <row r="5711" spans="1:7" x14ac:dyDescent="0.3">
      <c r="A5711">
        <v>2006</v>
      </c>
      <c r="B5711" t="s">
        <v>250</v>
      </c>
      <c r="C5711" t="s">
        <v>251</v>
      </c>
      <c r="D5711" t="s">
        <v>252</v>
      </c>
      <c r="E5711" t="s">
        <v>124</v>
      </c>
      <c r="F5711" t="s">
        <v>123</v>
      </c>
      <c r="G5711">
        <v>34910</v>
      </c>
    </row>
    <row r="5712" spans="1:7" x14ac:dyDescent="0.3">
      <c r="A5712">
        <v>2007</v>
      </c>
      <c r="B5712" t="s">
        <v>250</v>
      </c>
      <c r="C5712" t="s">
        <v>251</v>
      </c>
      <c r="D5712" t="s">
        <v>252</v>
      </c>
      <c r="E5712" t="s">
        <v>124</v>
      </c>
      <c r="F5712" t="s">
        <v>123</v>
      </c>
      <c r="G5712">
        <v>37700</v>
      </c>
    </row>
    <row r="5713" spans="1:7" x14ac:dyDescent="0.3">
      <c r="A5713">
        <v>2008</v>
      </c>
      <c r="B5713" t="s">
        <v>250</v>
      </c>
      <c r="C5713" t="s">
        <v>251</v>
      </c>
      <c r="D5713" t="s">
        <v>252</v>
      </c>
      <c r="E5713" t="s">
        <v>124</v>
      </c>
      <c r="F5713" t="s">
        <v>123</v>
      </c>
      <c r="G5713">
        <v>48125</v>
      </c>
    </row>
    <row r="5714" spans="1:7" x14ac:dyDescent="0.3">
      <c r="A5714">
        <v>2009</v>
      </c>
      <c r="B5714" t="s">
        <v>250</v>
      </c>
      <c r="C5714" t="s">
        <v>251</v>
      </c>
      <c r="D5714" t="s">
        <v>252</v>
      </c>
      <c r="E5714" t="s">
        <v>124</v>
      </c>
      <c r="F5714" t="s">
        <v>123</v>
      </c>
      <c r="G5714">
        <v>34640</v>
      </c>
    </row>
    <row r="5715" spans="1:7" x14ac:dyDescent="0.3">
      <c r="A5715">
        <v>2010</v>
      </c>
      <c r="B5715" t="s">
        <v>250</v>
      </c>
      <c r="C5715" t="s">
        <v>251</v>
      </c>
      <c r="D5715" t="s">
        <v>252</v>
      </c>
      <c r="E5715" t="s">
        <v>124</v>
      </c>
      <c r="F5715" t="s">
        <v>123</v>
      </c>
      <c r="G5715">
        <v>30800</v>
      </c>
    </row>
    <row r="5716" spans="1:7" x14ac:dyDescent="0.3">
      <c r="A5716">
        <v>2011</v>
      </c>
      <c r="B5716" t="s">
        <v>250</v>
      </c>
      <c r="C5716" t="s">
        <v>251</v>
      </c>
      <c r="D5716" t="s">
        <v>252</v>
      </c>
      <c r="E5716" t="s">
        <v>124</v>
      </c>
      <c r="F5716" t="s">
        <v>123</v>
      </c>
      <c r="G5716">
        <v>33800</v>
      </c>
    </row>
    <row r="5717" spans="1:7" x14ac:dyDescent="0.3">
      <c r="A5717">
        <v>2012</v>
      </c>
      <c r="B5717" t="s">
        <v>250</v>
      </c>
      <c r="C5717" t="s">
        <v>251</v>
      </c>
      <c r="D5717" t="s">
        <v>252</v>
      </c>
      <c r="E5717" t="s">
        <v>124</v>
      </c>
      <c r="F5717" t="s">
        <v>123</v>
      </c>
      <c r="G5717">
        <v>11100</v>
      </c>
    </row>
    <row r="5718" spans="1:7" x14ac:dyDescent="0.3">
      <c r="A5718">
        <v>2013</v>
      </c>
      <c r="B5718" t="s">
        <v>250</v>
      </c>
      <c r="C5718" t="s">
        <v>251</v>
      </c>
      <c r="D5718" t="s">
        <v>252</v>
      </c>
      <c r="E5718" t="s">
        <v>124</v>
      </c>
      <c r="F5718" t="s">
        <v>123</v>
      </c>
      <c r="G5718">
        <v>0</v>
      </c>
    </row>
    <row r="5719" spans="1:7" x14ac:dyDescent="0.3">
      <c r="A5719">
        <v>2014</v>
      </c>
      <c r="B5719" t="s">
        <v>250</v>
      </c>
      <c r="C5719" t="s">
        <v>251</v>
      </c>
      <c r="D5719" t="s">
        <v>252</v>
      </c>
      <c r="E5719" t="s">
        <v>124</v>
      </c>
      <c r="F5719" t="s">
        <v>123</v>
      </c>
      <c r="G5719">
        <v>46775</v>
      </c>
    </row>
    <row r="5720" spans="1:7" x14ac:dyDescent="0.3">
      <c r="A5720">
        <v>2015</v>
      </c>
      <c r="B5720" t="s">
        <v>250</v>
      </c>
      <c r="C5720" t="s">
        <v>251</v>
      </c>
      <c r="D5720" t="s">
        <v>252</v>
      </c>
      <c r="E5720" t="s">
        <v>124</v>
      </c>
      <c r="F5720" t="s">
        <v>123</v>
      </c>
      <c r="G5720">
        <v>41500</v>
      </c>
    </row>
    <row r="5721" spans="1:7" x14ac:dyDescent="0.3">
      <c r="A5721">
        <v>2016</v>
      </c>
      <c r="B5721" t="s">
        <v>250</v>
      </c>
      <c r="C5721" t="s">
        <v>251</v>
      </c>
      <c r="D5721" t="s">
        <v>252</v>
      </c>
      <c r="E5721" t="s">
        <v>124</v>
      </c>
      <c r="F5721" t="s">
        <v>123</v>
      </c>
      <c r="G5721">
        <v>50275</v>
      </c>
    </row>
    <row r="5722" spans="1:7" x14ac:dyDescent="0.3">
      <c r="A5722">
        <v>2017</v>
      </c>
      <c r="B5722" t="s">
        <v>250</v>
      </c>
      <c r="C5722" t="s">
        <v>251</v>
      </c>
      <c r="D5722" t="s">
        <v>252</v>
      </c>
      <c r="E5722" t="s">
        <v>124</v>
      </c>
      <c r="F5722" t="s">
        <v>123</v>
      </c>
      <c r="G5722">
        <v>5600</v>
      </c>
    </row>
    <row r="5723" spans="1:7" x14ac:dyDescent="0.3">
      <c r="A5723">
        <v>2018</v>
      </c>
      <c r="B5723" t="s">
        <v>250</v>
      </c>
      <c r="C5723" t="s">
        <v>251</v>
      </c>
      <c r="D5723" t="s">
        <v>252</v>
      </c>
      <c r="E5723" t="s">
        <v>124</v>
      </c>
      <c r="F5723" t="s">
        <v>123</v>
      </c>
      <c r="G5723">
        <v>91035</v>
      </c>
    </row>
    <row r="5724" spans="1:7" x14ac:dyDescent="0.3">
      <c r="A5724">
        <v>2000</v>
      </c>
      <c r="B5724" t="s">
        <v>250</v>
      </c>
      <c r="C5724" t="s">
        <v>251</v>
      </c>
      <c r="D5724" t="s">
        <v>252</v>
      </c>
      <c r="E5724" t="s">
        <v>126</v>
      </c>
      <c r="F5724" t="s">
        <v>123</v>
      </c>
      <c r="G5724">
        <v>675</v>
      </c>
    </row>
    <row r="5725" spans="1:7" x14ac:dyDescent="0.3">
      <c r="A5725">
        <v>2001</v>
      </c>
      <c r="B5725" t="s">
        <v>250</v>
      </c>
      <c r="C5725" t="s">
        <v>251</v>
      </c>
      <c r="D5725" t="s">
        <v>252</v>
      </c>
      <c r="E5725" t="s">
        <v>126</v>
      </c>
      <c r="F5725" t="s">
        <v>123</v>
      </c>
      <c r="G5725">
        <v>2075</v>
      </c>
    </row>
    <row r="5726" spans="1:7" x14ac:dyDescent="0.3">
      <c r="A5726">
        <v>2002</v>
      </c>
      <c r="B5726" t="s">
        <v>250</v>
      </c>
      <c r="C5726" t="s">
        <v>251</v>
      </c>
      <c r="D5726" t="s">
        <v>252</v>
      </c>
      <c r="E5726" t="s">
        <v>126</v>
      </c>
      <c r="F5726" t="s">
        <v>123</v>
      </c>
      <c r="G5726">
        <v>21050</v>
      </c>
    </row>
    <row r="5727" spans="1:7" x14ac:dyDescent="0.3">
      <c r="A5727">
        <v>2003</v>
      </c>
      <c r="B5727" t="s">
        <v>250</v>
      </c>
      <c r="C5727" t="s">
        <v>251</v>
      </c>
      <c r="D5727" t="s">
        <v>252</v>
      </c>
      <c r="E5727" t="s">
        <v>126</v>
      </c>
      <c r="F5727" t="s">
        <v>123</v>
      </c>
      <c r="G5727">
        <v>1750</v>
      </c>
    </row>
    <row r="5728" spans="1:7" x14ac:dyDescent="0.3">
      <c r="A5728">
        <v>2004</v>
      </c>
      <c r="B5728" t="s">
        <v>250</v>
      </c>
      <c r="C5728" t="s">
        <v>251</v>
      </c>
      <c r="D5728" t="s">
        <v>252</v>
      </c>
      <c r="E5728" t="s">
        <v>126</v>
      </c>
      <c r="F5728" t="s">
        <v>123</v>
      </c>
      <c r="G5728">
        <v>2150</v>
      </c>
    </row>
    <row r="5729" spans="1:7" x14ac:dyDescent="0.3">
      <c r="A5729">
        <v>2005</v>
      </c>
      <c r="B5729" t="s">
        <v>250</v>
      </c>
      <c r="C5729" t="s">
        <v>251</v>
      </c>
      <c r="D5729" t="s">
        <v>252</v>
      </c>
      <c r="E5729" t="s">
        <v>126</v>
      </c>
      <c r="F5729" t="s">
        <v>123</v>
      </c>
      <c r="G5729">
        <v>2505</v>
      </c>
    </row>
    <row r="5730" spans="1:7" x14ac:dyDescent="0.3">
      <c r="A5730">
        <v>2006</v>
      </c>
      <c r="B5730" t="s">
        <v>250</v>
      </c>
      <c r="C5730" t="s">
        <v>251</v>
      </c>
      <c r="D5730" t="s">
        <v>252</v>
      </c>
      <c r="E5730" t="s">
        <v>126</v>
      </c>
      <c r="F5730" t="s">
        <v>123</v>
      </c>
      <c r="G5730">
        <v>800</v>
      </c>
    </row>
    <row r="5731" spans="1:7" x14ac:dyDescent="0.3">
      <c r="A5731">
        <v>2007</v>
      </c>
      <c r="B5731" t="s">
        <v>250</v>
      </c>
      <c r="C5731" t="s">
        <v>251</v>
      </c>
      <c r="D5731" t="s">
        <v>252</v>
      </c>
      <c r="E5731" t="s">
        <v>126</v>
      </c>
      <c r="F5731" t="s">
        <v>123</v>
      </c>
      <c r="G5731">
        <v>4050</v>
      </c>
    </row>
    <row r="5732" spans="1:7" x14ac:dyDescent="0.3">
      <c r="A5732">
        <v>2008</v>
      </c>
      <c r="B5732" t="s">
        <v>250</v>
      </c>
      <c r="C5732" t="s">
        <v>251</v>
      </c>
      <c r="D5732" t="s">
        <v>252</v>
      </c>
      <c r="E5732" t="s">
        <v>126</v>
      </c>
      <c r="F5732" t="s">
        <v>123</v>
      </c>
      <c r="G5732">
        <v>5800</v>
      </c>
    </row>
    <row r="5733" spans="1:7" x14ac:dyDescent="0.3">
      <c r="A5733">
        <v>2009</v>
      </c>
      <c r="B5733" t="s">
        <v>250</v>
      </c>
      <c r="C5733" t="s">
        <v>251</v>
      </c>
      <c r="D5733" t="s">
        <v>252</v>
      </c>
      <c r="E5733" t="s">
        <v>126</v>
      </c>
      <c r="F5733" t="s">
        <v>123</v>
      </c>
      <c r="G5733">
        <v>20850</v>
      </c>
    </row>
    <row r="5734" spans="1:7" x14ac:dyDescent="0.3">
      <c r="A5734">
        <v>2010</v>
      </c>
      <c r="B5734" t="s">
        <v>250</v>
      </c>
      <c r="C5734" t="s">
        <v>251</v>
      </c>
      <c r="D5734" t="s">
        <v>252</v>
      </c>
      <c r="E5734" t="s">
        <v>126</v>
      </c>
      <c r="F5734" t="s">
        <v>123</v>
      </c>
      <c r="G5734">
        <v>20600</v>
      </c>
    </row>
    <row r="5735" spans="1:7" x14ac:dyDescent="0.3">
      <c r="A5735">
        <v>2011</v>
      </c>
      <c r="B5735" t="s">
        <v>250</v>
      </c>
      <c r="C5735" t="s">
        <v>251</v>
      </c>
      <c r="D5735" t="s">
        <v>252</v>
      </c>
      <c r="E5735" t="s">
        <v>126</v>
      </c>
      <c r="F5735" t="s">
        <v>123</v>
      </c>
      <c r="G5735">
        <v>21200</v>
      </c>
    </row>
    <row r="5736" spans="1:7" x14ac:dyDescent="0.3">
      <c r="A5736">
        <v>2012</v>
      </c>
      <c r="B5736" t="s">
        <v>250</v>
      </c>
      <c r="C5736" t="s">
        <v>251</v>
      </c>
      <c r="D5736" t="s">
        <v>252</v>
      </c>
      <c r="E5736" t="s">
        <v>126</v>
      </c>
      <c r="F5736" t="s">
        <v>123</v>
      </c>
      <c r="G5736">
        <v>4030</v>
      </c>
    </row>
    <row r="5737" spans="1:7" x14ac:dyDescent="0.3">
      <c r="A5737">
        <v>2013</v>
      </c>
      <c r="B5737" t="s">
        <v>250</v>
      </c>
      <c r="C5737" t="s">
        <v>251</v>
      </c>
      <c r="D5737" t="s">
        <v>252</v>
      </c>
      <c r="E5737" t="s">
        <v>126</v>
      </c>
      <c r="F5737" t="s">
        <v>123</v>
      </c>
      <c r="G5737">
        <v>18920</v>
      </c>
    </row>
    <row r="5738" spans="1:7" x14ac:dyDescent="0.3">
      <c r="A5738">
        <v>2014</v>
      </c>
      <c r="B5738" t="s">
        <v>250</v>
      </c>
      <c r="C5738" t="s">
        <v>251</v>
      </c>
      <c r="D5738" t="s">
        <v>252</v>
      </c>
      <c r="E5738" t="s">
        <v>126</v>
      </c>
      <c r="F5738" t="s">
        <v>123</v>
      </c>
      <c r="G5738">
        <v>16560</v>
      </c>
    </row>
    <row r="5739" spans="1:7" x14ac:dyDescent="0.3">
      <c r="A5739">
        <v>2015</v>
      </c>
      <c r="B5739" t="s">
        <v>250</v>
      </c>
      <c r="C5739" t="s">
        <v>251</v>
      </c>
      <c r="D5739" t="s">
        <v>252</v>
      </c>
      <c r="E5739" t="s">
        <v>126</v>
      </c>
      <c r="F5739" t="s">
        <v>123</v>
      </c>
      <c r="G5739">
        <v>1000</v>
      </c>
    </row>
    <row r="5740" spans="1:7" x14ac:dyDescent="0.3">
      <c r="A5740">
        <v>2016</v>
      </c>
      <c r="B5740" t="s">
        <v>250</v>
      </c>
      <c r="C5740" t="s">
        <v>251</v>
      </c>
      <c r="D5740" t="s">
        <v>252</v>
      </c>
      <c r="E5740" t="s">
        <v>126</v>
      </c>
      <c r="F5740" t="s">
        <v>123</v>
      </c>
      <c r="G5740">
        <v>3375</v>
      </c>
    </row>
    <row r="5741" spans="1:7" x14ac:dyDescent="0.3">
      <c r="A5741">
        <v>2017</v>
      </c>
      <c r="B5741" t="s">
        <v>250</v>
      </c>
      <c r="C5741" t="s">
        <v>251</v>
      </c>
      <c r="D5741" t="s">
        <v>252</v>
      </c>
      <c r="E5741" t="s">
        <v>126</v>
      </c>
      <c r="F5741" t="s">
        <v>125</v>
      </c>
      <c r="G5741">
        <v>4500</v>
      </c>
    </row>
    <row r="5742" spans="1:7" x14ac:dyDescent="0.3">
      <c r="A5742">
        <v>2018</v>
      </c>
      <c r="B5742" t="s">
        <v>250</v>
      </c>
      <c r="C5742" t="s">
        <v>251</v>
      </c>
      <c r="D5742" t="s">
        <v>252</v>
      </c>
      <c r="E5742" t="s">
        <v>126</v>
      </c>
      <c r="F5742" t="s">
        <v>125</v>
      </c>
      <c r="G5742">
        <v>9640</v>
      </c>
    </row>
    <row r="5743" spans="1:7" x14ac:dyDescent="0.3">
      <c r="A5743">
        <v>2000</v>
      </c>
      <c r="B5743" t="s">
        <v>250</v>
      </c>
      <c r="C5743" t="s">
        <v>251</v>
      </c>
      <c r="D5743" t="s">
        <v>252</v>
      </c>
      <c r="E5743" t="s">
        <v>27</v>
      </c>
      <c r="F5743" t="s">
        <v>28</v>
      </c>
      <c r="G5743">
        <v>1330</v>
      </c>
    </row>
    <row r="5744" spans="1:7" x14ac:dyDescent="0.3">
      <c r="A5744">
        <v>2001</v>
      </c>
      <c r="B5744" t="s">
        <v>250</v>
      </c>
      <c r="C5744" t="s">
        <v>251</v>
      </c>
      <c r="D5744" t="s">
        <v>252</v>
      </c>
      <c r="E5744" t="s">
        <v>27</v>
      </c>
      <c r="F5744" t="s">
        <v>28</v>
      </c>
      <c r="G5744">
        <v>1134</v>
      </c>
    </row>
    <row r="5745" spans="1:7" x14ac:dyDescent="0.3">
      <c r="A5745">
        <v>2002</v>
      </c>
      <c r="B5745" t="s">
        <v>250</v>
      </c>
      <c r="C5745" t="s">
        <v>251</v>
      </c>
      <c r="D5745" t="s">
        <v>252</v>
      </c>
      <c r="E5745" t="s">
        <v>27</v>
      </c>
      <c r="F5745" t="s">
        <v>28</v>
      </c>
      <c r="G5745">
        <v>1177</v>
      </c>
    </row>
    <row r="5746" spans="1:7" x14ac:dyDescent="0.3">
      <c r="A5746">
        <v>2003</v>
      </c>
      <c r="B5746" t="s">
        <v>250</v>
      </c>
      <c r="C5746" t="s">
        <v>251</v>
      </c>
      <c r="D5746" t="s">
        <v>252</v>
      </c>
      <c r="E5746" t="s">
        <v>27</v>
      </c>
      <c r="F5746" t="s">
        <v>28</v>
      </c>
      <c r="G5746">
        <v>0</v>
      </c>
    </row>
    <row r="5747" spans="1:7" x14ac:dyDescent="0.3">
      <c r="A5747">
        <v>2004</v>
      </c>
      <c r="B5747" t="s">
        <v>250</v>
      </c>
      <c r="C5747" t="s">
        <v>251</v>
      </c>
      <c r="D5747" t="s">
        <v>252</v>
      </c>
      <c r="E5747" t="s">
        <v>27</v>
      </c>
      <c r="F5747" t="s">
        <v>28</v>
      </c>
      <c r="G5747">
        <v>618</v>
      </c>
    </row>
    <row r="5748" spans="1:7" x14ac:dyDescent="0.3">
      <c r="A5748">
        <v>2005</v>
      </c>
      <c r="B5748" t="s">
        <v>250</v>
      </c>
      <c r="C5748" t="s">
        <v>251</v>
      </c>
      <c r="D5748" t="s">
        <v>252</v>
      </c>
      <c r="E5748" t="s">
        <v>27</v>
      </c>
      <c r="F5748" t="s">
        <v>28</v>
      </c>
      <c r="G5748">
        <v>288</v>
      </c>
    </row>
    <row r="5749" spans="1:7" x14ac:dyDescent="0.3">
      <c r="A5749">
        <v>2006</v>
      </c>
      <c r="B5749" t="s">
        <v>250</v>
      </c>
      <c r="C5749" t="s">
        <v>251</v>
      </c>
      <c r="D5749" t="s">
        <v>252</v>
      </c>
      <c r="E5749" t="s">
        <v>27</v>
      </c>
      <c r="F5749" t="s">
        <v>28</v>
      </c>
      <c r="G5749">
        <v>450</v>
      </c>
    </row>
    <row r="5750" spans="1:7" x14ac:dyDescent="0.3">
      <c r="A5750">
        <v>2007</v>
      </c>
      <c r="B5750" t="s">
        <v>250</v>
      </c>
      <c r="C5750" t="s">
        <v>251</v>
      </c>
      <c r="D5750" t="s">
        <v>252</v>
      </c>
      <c r="E5750" t="s">
        <v>27</v>
      </c>
      <c r="F5750" t="s">
        <v>28</v>
      </c>
      <c r="G5750">
        <v>953</v>
      </c>
    </row>
    <row r="5751" spans="1:7" x14ac:dyDescent="0.3">
      <c r="A5751">
        <v>2008</v>
      </c>
      <c r="B5751" t="s">
        <v>250</v>
      </c>
      <c r="C5751" t="s">
        <v>251</v>
      </c>
      <c r="D5751" t="s">
        <v>252</v>
      </c>
      <c r="E5751" t="s">
        <v>27</v>
      </c>
      <c r="F5751" t="s">
        <v>28</v>
      </c>
      <c r="G5751">
        <v>502</v>
      </c>
    </row>
    <row r="5752" spans="1:7" x14ac:dyDescent="0.3">
      <c r="A5752">
        <v>2009</v>
      </c>
      <c r="B5752" t="s">
        <v>250</v>
      </c>
      <c r="C5752" t="s">
        <v>251</v>
      </c>
      <c r="D5752" t="s">
        <v>252</v>
      </c>
      <c r="E5752" t="s">
        <v>27</v>
      </c>
      <c r="F5752" t="s">
        <v>28</v>
      </c>
      <c r="G5752">
        <v>395</v>
      </c>
    </row>
    <row r="5753" spans="1:7" x14ac:dyDescent="0.3">
      <c r="A5753">
        <v>2010</v>
      </c>
      <c r="B5753" t="s">
        <v>250</v>
      </c>
      <c r="C5753" t="s">
        <v>251</v>
      </c>
      <c r="D5753" t="s">
        <v>252</v>
      </c>
      <c r="E5753" t="s">
        <v>27</v>
      </c>
      <c r="F5753" t="s">
        <v>28</v>
      </c>
      <c r="G5753">
        <v>387</v>
      </c>
    </row>
    <row r="5754" spans="1:7" x14ac:dyDescent="0.3">
      <c r="A5754">
        <v>2011</v>
      </c>
      <c r="B5754" t="s">
        <v>250</v>
      </c>
      <c r="C5754" t="s">
        <v>251</v>
      </c>
      <c r="D5754" t="s">
        <v>252</v>
      </c>
      <c r="E5754" t="s">
        <v>27</v>
      </c>
      <c r="F5754" t="s">
        <v>28</v>
      </c>
      <c r="G5754">
        <v>199</v>
      </c>
    </row>
    <row r="5755" spans="1:7" x14ac:dyDescent="0.3">
      <c r="A5755">
        <v>2012</v>
      </c>
      <c r="B5755" t="s">
        <v>250</v>
      </c>
      <c r="C5755" t="s">
        <v>251</v>
      </c>
      <c r="D5755" t="s">
        <v>252</v>
      </c>
      <c r="E5755" t="s">
        <v>27</v>
      </c>
      <c r="F5755" t="s">
        <v>28</v>
      </c>
      <c r="G5755">
        <v>163</v>
      </c>
    </row>
    <row r="5756" spans="1:7" x14ac:dyDescent="0.3">
      <c r="A5756">
        <v>2013</v>
      </c>
      <c r="B5756" t="s">
        <v>250</v>
      </c>
      <c r="C5756" t="s">
        <v>251</v>
      </c>
      <c r="D5756" t="s">
        <v>252</v>
      </c>
      <c r="E5756" t="s">
        <v>27</v>
      </c>
      <c r="F5756" t="s">
        <v>28</v>
      </c>
      <c r="G5756">
        <v>172</v>
      </c>
    </row>
    <row r="5757" spans="1:7" x14ac:dyDescent="0.3">
      <c r="A5757">
        <v>2014</v>
      </c>
      <c r="B5757" t="s">
        <v>250</v>
      </c>
      <c r="C5757" t="s">
        <v>251</v>
      </c>
      <c r="D5757" t="s">
        <v>252</v>
      </c>
      <c r="E5757" t="s">
        <v>27</v>
      </c>
      <c r="F5757" t="s">
        <v>28</v>
      </c>
      <c r="G5757">
        <v>201</v>
      </c>
    </row>
    <row r="5758" spans="1:7" x14ac:dyDescent="0.3">
      <c r="A5758">
        <v>2015</v>
      </c>
      <c r="B5758" t="s">
        <v>250</v>
      </c>
      <c r="C5758" t="s">
        <v>251</v>
      </c>
      <c r="D5758" t="s">
        <v>252</v>
      </c>
      <c r="E5758" t="s">
        <v>27</v>
      </c>
      <c r="F5758" t="s">
        <v>28</v>
      </c>
      <c r="G5758">
        <v>400</v>
      </c>
    </row>
    <row r="5759" spans="1:7" x14ac:dyDescent="0.3">
      <c r="A5759">
        <v>2016</v>
      </c>
      <c r="B5759" t="s">
        <v>250</v>
      </c>
      <c r="C5759" t="s">
        <v>251</v>
      </c>
      <c r="D5759" t="s">
        <v>252</v>
      </c>
      <c r="E5759" t="s">
        <v>27</v>
      </c>
      <c r="F5759" t="s">
        <v>28</v>
      </c>
      <c r="G5759">
        <v>267</v>
      </c>
    </row>
    <row r="5760" spans="1:7" x14ac:dyDescent="0.3">
      <c r="A5760">
        <v>2017</v>
      </c>
      <c r="B5760" t="s">
        <v>250</v>
      </c>
      <c r="C5760" t="s">
        <v>251</v>
      </c>
      <c r="D5760" t="s">
        <v>252</v>
      </c>
      <c r="E5760" t="s">
        <v>27</v>
      </c>
      <c r="F5760" t="s">
        <v>28</v>
      </c>
      <c r="G5760">
        <v>249</v>
      </c>
    </row>
    <row r="5761" spans="1:7" x14ac:dyDescent="0.3">
      <c r="A5761">
        <v>2018</v>
      </c>
      <c r="B5761" t="s">
        <v>250</v>
      </c>
      <c r="C5761" t="s">
        <v>251</v>
      </c>
      <c r="D5761" t="s">
        <v>252</v>
      </c>
      <c r="E5761" t="s">
        <v>27</v>
      </c>
      <c r="F5761" t="s">
        <v>28</v>
      </c>
      <c r="G5761">
        <v>204</v>
      </c>
    </row>
    <row r="5762" spans="1:7" x14ac:dyDescent="0.3">
      <c r="A5762">
        <v>2019</v>
      </c>
      <c r="B5762" t="s">
        <v>115</v>
      </c>
      <c r="C5762" t="s">
        <v>69</v>
      </c>
      <c r="D5762" t="s">
        <v>70</v>
      </c>
      <c r="E5762" t="s">
        <v>8</v>
      </c>
      <c r="F5762" t="s">
        <v>9</v>
      </c>
      <c r="G5762">
        <v>24983</v>
      </c>
    </row>
    <row r="5763" spans="1:7" x14ac:dyDescent="0.3">
      <c r="A5763">
        <v>2019</v>
      </c>
      <c r="B5763" t="s">
        <v>115</v>
      </c>
      <c r="C5763" t="s">
        <v>69</v>
      </c>
      <c r="D5763" t="s">
        <v>70</v>
      </c>
      <c r="E5763" t="s">
        <v>29</v>
      </c>
      <c r="F5763" t="s">
        <v>30</v>
      </c>
      <c r="G5763">
        <v>2857</v>
      </c>
    </row>
    <row r="5764" spans="1:7" x14ac:dyDescent="0.3">
      <c r="A5764" s="216">
        <v>2019</v>
      </c>
      <c r="B5764" t="s">
        <v>115</v>
      </c>
      <c r="C5764" t="s">
        <v>69</v>
      </c>
      <c r="D5764" t="s">
        <v>70</v>
      </c>
      <c r="E5764" t="s">
        <v>31</v>
      </c>
      <c r="F5764" t="s">
        <v>30</v>
      </c>
    </row>
    <row r="5765" spans="1:7" x14ac:dyDescent="0.3">
      <c r="A5765" s="216">
        <v>2019</v>
      </c>
      <c r="B5765" t="s">
        <v>115</v>
      </c>
      <c r="C5765" t="s">
        <v>69</v>
      </c>
      <c r="D5765" t="s">
        <v>70</v>
      </c>
      <c r="E5765" t="s">
        <v>127</v>
      </c>
      <c r="F5765" t="s">
        <v>28</v>
      </c>
      <c r="G5765">
        <v>107</v>
      </c>
    </row>
    <row r="5766" spans="1:7" x14ac:dyDescent="0.3">
      <c r="A5766" s="216">
        <v>2019</v>
      </c>
      <c r="B5766" t="s">
        <v>115</v>
      </c>
      <c r="C5766" t="s">
        <v>69</v>
      </c>
      <c r="D5766" t="s">
        <v>70</v>
      </c>
      <c r="E5766" t="s">
        <v>124</v>
      </c>
      <c r="F5766" t="s">
        <v>123</v>
      </c>
      <c r="G5766">
        <v>172300</v>
      </c>
    </row>
    <row r="5767" spans="1:7" x14ac:dyDescent="0.3">
      <c r="A5767" s="216">
        <v>2019</v>
      </c>
      <c r="B5767" t="s">
        <v>115</v>
      </c>
      <c r="C5767" t="s">
        <v>69</v>
      </c>
      <c r="D5767" t="s">
        <v>70</v>
      </c>
      <c r="E5767" t="s">
        <v>126</v>
      </c>
      <c r="F5767" t="s">
        <v>125</v>
      </c>
      <c r="G5767">
        <v>12450</v>
      </c>
    </row>
    <row r="5768" spans="1:7" x14ac:dyDescent="0.3">
      <c r="A5768" s="216">
        <v>2019</v>
      </c>
      <c r="B5768" t="s">
        <v>115</v>
      </c>
      <c r="C5768" t="s">
        <v>69</v>
      </c>
      <c r="D5768" t="s">
        <v>70</v>
      </c>
      <c r="E5768" t="s">
        <v>27</v>
      </c>
      <c r="F5768" t="s">
        <v>28</v>
      </c>
      <c r="G5768">
        <v>721</v>
      </c>
    </row>
    <row r="5769" spans="1:7" x14ac:dyDescent="0.3">
      <c r="A5769" s="216">
        <v>2019</v>
      </c>
      <c r="B5769" t="s">
        <v>6</v>
      </c>
      <c r="C5769" t="s">
        <v>7</v>
      </c>
      <c r="D5769" t="s">
        <v>249</v>
      </c>
      <c r="E5769" t="s">
        <v>8</v>
      </c>
      <c r="F5769" t="s">
        <v>9</v>
      </c>
      <c r="G5769">
        <v>98334</v>
      </c>
    </row>
    <row r="5770" spans="1:7" x14ac:dyDescent="0.3">
      <c r="A5770" s="216">
        <v>2019</v>
      </c>
      <c r="B5770" t="s">
        <v>6</v>
      </c>
      <c r="C5770" t="s">
        <v>7</v>
      </c>
      <c r="D5770" t="s">
        <v>249</v>
      </c>
      <c r="E5770" t="s">
        <v>29</v>
      </c>
      <c r="F5770" t="s">
        <v>30</v>
      </c>
      <c r="G5770">
        <v>9902</v>
      </c>
    </row>
    <row r="5771" spans="1:7" x14ac:dyDescent="0.3">
      <c r="A5771" s="216">
        <v>2019</v>
      </c>
      <c r="B5771" t="s">
        <v>6</v>
      </c>
      <c r="C5771" t="s">
        <v>7</v>
      </c>
      <c r="D5771" t="s">
        <v>249</v>
      </c>
      <c r="E5771" t="s">
        <v>31</v>
      </c>
      <c r="F5771" t="s">
        <v>30</v>
      </c>
    </row>
    <row r="5772" spans="1:7" x14ac:dyDescent="0.3">
      <c r="A5772" s="216">
        <v>2019</v>
      </c>
      <c r="B5772" t="s">
        <v>6</v>
      </c>
      <c r="C5772" t="s">
        <v>7</v>
      </c>
      <c r="D5772" t="s">
        <v>249</v>
      </c>
      <c r="E5772" t="s">
        <v>127</v>
      </c>
      <c r="F5772" t="s">
        <v>28</v>
      </c>
      <c r="G5772">
        <v>90</v>
      </c>
    </row>
    <row r="5773" spans="1:7" x14ac:dyDescent="0.3">
      <c r="A5773" s="216">
        <v>2019</v>
      </c>
      <c r="B5773" t="s">
        <v>6</v>
      </c>
      <c r="C5773" t="s">
        <v>7</v>
      </c>
      <c r="D5773" t="s">
        <v>249</v>
      </c>
      <c r="E5773" t="s">
        <v>124</v>
      </c>
      <c r="F5773" t="s">
        <v>123</v>
      </c>
      <c r="G5773">
        <v>397561</v>
      </c>
    </row>
    <row r="5774" spans="1:7" x14ac:dyDescent="0.3">
      <c r="A5774" s="216">
        <v>2019</v>
      </c>
      <c r="B5774" t="s">
        <v>6</v>
      </c>
      <c r="C5774" t="s">
        <v>7</v>
      </c>
      <c r="D5774" t="s">
        <v>249</v>
      </c>
      <c r="E5774" t="s">
        <v>126</v>
      </c>
      <c r="F5774" t="s">
        <v>125</v>
      </c>
      <c r="G5774">
        <v>17025</v>
      </c>
    </row>
    <row r="5775" spans="1:7" x14ac:dyDescent="0.3">
      <c r="A5775" s="216">
        <v>2019</v>
      </c>
      <c r="B5775" t="s">
        <v>6</v>
      </c>
      <c r="C5775" t="s">
        <v>7</v>
      </c>
      <c r="D5775" t="s">
        <v>249</v>
      </c>
      <c r="E5775" t="s">
        <v>27</v>
      </c>
      <c r="F5775" t="s">
        <v>28</v>
      </c>
      <c r="G5775">
        <v>1636</v>
      </c>
    </row>
    <row r="5776" spans="1:7" x14ac:dyDescent="0.3">
      <c r="A5776" s="216">
        <v>2019</v>
      </c>
      <c r="B5776" t="s">
        <v>10</v>
      </c>
      <c r="C5776" t="s">
        <v>11</v>
      </c>
      <c r="D5776" t="s">
        <v>246</v>
      </c>
      <c r="E5776" t="s">
        <v>8</v>
      </c>
      <c r="F5776" t="s">
        <v>9</v>
      </c>
      <c r="G5776">
        <v>56171</v>
      </c>
    </row>
    <row r="5777" spans="1:7" x14ac:dyDescent="0.3">
      <c r="A5777" s="216">
        <v>2019</v>
      </c>
      <c r="B5777" t="s">
        <v>10</v>
      </c>
      <c r="C5777" t="s">
        <v>11</v>
      </c>
      <c r="D5777" t="s">
        <v>246</v>
      </c>
      <c r="E5777" t="s">
        <v>29</v>
      </c>
      <c r="F5777" t="s">
        <v>30</v>
      </c>
      <c r="G5777">
        <v>3100</v>
      </c>
    </row>
    <row r="5778" spans="1:7" x14ac:dyDescent="0.3">
      <c r="A5778" s="216">
        <v>2019</v>
      </c>
      <c r="B5778" t="s">
        <v>10</v>
      </c>
      <c r="C5778" t="s">
        <v>11</v>
      </c>
      <c r="D5778" t="s">
        <v>246</v>
      </c>
      <c r="E5778" t="s">
        <v>31</v>
      </c>
      <c r="F5778" t="s">
        <v>30</v>
      </c>
    </row>
    <row r="5779" spans="1:7" x14ac:dyDescent="0.3">
      <c r="A5779" s="216">
        <v>2019</v>
      </c>
      <c r="B5779" t="s">
        <v>10</v>
      </c>
      <c r="C5779" t="s">
        <v>11</v>
      </c>
      <c r="D5779" t="s">
        <v>246</v>
      </c>
      <c r="E5779" t="s">
        <v>127</v>
      </c>
      <c r="F5779" t="s">
        <v>28</v>
      </c>
      <c r="G5779">
        <v>159</v>
      </c>
    </row>
    <row r="5780" spans="1:7" x14ac:dyDescent="0.3">
      <c r="A5780" s="216">
        <v>2019</v>
      </c>
      <c r="B5780" t="s">
        <v>10</v>
      </c>
      <c r="C5780" t="s">
        <v>11</v>
      </c>
      <c r="D5780" t="s">
        <v>246</v>
      </c>
      <c r="E5780" t="s">
        <v>124</v>
      </c>
      <c r="F5780" t="s">
        <v>123</v>
      </c>
      <c r="G5780">
        <v>288445</v>
      </c>
    </row>
    <row r="5781" spans="1:7" x14ac:dyDescent="0.3">
      <c r="A5781" s="216">
        <v>2019</v>
      </c>
      <c r="B5781" t="s">
        <v>10</v>
      </c>
      <c r="C5781" t="s">
        <v>11</v>
      </c>
      <c r="D5781" t="s">
        <v>246</v>
      </c>
      <c r="E5781" t="s">
        <v>126</v>
      </c>
      <c r="F5781" t="s">
        <v>125</v>
      </c>
      <c r="G5781">
        <v>4000</v>
      </c>
    </row>
    <row r="5782" spans="1:7" x14ac:dyDescent="0.3">
      <c r="A5782" s="216">
        <v>2019</v>
      </c>
      <c r="B5782" t="s">
        <v>10</v>
      </c>
      <c r="C5782" t="s">
        <v>11</v>
      </c>
      <c r="D5782" t="s">
        <v>246</v>
      </c>
      <c r="E5782" t="s">
        <v>27</v>
      </c>
      <c r="F5782" t="s">
        <v>28</v>
      </c>
      <c r="G5782">
        <v>544</v>
      </c>
    </row>
    <row r="5783" spans="1:7" x14ac:dyDescent="0.3">
      <c r="A5783" s="216">
        <v>2019</v>
      </c>
      <c r="B5783" t="s">
        <v>114</v>
      </c>
      <c r="C5783" t="s">
        <v>91</v>
      </c>
      <c r="D5783" t="s">
        <v>92</v>
      </c>
      <c r="E5783" t="s">
        <v>8</v>
      </c>
      <c r="F5783" t="s">
        <v>9</v>
      </c>
      <c r="G5783">
        <v>5048</v>
      </c>
    </row>
    <row r="5784" spans="1:7" x14ac:dyDescent="0.3">
      <c r="A5784" s="216">
        <v>2019</v>
      </c>
      <c r="B5784" t="s">
        <v>114</v>
      </c>
      <c r="C5784" t="s">
        <v>91</v>
      </c>
      <c r="D5784" t="s">
        <v>92</v>
      </c>
      <c r="E5784" t="s">
        <v>29</v>
      </c>
      <c r="F5784" t="s">
        <v>30</v>
      </c>
      <c r="G5784">
        <v>1543</v>
      </c>
    </row>
    <row r="5785" spans="1:7" x14ac:dyDescent="0.3">
      <c r="A5785" s="216">
        <v>2019</v>
      </c>
      <c r="B5785" t="s">
        <v>114</v>
      </c>
      <c r="C5785" t="s">
        <v>91</v>
      </c>
      <c r="D5785" t="s">
        <v>92</v>
      </c>
      <c r="E5785" t="s">
        <v>31</v>
      </c>
      <c r="F5785" t="s">
        <v>30</v>
      </c>
    </row>
    <row r="5786" spans="1:7" x14ac:dyDescent="0.3">
      <c r="A5786" s="216">
        <v>2019</v>
      </c>
      <c r="B5786" t="s">
        <v>114</v>
      </c>
      <c r="C5786" t="s">
        <v>91</v>
      </c>
      <c r="D5786" t="s">
        <v>92</v>
      </c>
      <c r="E5786" t="s">
        <v>127</v>
      </c>
      <c r="F5786" t="s">
        <v>28</v>
      </c>
    </row>
    <row r="5787" spans="1:7" x14ac:dyDescent="0.3">
      <c r="A5787" s="216">
        <v>2019</v>
      </c>
      <c r="B5787" t="s">
        <v>114</v>
      </c>
      <c r="C5787" t="s">
        <v>91</v>
      </c>
      <c r="D5787" t="s">
        <v>92</v>
      </c>
      <c r="E5787" t="s">
        <v>124</v>
      </c>
      <c r="F5787" t="s">
        <v>123</v>
      </c>
      <c r="G5787">
        <v>5500</v>
      </c>
    </row>
    <row r="5788" spans="1:7" x14ac:dyDescent="0.3">
      <c r="A5788" s="216">
        <v>2019</v>
      </c>
      <c r="B5788" t="s">
        <v>114</v>
      </c>
      <c r="C5788" t="s">
        <v>91</v>
      </c>
      <c r="D5788" t="s">
        <v>92</v>
      </c>
      <c r="E5788" t="s">
        <v>126</v>
      </c>
      <c r="F5788" t="s">
        <v>125</v>
      </c>
    </row>
    <row r="5789" spans="1:7" x14ac:dyDescent="0.3">
      <c r="A5789" s="216">
        <v>2019</v>
      </c>
      <c r="B5789" t="s">
        <v>114</v>
      </c>
      <c r="C5789" t="s">
        <v>91</v>
      </c>
      <c r="D5789" t="s">
        <v>92</v>
      </c>
      <c r="E5789" t="s">
        <v>27</v>
      </c>
      <c r="F5789" t="s">
        <v>28</v>
      </c>
      <c r="G5789">
        <v>333</v>
      </c>
    </row>
    <row r="5790" spans="1:7" x14ac:dyDescent="0.3">
      <c r="A5790" s="216">
        <v>2019</v>
      </c>
      <c r="B5790" t="s">
        <v>120</v>
      </c>
      <c r="C5790" t="s">
        <v>88</v>
      </c>
      <c r="D5790" t="s">
        <v>89</v>
      </c>
      <c r="E5790" t="s">
        <v>8</v>
      </c>
      <c r="F5790" t="s">
        <v>9</v>
      </c>
      <c r="G5790">
        <v>2941</v>
      </c>
    </row>
    <row r="5791" spans="1:7" x14ac:dyDescent="0.3">
      <c r="A5791" s="216">
        <v>2019</v>
      </c>
      <c r="B5791" t="s">
        <v>120</v>
      </c>
      <c r="C5791" t="s">
        <v>88</v>
      </c>
      <c r="D5791" t="s">
        <v>89</v>
      </c>
      <c r="E5791" t="s">
        <v>29</v>
      </c>
      <c r="F5791" t="s">
        <v>30</v>
      </c>
    </row>
    <row r="5792" spans="1:7" x14ac:dyDescent="0.3">
      <c r="A5792" s="216">
        <v>2019</v>
      </c>
      <c r="B5792" t="s">
        <v>120</v>
      </c>
      <c r="C5792" t="s">
        <v>88</v>
      </c>
      <c r="D5792" t="s">
        <v>89</v>
      </c>
      <c r="E5792" t="s">
        <v>31</v>
      </c>
      <c r="F5792" t="s">
        <v>30</v>
      </c>
    </row>
    <row r="5793" spans="1:7" x14ac:dyDescent="0.3">
      <c r="A5793" s="216">
        <v>2019</v>
      </c>
      <c r="B5793" t="s">
        <v>120</v>
      </c>
      <c r="C5793" t="s">
        <v>88</v>
      </c>
      <c r="D5793" t="s">
        <v>89</v>
      </c>
      <c r="E5793" t="s">
        <v>127</v>
      </c>
      <c r="F5793" t="s">
        <v>28</v>
      </c>
    </row>
    <row r="5794" spans="1:7" x14ac:dyDescent="0.3">
      <c r="A5794" s="216">
        <v>2019</v>
      </c>
      <c r="B5794" t="s">
        <v>120</v>
      </c>
      <c r="C5794" t="s">
        <v>88</v>
      </c>
      <c r="D5794" t="s">
        <v>89</v>
      </c>
      <c r="E5794" t="s">
        <v>124</v>
      </c>
      <c r="F5794" t="s">
        <v>123</v>
      </c>
    </row>
    <row r="5795" spans="1:7" x14ac:dyDescent="0.3">
      <c r="A5795" s="216">
        <v>2019</v>
      </c>
      <c r="B5795" t="s">
        <v>120</v>
      </c>
      <c r="C5795" t="s">
        <v>88</v>
      </c>
      <c r="D5795" t="s">
        <v>89</v>
      </c>
      <c r="E5795" t="s">
        <v>126</v>
      </c>
      <c r="F5795" t="s">
        <v>125</v>
      </c>
    </row>
    <row r="5796" spans="1:7" x14ac:dyDescent="0.3">
      <c r="A5796" s="216">
        <v>2019</v>
      </c>
      <c r="B5796" t="s">
        <v>120</v>
      </c>
      <c r="C5796" t="s">
        <v>88</v>
      </c>
      <c r="D5796" t="s">
        <v>89</v>
      </c>
      <c r="E5796" t="s">
        <v>27</v>
      </c>
      <c r="F5796" t="s">
        <v>28</v>
      </c>
    </row>
    <row r="5797" spans="1:7" x14ac:dyDescent="0.3">
      <c r="A5797" s="216">
        <v>2019</v>
      </c>
      <c r="B5797" t="s">
        <v>120</v>
      </c>
      <c r="C5797" t="s">
        <v>93</v>
      </c>
      <c r="D5797" t="s">
        <v>94</v>
      </c>
      <c r="E5797" t="s">
        <v>8</v>
      </c>
      <c r="F5797" t="s">
        <v>9</v>
      </c>
      <c r="G5797">
        <v>40574</v>
      </c>
    </row>
    <row r="5798" spans="1:7" x14ac:dyDescent="0.3">
      <c r="A5798" s="216">
        <v>2019</v>
      </c>
      <c r="B5798" t="s">
        <v>120</v>
      </c>
      <c r="C5798" t="s">
        <v>93</v>
      </c>
      <c r="D5798" t="s">
        <v>94</v>
      </c>
      <c r="E5798" t="s">
        <v>29</v>
      </c>
      <c r="F5798" t="s">
        <v>30</v>
      </c>
      <c r="G5798">
        <v>364</v>
      </c>
    </row>
    <row r="5799" spans="1:7" x14ac:dyDescent="0.3">
      <c r="A5799" s="216">
        <v>2019</v>
      </c>
      <c r="B5799" t="s">
        <v>120</v>
      </c>
      <c r="C5799" t="s">
        <v>93</v>
      </c>
      <c r="D5799" t="s">
        <v>94</v>
      </c>
      <c r="E5799" t="s">
        <v>31</v>
      </c>
      <c r="F5799" t="s">
        <v>30</v>
      </c>
    </row>
    <row r="5800" spans="1:7" x14ac:dyDescent="0.3">
      <c r="A5800" s="216">
        <v>2019</v>
      </c>
      <c r="B5800" t="s">
        <v>120</v>
      </c>
      <c r="C5800" t="s">
        <v>93</v>
      </c>
      <c r="D5800" t="s">
        <v>94</v>
      </c>
      <c r="E5800" t="s">
        <v>127</v>
      </c>
      <c r="F5800" t="s">
        <v>28</v>
      </c>
      <c r="G5800">
        <v>667</v>
      </c>
    </row>
    <row r="5801" spans="1:7" x14ac:dyDescent="0.3">
      <c r="A5801" s="216">
        <v>2019</v>
      </c>
      <c r="B5801" t="s">
        <v>120</v>
      </c>
      <c r="C5801" t="s">
        <v>93</v>
      </c>
      <c r="D5801" t="s">
        <v>94</v>
      </c>
      <c r="E5801" t="s">
        <v>124</v>
      </c>
      <c r="F5801" t="s">
        <v>123</v>
      </c>
      <c r="G5801">
        <v>62725</v>
      </c>
    </row>
    <row r="5802" spans="1:7" x14ac:dyDescent="0.3">
      <c r="A5802" s="216">
        <v>2019</v>
      </c>
      <c r="B5802" t="s">
        <v>120</v>
      </c>
      <c r="C5802" t="s">
        <v>93</v>
      </c>
      <c r="D5802" t="s">
        <v>94</v>
      </c>
      <c r="E5802" t="s">
        <v>126</v>
      </c>
      <c r="F5802" t="s">
        <v>125</v>
      </c>
      <c r="G5802">
        <v>12850</v>
      </c>
    </row>
    <row r="5803" spans="1:7" x14ac:dyDescent="0.3">
      <c r="A5803" s="216">
        <v>2019</v>
      </c>
      <c r="B5803" t="s">
        <v>120</v>
      </c>
      <c r="C5803" t="s">
        <v>93</v>
      </c>
      <c r="D5803" t="s">
        <v>94</v>
      </c>
      <c r="E5803" t="s">
        <v>27</v>
      </c>
      <c r="F5803" t="s">
        <v>28</v>
      </c>
      <c r="G5803">
        <v>348</v>
      </c>
    </row>
    <row r="5804" spans="1:7" x14ac:dyDescent="0.3">
      <c r="A5804" s="216">
        <v>2019</v>
      </c>
      <c r="B5804" t="s">
        <v>120</v>
      </c>
      <c r="C5804" t="s">
        <v>96</v>
      </c>
      <c r="D5804" t="s">
        <v>97</v>
      </c>
      <c r="E5804" t="s">
        <v>8</v>
      </c>
      <c r="F5804" t="s">
        <v>9</v>
      </c>
      <c r="G5804">
        <v>531</v>
      </c>
    </row>
    <row r="5805" spans="1:7" x14ac:dyDescent="0.3">
      <c r="A5805" s="216">
        <v>2019</v>
      </c>
      <c r="B5805" t="s">
        <v>120</v>
      </c>
      <c r="C5805" t="s">
        <v>96</v>
      </c>
      <c r="D5805" t="s">
        <v>97</v>
      </c>
      <c r="E5805" t="s">
        <v>29</v>
      </c>
      <c r="F5805" t="s">
        <v>30</v>
      </c>
    </row>
    <row r="5806" spans="1:7" x14ac:dyDescent="0.3">
      <c r="A5806" s="216">
        <v>2019</v>
      </c>
      <c r="B5806" t="s">
        <v>120</v>
      </c>
      <c r="C5806" t="s">
        <v>96</v>
      </c>
      <c r="D5806" t="s">
        <v>97</v>
      </c>
      <c r="E5806" t="s">
        <v>31</v>
      </c>
      <c r="F5806" t="s">
        <v>30</v>
      </c>
    </row>
    <row r="5807" spans="1:7" x14ac:dyDescent="0.3">
      <c r="A5807" s="216">
        <v>2019</v>
      </c>
      <c r="B5807" t="s">
        <v>120</v>
      </c>
      <c r="C5807" t="s">
        <v>96</v>
      </c>
      <c r="D5807" t="s">
        <v>97</v>
      </c>
      <c r="E5807" t="s">
        <v>127</v>
      </c>
      <c r="F5807" t="s">
        <v>28</v>
      </c>
    </row>
    <row r="5808" spans="1:7" x14ac:dyDescent="0.3">
      <c r="A5808" s="216">
        <v>2019</v>
      </c>
      <c r="B5808" t="s">
        <v>120</v>
      </c>
      <c r="C5808" t="s">
        <v>96</v>
      </c>
      <c r="D5808" t="s">
        <v>97</v>
      </c>
      <c r="E5808" t="s">
        <v>124</v>
      </c>
      <c r="F5808" t="s">
        <v>123</v>
      </c>
      <c r="G5808">
        <v>3645</v>
      </c>
    </row>
    <row r="5809" spans="1:7" x14ac:dyDescent="0.3">
      <c r="A5809" s="216">
        <v>2019</v>
      </c>
      <c r="B5809" t="s">
        <v>120</v>
      </c>
      <c r="C5809" t="s">
        <v>96</v>
      </c>
      <c r="D5809" t="s">
        <v>97</v>
      </c>
      <c r="E5809" t="s">
        <v>126</v>
      </c>
      <c r="F5809" t="s">
        <v>125</v>
      </c>
      <c r="G5809">
        <v>3240</v>
      </c>
    </row>
    <row r="5810" spans="1:7" x14ac:dyDescent="0.3">
      <c r="A5810" s="216">
        <v>2019</v>
      </c>
      <c r="B5810" t="s">
        <v>120</v>
      </c>
      <c r="C5810" t="s">
        <v>96</v>
      </c>
      <c r="D5810" t="s">
        <v>97</v>
      </c>
      <c r="E5810" t="s">
        <v>27</v>
      </c>
      <c r="F5810" t="s">
        <v>28</v>
      </c>
    </row>
    <row r="5811" spans="1:7" x14ac:dyDescent="0.3">
      <c r="A5811" s="216">
        <v>2019</v>
      </c>
      <c r="B5811" t="s">
        <v>120</v>
      </c>
      <c r="C5811" t="s">
        <v>78</v>
      </c>
      <c r="D5811" t="s">
        <v>79</v>
      </c>
      <c r="E5811" t="s">
        <v>8</v>
      </c>
      <c r="F5811" t="s">
        <v>9</v>
      </c>
      <c r="G5811">
        <v>10094</v>
      </c>
    </row>
    <row r="5812" spans="1:7" x14ac:dyDescent="0.3">
      <c r="A5812" s="216">
        <v>2019</v>
      </c>
      <c r="B5812" t="s">
        <v>120</v>
      </c>
      <c r="C5812" t="s">
        <v>78</v>
      </c>
      <c r="D5812" t="s">
        <v>79</v>
      </c>
      <c r="E5812" t="s">
        <v>29</v>
      </c>
      <c r="F5812" t="s">
        <v>30</v>
      </c>
    </row>
    <row r="5813" spans="1:7" x14ac:dyDescent="0.3">
      <c r="A5813" s="216">
        <v>2019</v>
      </c>
      <c r="B5813" t="s">
        <v>120</v>
      </c>
      <c r="C5813" t="s">
        <v>78</v>
      </c>
      <c r="D5813" t="s">
        <v>79</v>
      </c>
      <c r="E5813" t="s">
        <v>31</v>
      </c>
      <c r="F5813" t="s">
        <v>30</v>
      </c>
    </row>
    <row r="5814" spans="1:7" x14ac:dyDescent="0.3">
      <c r="A5814" s="216">
        <v>2019</v>
      </c>
      <c r="B5814" t="s">
        <v>120</v>
      </c>
      <c r="C5814" t="s">
        <v>78</v>
      </c>
      <c r="D5814" t="s">
        <v>79</v>
      </c>
      <c r="E5814" t="s">
        <v>127</v>
      </c>
      <c r="F5814" t="s">
        <v>28</v>
      </c>
    </row>
    <row r="5815" spans="1:7" x14ac:dyDescent="0.3">
      <c r="A5815" s="216">
        <v>2019</v>
      </c>
      <c r="B5815" t="s">
        <v>120</v>
      </c>
      <c r="C5815" t="s">
        <v>78</v>
      </c>
      <c r="D5815" t="s">
        <v>79</v>
      </c>
      <c r="E5815" t="s">
        <v>124</v>
      </c>
      <c r="F5815" t="s">
        <v>123</v>
      </c>
      <c r="G5815">
        <v>35550</v>
      </c>
    </row>
    <row r="5816" spans="1:7" x14ac:dyDescent="0.3">
      <c r="A5816" s="216">
        <v>2019</v>
      </c>
      <c r="B5816" t="s">
        <v>120</v>
      </c>
      <c r="C5816" t="s">
        <v>78</v>
      </c>
      <c r="D5816" t="s">
        <v>79</v>
      </c>
      <c r="E5816" t="s">
        <v>126</v>
      </c>
      <c r="F5816" t="s">
        <v>125</v>
      </c>
      <c r="G5816">
        <v>28350</v>
      </c>
    </row>
    <row r="5817" spans="1:7" x14ac:dyDescent="0.3">
      <c r="A5817" s="216">
        <v>2019</v>
      </c>
      <c r="B5817" t="s">
        <v>120</v>
      </c>
      <c r="C5817" t="s">
        <v>78</v>
      </c>
      <c r="D5817" t="s">
        <v>79</v>
      </c>
      <c r="E5817" t="s">
        <v>27</v>
      </c>
      <c r="F5817" t="s">
        <v>28</v>
      </c>
    </row>
    <row r="5818" spans="1:7" x14ac:dyDescent="0.3">
      <c r="A5818" s="216">
        <v>2019</v>
      </c>
      <c r="B5818" t="s">
        <v>120</v>
      </c>
      <c r="C5818" t="s">
        <v>121</v>
      </c>
      <c r="D5818" t="s">
        <v>122</v>
      </c>
      <c r="E5818" t="s">
        <v>8</v>
      </c>
      <c r="F5818" t="s">
        <v>9</v>
      </c>
      <c r="G5818">
        <v>57519</v>
      </c>
    </row>
    <row r="5819" spans="1:7" x14ac:dyDescent="0.3">
      <c r="A5819" s="216">
        <v>2019</v>
      </c>
      <c r="B5819" t="s">
        <v>120</v>
      </c>
      <c r="C5819" t="s">
        <v>121</v>
      </c>
      <c r="D5819" t="s">
        <v>122</v>
      </c>
      <c r="E5819" t="s">
        <v>29</v>
      </c>
      <c r="F5819" t="s">
        <v>30</v>
      </c>
      <c r="G5819">
        <v>3743</v>
      </c>
    </row>
    <row r="5820" spans="1:7" x14ac:dyDescent="0.3">
      <c r="A5820" s="216">
        <v>2019</v>
      </c>
      <c r="B5820" t="s">
        <v>120</v>
      </c>
      <c r="C5820" t="s">
        <v>121</v>
      </c>
      <c r="D5820" t="s">
        <v>122</v>
      </c>
      <c r="E5820" t="s">
        <v>31</v>
      </c>
      <c r="F5820" t="s">
        <v>30</v>
      </c>
    </row>
    <row r="5821" spans="1:7" x14ac:dyDescent="0.3">
      <c r="A5821" s="216">
        <v>2019</v>
      </c>
      <c r="B5821" t="s">
        <v>120</v>
      </c>
      <c r="C5821" t="s">
        <v>121</v>
      </c>
      <c r="D5821" t="s">
        <v>122</v>
      </c>
      <c r="E5821" t="s">
        <v>127</v>
      </c>
      <c r="F5821" t="s">
        <v>28</v>
      </c>
      <c r="G5821">
        <v>21</v>
      </c>
    </row>
    <row r="5822" spans="1:7" x14ac:dyDescent="0.3">
      <c r="A5822" s="216">
        <v>2019</v>
      </c>
      <c r="B5822" t="s">
        <v>120</v>
      </c>
      <c r="C5822" t="s">
        <v>121</v>
      </c>
      <c r="D5822" t="s">
        <v>122</v>
      </c>
      <c r="E5822" t="s">
        <v>124</v>
      </c>
      <c r="F5822" t="s">
        <v>123</v>
      </c>
      <c r="G5822">
        <v>227595</v>
      </c>
    </row>
    <row r="5823" spans="1:7" x14ac:dyDescent="0.3">
      <c r="A5823" s="216">
        <v>2019</v>
      </c>
      <c r="B5823" t="s">
        <v>120</v>
      </c>
      <c r="C5823" t="s">
        <v>121</v>
      </c>
      <c r="D5823" t="s">
        <v>122</v>
      </c>
      <c r="E5823" t="s">
        <v>126</v>
      </c>
      <c r="F5823" t="s">
        <v>125</v>
      </c>
      <c r="G5823">
        <v>12455</v>
      </c>
    </row>
    <row r="5824" spans="1:7" x14ac:dyDescent="0.3">
      <c r="A5824" s="216">
        <v>2019</v>
      </c>
      <c r="B5824" t="s">
        <v>120</v>
      </c>
      <c r="C5824" t="s">
        <v>121</v>
      </c>
      <c r="D5824" t="s">
        <v>122</v>
      </c>
      <c r="E5824" t="s">
        <v>27</v>
      </c>
      <c r="F5824" t="s">
        <v>28</v>
      </c>
      <c r="G5824">
        <v>343</v>
      </c>
    </row>
    <row r="5825" spans="1:7" x14ac:dyDescent="0.3">
      <c r="A5825" s="216">
        <v>2019</v>
      </c>
      <c r="B5825" t="s">
        <v>120</v>
      </c>
      <c r="C5825" t="s">
        <v>84</v>
      </c>
      <c r="D5825" t="s">
        <v>85</v>
      </c>
      <c r="E5825" t="s">
        <v>8</v>
      </c>
      <c r="F5825" t="s">
        <v>9</v>
      </c>
      <c r="G5825">
        <v>52846</v>
      </c>
    </row>
    <row r="5826" spans="1:7" x14ac:dyDescent="0.3">
      <c r="A5826" s="216">
        <v>2019</v>
      </c>
      <c r="B5826" t="s">
        <v>120</v>
      </c>
      <c r="C5826" t="s">
        <v>84</v>
      </c>
      <c r="D5826" t="s">
        <v>85</v>
      </c>
      <c r="E5826" t="s">
        <v>29</v>
      </c>
      <c r="F5826" t="s">
        <v>30</v>
      </c>
    </row>
    <row r="5827" spans="1:7" x14ac:dyDescent="0.3">
      <c r="A5827" s="216">
        <v>2019</v>
      </c>
      <c r="B5827" t="s">
        <v>120</v>
      </c>
      <c r="C5827" t="s">
        <v>84</v>
      </c>
      <c r="D5827" t="s">
        <v>85</v>
      </c>
      <c r="E5827" t="s">
        <v>31</v>
      </c>
      <c r="F5827" t="s">
        <v>30</v>
      </c>
    </row>
    <row r="5828" spans="1:7" x14ac:dyDescent="0.3">
      <c r="A5828" s="216">
        <v>2019</v>
      </c>
      <c r="B5828" t="s">
        <v>120</v>
      </c>
      <c r="C5828" t="s">
        <v>84</v>
      </c>
      <c r="D5828" t="s">
        <v>85</v>
      </c>
      <c r="E5828" t="s">
        <v>127</v>
      </c>
      <c r="F5828" t="s">
        <v>28</v>
      </c>
      <c r="G5828">
        <v>59</v>
      </c>
    </row>
    <row r="5829" spans="1:7" x14ac:dyDescent="0.3">
      <c r="A5829" s="216">
        <v>2019</v>
      </c>
      <c r="B5829" t="s">
        <v>120</v>
      </c>
      <c r="C5829" t="s">
        <v>84</v>
      </c>
      <c r="D5829" t="s">
        <v>85</v>
      </c>
      <c r="E5829" t="s">
        <v>124</v>
      </c>
      <c r="F5829" t="s">
        <v>123</v>
      </c>
      <c r="G5829">
        <v>272404</v>
      </c>
    </row>
    <row r="5830" spans="1:7" x14ac:dyDescent="0.3">
      <c r="A5830" s="216">
        <v>2019</v>
      </c>
      <c r="B5830" t="s">
        <v>120</v>
      </c>
      <c r="C5830" t="s">
        <v>84</v>
      </c>
      <c r="D5830" t="s">
        <v>85</v>
      </c>
      <c r="E5830" t="s">
        <v>126</v>
      </c>
      <c r="F5830" t="s">
        <v>125</v>
      </c>
      <c r="G5830">
        <v>35725</v>
      </c>
    </row>
    <row r="5831" spans="1:7" x14ac:dyDescent="0.3">
      <c r="A5831" s="216">
        <v>2019</v>
      </c>
      <c r="B5831" t="s">
        <v>120</v>
      </c>
      <c r="C5831" t="s">
        <v>84</v>
      </c>
      <c r="D5831" t="s">
        <v>85</v>
      </c>
      <c r="E5831" t="s">
        <v>27</v>
      </c>
      <c r="F5831" t="s">
        <v>28</v>
      </c>
      <c r="G5831">
        <v>282</v>
      </c>
    </row>
    <row r="5832" spans="1:7" x14ac:dyDescent="0.3">
      <c r="A5832" s="216">
        <v>2019</v>
      </c>
      <c r="B5832" t="s">
        <v>250</v>
      </c>
      <c r="C5832" t="s">
        <v>100</v>
      </c>
      <c r="D5832" t="s">
        <v>101</v>
      </c>
      <c r="E5832" t="s">
        <v>8</v>
      </c>
      <c r="F5832" t="s">
        <v>9</v>
      </c>
      <c r="G5832">
        <v>18126</v>
      </c>
    </row>
    <row r="5833" spans="1:7" x14ac:dyDescent="0.3">
      <c r="A5833" s="216">
        <v>2019</v>
      </c>
      <c r="B5833" t="s">
        <v>250</v>
      </c>
      <c r="C5833" t="s">
        <v>100</v>
      </c>
      <c r="D5833" t="s">
        <v>101</v>
      </c>
      <c r="E5833" t="s">
        <v>29</v>
      </c>
      <c r="F5833" t="s">
        <v>30</v>
      </c>
    </row>
    <row r="5834" spans="1:7" x14ac:dyDescent="0.3">
      <c r="A5834" s="216">
        <v>2019</v>
      </c>
      <c r="B5834" t="s">
        <v>250</v>
      </c>
      <c r="C5834" t="s">
        <v>100</v>
      </c>
      <c r="D5834" t="s">
        <v>101</v>
      </c>
      <c r="E5834" t="s">
        <v>31</v>
      </c>
      <c r="F5834" t="s">
        <v>30</v>
      </c>
    </row>
    <row r="5835" spans="1:7" x14ac:dyDescent="0.3">
      <c r="A5835" s="216">
        <v>2019</v>
      </c>
      <c r="B5835" t="s">
        <v>250</v>
      </c>
      <c r="C5835" t="s">
        <v>100</v>
      </c>
      <c r="D5835" t="s">
        <v>101</v>
      </c>
      <c r="E5835" t="s">
        <v>127</v>
      </c>
      <c r="F5835" t="s">
        <v>28</v>
      </c>
      <c r="G5835">
        <v>12</v>
      </c>
    </row>
    <row r="5836" spans="1:7" x14ac:dyDescent="0.3">
      <c r="A5836" s="216">
        <v>2019</v>
      </c>
      <c r="B5836" t="s">
        <v>250</v>
      </c>
      <c r="C5836" t="s">
        <v>100</v>
      </c>
      <c r="D5836" t="s">
        <v>101</v>
      </c>
      <c r="E5836" t="s">
        <v>124</v>
      </c>
      <c r="F5836" t="s">
        <v>123</v>
      </c>
      <c r="G5836">
        <v>151780</v>
      </c>
    </row>
    <row r="5837" spans="1:7" x14ac:dyDescent="0.3">
      <c r="A5837" s="216">
        <v>2019</v>
      </c>
      <c r="B5837" t="s">
        <v>250</v>
      </c>
      <c r="C5837" t="s">
        <v>100</v>
      </c>
      <c r="D5837" t="s">
        <v>101</v>
      </c>
      <c r="E5837" t="s">
        <v>126</v>
      </c>
      <c r="F5837" t="s">
        <v>125</v>
      </c>
      <c r="G5837">
        <v>550</v>
      </c>
    </row>
    <row r="5838" spans="1:7" x14ac:dyDescent="0.3">
      <c r="A5838" s="216">
        <v>2019</v>
      </c>
      <c r="B5838" t="s">
        <v>250</v>
      </c>
      <c r="C5838" t="s">
        <v>100</v>
      </c>
      <c r="D5838" t="s">
        <v>101</v>
      </c>
      <c r="E5838" t="s">
        <v>27</v>
      </c>
      <c r="F5838" t="s">
        <v>28</v>
      </c>
      <c r="G5838">
        <v>302</v>
      </c>
    </row>
    <row r="5839" spans="1:7" x14ac:dyDescent="0.3">
      <c r="A5839" s="216">
        <v>2019</v>
      </c>
      <c r="B5839" t="s">
        <v>115</v>
      </c>
      <c r="C5839" t="s">
        <v>81</v>
      </c>
      <c r="D5839" t="s">
        <v>82</v>
      </c>
      <c r="E5839" t="s">
        <v>8</v>
      </c>
      <c r="F5839" t="s">
        <v>9</v>
      </c>
      <c r="G5839">
        <v>4525</v>
      </c>
    </row>
    <row r="5840" spans="1:7" x14ac:dyDescent="0.3">
      <c r="A5840" s="216">
        <v>2019</v>
      </c>
      <c r="B5840" t="s">
        <v>115</v>
      </c>
      <c r="C5840" t="s">
        <v>81</v>
      </c>
      <c r="D5840" t="s">
        <v>82</v>
      </c>
      <c r="E5840" t="s">
        <v>29</v>
      </c>
      <c r="F5840" t="s">
        <v>30</v>
      </c>
    </row>
    <row r="5841" spans="1:7" x14ac:dyDescent="0.3">
      <c r="A5841" s="216">
        <v>2019</v>
      </c>
      <c r="B5841" t="s">
        <v>115</v>
      </c>
      <c r="C5841" t="s">
        <v>81</v>
      </c>
      <c r="D5841" t="s">
        <v>82</v>
      </c>
      <c r="E5841" t="s">
        <v>31</v>
      </c>
      <c r="F5841" t="s">
        <v>30</v>
      </c>
    </row>
    <row r="5842" spans="1:7" x14ac:dyDescent="0.3">
      <c r="A5842" s="216">
        <v>2019</v>
      </c>
      <c r="B5842" t="s">
        <v>115</v>
      </c>
      <c r="C5842" t="s">
        <v>81</v>
      </c>
      <c r="D5842" t="s">
        <v>82</v>
      </c>
      <c r="E5842" t="s">
        <v>127</v>
      </c>
      <c r="F5842" t="s">
        <v>28</v>
      </c>
    </row>
    <row r="5843" spans="1:7" x14ac:dyDescent="0.3">
      <c r="A5843" s="216">
        <v>2019</v>
      </c>
      <c r="B5843" t="s">
        <v>115</v>
      </c>
      <c r="C5843" t="s">
        <v>81</v>
      </c>
      <c r="D5843" t="s">
        <v>82</v>
      </c>
      <c r="E5843" t="s">
        <v>124</v>
      </c>
      <c r="F5843" t="s">
        <v>123</v>
      </c>
      <c r="G5843">
        <v>38500</v>
      </c>
    </row>
    <row r="5844" spans="1:7" x14ac:dyDescent="0.3">
      <c r="A5844" s="216">
        <v>2019</v>
      </c>
      <c r="B5844" t="s">
        <v>115</v>
      </c>
      <c r="C5844" t="s">
        <v>81</v>
      </c>
      <c r="D5844" t="s">
        <v>82</v>
      </c>
      <c r="E5844" t="s">
        <v>126</v>
      </c>
      <c r="F5844" t="s">
        <v>125</v>
      </c>
      <c r="G5844">
        <v>14200</v>
      </c>
    </row>
    <row r="5845" spans="1:7" x14ac:dyDescent="0.3">
      <c r="A5845" s="216">
        <v>2019</v>
      </c>
      <c r="B5845" t="s">
        <v>115</v>
      </c>
      <c r="C5845" t="s">
        <v>81</v>
      </c>
      <c r="D5845" t="s">
        <v>82</v>
      </c>
      <c r="E5845" t="s">
        <v>27</v>
      </c>
      <c r="F5845" t="s">
        <v>28</v>
      </c>
      <c r="G5845">
        <v>760</v>
      </c>
    </row>
    <row r="5846" spans="1:7" x14ac:dyDescent="0.3">
      <c r="A5846" s="216">
        <v>2019</v>
      </c>
      <c r="B5846" t="s">
        <v>115</v>
      </c>
      <c r="C5846" t="s">
        <v>98</v>
      </c>
      <c r="D5846" t="s">
        <v>99</v>
      </c>
      <c r="E5846" t="s">
        <v>8</v>
      </c>
      <c r="F5846" t="s">
        <v>9</v>
      </c>
      <c r="G5846">
        <v>30447</v>
      </c>
    </row>
    <row r="5847" spans="1:7" x14ac:dyDescent="0.3">
      <c r="A5847" s="216">
        <v>2019</v>
      </c>
      <c r="B5847" t="s">
        <v>115</v>
      </c>
      <c r="C5847" t="s">
        <v>98</v>
      </c>
      <c r="D5847" t="s">
        <v>99</v>
      </c>
      <c r="E5847" t="s">
        <v>29</v>
      </c>
      <c r="F5847" t="s">
        <v>30</v>
      </c>
      <c r="G5847">
        <v>6051</v>
      </c>
    </row>
    <row r="5848" spans="1:7" x14ac:dyDescent="0.3">
      <c r="A5848" s="216">
        <v>2019</v>
      </c>
      <c r="B5848" t="s">
        <v>115</v>
      </c>
      <c r="C5848" t="s">
        <v>98</v>
      </c>
      <c r="D5848" t="s">
        <v>99</v>
      </c>
      <c r="E5848" t="s">
        <v>31</v>
      </c>
      <c r="F5848" t="s">
        <v>30</v>
      </c>
    </row>
    <row r="5849" spans="1:7" x14ac:dyDescent="0.3">
      <c r="A5849" s="216">
        <v>2019</v>
      </c>
      <c r="B5849" t="s">
        <v>115</v>
      </c>
      <c r="C5849" t="s">
        <v>98</v>
      </c>
      <c r="D5849" t="s">
        <v>99</v>
      </c>
      <c r="E5849" t="s">
        <v>127</v>
      </c>
      <c r="F5849" t="s">
        <v>28</v>
      </c>
      <c r="G5849">
        <v>243</v>
      </c>
    </row>
    <row r="5850" spans="1:7" x14ac:dyDescent="0.3">
      <c r="A5850" s="216">
        <v>2019</v>
      </c>
      <c r="B5850" t="s">
        <v>115</v>
      </c>
      <c r="C5850" t="s">
        <v>98</v>
      </c>
      <c r="D5850" t="s">
        <v>99</v>
      </c>
      <c r="E5850" t="s">
        <v>124</v>
      </c>
      <c r="F5850" t="s">
        <v>123</v>
      </c>
      <c r="G5850">
        <v>227475</v>
      </c>
    </row>
    <row r="5851" spans="1:7" x14ac:dyDescent="0.3">
      <c r="A5851" s="216">
        <v>2019</v>
      </c>
      <c r="B5851" t="s">
        <v>115</v>
      </c>
      <c r="C5851" t="s">
        <v>98</v>
      </c>
      <c r="D5851" t="s">
        <v>99</v>
      </c>
      <c r="E5851" t="s">
        <v>126</v>
      </c>
      <c r="F5851" t="s">
        <v>125</v>
      </c>
      <c r="G5851">
        <v>11850</v>
      </c>
    </row>
    <row r="5852" spans="1:7" x14ac:dyDescent="0.3">
      <c r="A5852" s="216">
        <v>2019</v>
      </c>
      <c r="B5852" t="s">
        <v>115</v>
      </c>
      <c r="C5852" t="s">
        <v>98</v>
      </c>
      <c r="D5852" t="s">
        <v>99</v>
      </c>
      <c r="E5852" t="s">
        <v>27</v>
      </c>
      <c r="F5852" t="s">
        <v>28</v>
      </c>
      <c r="G5852">
        <v>2987</v>
      </c>
    </row>
    <row r="5853" spans="1:7" x14ac:dyDescent="0.3">
      <c r="A5853" s="216">
        <v>2019</v>
      </c>
      <c r="B5853" t="s">
        <v>115</v>
      </c>
      <c r="C5853" t="s">
        <v>103</v>
      </c>
      <c r="D5853" t="s">
        <v>104</v>
      </c>
      <c r="E5853" t="s">
        <v>8</v>
      </c>
      <c r="F5853" t="s">
        <v>9</v>
      </c>
      <c r="G5853">
        <v>10853</v>
      </c>
    </row>
    <row r="5854" spans="1:7" x14ac:dyDescent="0.3">
      <c r="A5854" s="216">
        <v>2019</v>
      </c>
      <c r="B5854" t="s">
        <v>115</v>
      </c>
      <c r="C5854" t="s">
        <v>103</v>
      </c>
      <c r="D5854" t="s">
        <v>104</v>
      </c>
      <c r="E5854" t="s">
        <v>29</v>
      </c>
      <c r="F5854" t="s">
        <v>30</v>
      </c>
    </row>
    <row r="5855" spans="1:7" x14ac:dyDescent="0.3">
      <c r="A5855" s="216">
        <v>2019</v>
      </c>
      <c r="B5855" t="s">
        <v>115</v>
      </c>
      <c r="C5855" t="s">
        <v>103</v>
      </c>
      <c r="D5855" t="s">
        <v>104</v>
      </c>
      <c r="E5855" t="s">
        <v>31</v>
      </c>
      <c r="F5855" t="s">
        <v>30</v>
      </c>
    </row>
    <row r="5856" spans="1:7" x14ac:dyDescent="0.3">
      <c r="A5856" s="216">
        <v>2019</v>
      </c>
      <c r="B5856" t="s">
        <v>115</v>
      </c>
      <c r="C5856" t="s">
        <v>103</v>
      </c>
      <c r="D5856" t="s">
        <v>104</v>
      </c>
      <c r="E5856" t="s">
        <v>127</v>
      </c>
      <c r="F5856" t="s">
        <v>28</v>
      </c>
      <c r="G5856">
        <v>73</v>
      </c>
    </row>
    <row r="5857" spans="1:7" x14ac:dyDescent="0.3">
      <c r="A5857" s="216">
        <v>2019</v>
      </c>
      <c r="B5857" t="s">
        <v>115</v>
      </c>
      <c r="C5857" t="s">
        <v>103</v>
      </c>
      <c r="D5857" t="s">
        <v>104</v>
      </c>
      <c r="E5857" t="s">
        <v>124</v>
      </c>
      <c r="F5857" t="s">
        <v>123</v>
      </c>
      <c r="G5857">
        <v>28650</v>
      </c>
    </row>
    <row r="5858" spans="1:7" x14ac:dyDescent="0.3">
      <c r="A5858" s="216">
        <v>2019</v>
      </c>
      <c r="B5858" t="s">
        <v>115</v>
      </c>
      <c r="C5858" t="s">
        <v>103</v>
      </c>
      <c r="D5858" t="s">
        <v>104</v>
      </c>
      <c r="E5858" t="s">
        <v>126</v>
      </c>
      <c r="F5858" t="s">
        <v>125</v>
      </c>
    </row>
    <row r="5859" spans="1:7" x14ac:dyDescent="0.3">
      <c r="A5859" s="216">
        <v>2019</v>
      </c>
      <c r="B5859" t="s">
        <v>115</v>
      </c>
      <c r="C5859" t="s">
        <v>103</v>
      </c>
      <c r="D5859" t="s">
        <v>104</v>
      </c>
      <c r="E5859" t="s">
        <v>27</v>
      </c>
      <c r="F5859" t="s">
        <v>28</v>
      </c>
      <c r="G5859">
        <v>954</v>
      </c>
    </row>
    <row r="5860" spans="1:7" x14ac:dyDescent="0.3">
      <c r="A5860" s="216">
        <v>2019</v>
      </c>
      <c r="B5860" t="s">
        <v>115</v>
      </c>
      <c r="C5860" t="s">
        <v>12</v>
      </c>
      <c r="D5860" t="s">
        <v>47</v>
      </c>
      <c r="E5860" t="s">
        <v>8</v>
      </c>
      <c r="F5860" t="s">
        <v>9</v>
      </c>
      <c r="G5860">
        <v>18995</v>
      </c>
    </row>
    <row r="5861" spans="1:7" x14ac:dyDescent="0.3">
      <c r="A5861" s="216">
        <v>2019</v>
      </c>
      <c r="B5861" t="s">
        <v>115</v>
      </c>
      <c r="C5861" t="s">
        <v>12</v>
      </c>
      <c r="D5861" t="s">
        <v>47</v>
      </c>
      <c r="E5861" t="s">
        <v>29</v>
      </c>
      <c r="F5861" t="s">
        <v>30</v>
      </c>
      <c r="G5861">
        <v>439</v>
      </c>
    </row>
    <row r="5862" spans="1:7" x14ac:dyDescent="0.3">
      <c r="A5862" s="216">
        <v>2019</v>
      </c>
      <c r="B5862" t="s">
        <v>115</v>
      </c>
      <c r="C5862" t="s">
        <v>12</v>
      </c>
      <c r="D5862" t="s">
        <v>47</v>
      </c>
      <c r="E5862" t="s">
        <v>31</v>
      </c>
      <c r="F5862" t="s">
        <v>30</v>
      </c>
    </row>
    <row r="5863" spans="1:7" x14ac:dyDescent="0.3">
      <c r="A5863" s="216">
        <v>2019</v>
      </c>
      <c r="B5863" t="s">
        <v>115</v>
      </c>
      <c r="C5863" t="s">
        <v>12</v>
      </c>
      <c r="D5863" t="s">
        <v>47</v>
      </c>
      <c r="E5863" t="s">
        <v>127</v>
      </c>
      <c r="F5863" t="s">
        <v>28</v>
      </c>
      <c r="G5863">
        <v>57</v>
      </c>
    </row>
    <row r="5864" spans="1:7" x14ac:dyDescent="0.3">
      <c r="A5864" s="216">
        <v>2019</v>
      </c>
      <c r="B5864" t="s">
        <v>115</v>
      </c>
      <c r="C5864" t="s">
        <v>12</v>
      </c>
      <c r="D5864" t="s">
        <v>47</v>
      </c>
      <c r="E5864" t="s">
        <v>124</v>
      </c>
      <c r="F5864" t="s">
        <v>123</v>
      </c>
      <c r="G5864">
        <v>130875</v>
      </c>
    </row>
    <row r="5865" spans="1:7" x14ac:dyDescent="0.3">
      <c r="A5865" s="216">
        <v>2019</v>
      </c>
      <c r="B5865" t="s">
        <v>115</v>
      </c>
      <c r="C5865" t="s">
        <v>12</v>
      </c>
      <c r="D5865" t="s">
        <v>47</v>
      </c>
      <c r="E5865" t="s">
        <v>126</v>
      </c>
      <c r="F5865" t="s">
        <v>125</v>
      </c>
      <c r="G5865">
        <v>1200</v>
      </c>
    </row>
    <row r="5866" spans="1:7" x14ac:dyDescent="0.3">
      <c r="A5866" s="216">
        <v>2019</v>
      </c>
      <c r="B5866" t="s">
        <v>115</v>
      </c>
      <c r="C5866" t="s">
        <v>12</v>
      </c>
      <c r="D5866" t="s">
        <v>47</v>
      </c>
      <c r="E5866" t="s">
        <v>27</v>
      </c>
      <c r="F5866" t="s">
        <v>28</v>
      </c>
      <c r="G5866">
        <v>1299</v>
      </c>
    </row>
    <row r="5867" spans="1:7" x14ac:dyDescent="0.3">
      <c r="A5867" s="216">
        <v>2019</v>
      </c>
      <c r="B5867" t="s">
        <v>115</v>
      </c>
      <c r="C5867" t="s">
        <v>13</v>
      </c>
      <c r="D5867" t="s">
        <v>48</v>
      </c>
      <c r="E5867" t="s">
        <v>8</v>
      </c>
      <c r="F5867" t="s">
        <v>9</v>
      </c>
      <c r="G5867">
        <v>34839</v>
      </c>
    </row>
    <row r="5868" spans="1:7" x14ac:dyDescent="0.3">
      <c r="A5868" s="216">
        <v>2019</v>
      </c>
      <c r="B5868" t="s">
        <v>115</v>
      </c>
      <c r="C5868" t="s">
        <v>13</v>
      </c>
      <c r="D5868" t="s">
        <v>48</v>
      </c>
      <c r="E5868" t="s">
        <v>29</v>
      </c>
      <c r="F5868" t="s">
        <v>30</v>
      </c>
      <c r="G5868">
        <v>3670</v>
      </c>
    </row>
    <row r="5869" spans="1:7" x14ac:dyDescent="0.3">
      <c r="A5869" s="216">
        <v>2019</v>
      </c>
      <c r="B5869" t="s">
        <v>115</v>
      </c>
      <c r="C5869" t="s">
        <v>13</v>
      </c>
      <c r="D5869" t="s">
        <v>48</v>
      </c>
      <c r="E5869" t="s">
        <v>31</v>
      </c>
      <c r="F5869" t="s">
        <v>30</v>
      </c>
    </row>
    <row r="5870" spans="1:7" x14ac:dyDescent="0.3">
      <c r="A5870" s="216">
        <v>2019</v>
      </c>
      <c r="B5870" t="s">
        <v>115</v>
      </c>
      <c r="C5870" t="s">
        <v>13</v>
      </c>
      <c r="D5870" t="s">
        <v>48</v>
      </c>
      <c r="E5870" t="s">
        <v>127</v>
      </c>
      <c r="F5870" t="s">
        <v>28</v>
      </c>
      <c r="G5870">
        <v>14</v>
      </c>
    </row>
    <row r="5871" spans="1:7" x14ac:dyDescent="0.3">
      <c r="A5871" s="216">
        <v>2019</v>
      </c>
      <c r="B5871" t="s">
        <v>115</v>
      </c>
      <c r="C5871" t="s">
        <v>13</v>
      </c>
      <c r="D5871" t="s">
        <v>48</v>
      </c>
      <c r="E5871" t="s">
        <v>124</v>
      </c>
      <c r="F5871" t="s">
        <v>123</v>
      </c>
      <c r="G5871">
        <v>239050</v>
      </c>
    </row>
    <row r="5872" spans="1:7" x14ac:dyDescent="0.3">
      <c r="A5872" s="216">
        <v>2019</v>
      </c>
      <c r="B5872" t="s">
        <v>115</v>
      </c>
      <c r="C5872" t="s">
        <v>13</v>
      </c>
      <c r="D5872" t="s">
        <v>48</v>
      </c>
      <c r="E5872" t="s">
        <v>126</v>
      </c>
      <c r="F5872" t="s">
        <v>125</v>
      </c>
      <c r="G5872">
        <v>2500</v>
      </c>
    </row>
    <row r="5873" spans="1:7" x14ac:dyDescent="0.3">
      <c r="A5873" s="216">
        <v>2019</v>
      </c>
      <c r="B5873" t="s">
        <v>115</v>
      </c>
      <c r="C5873" t="s">
        <v>13</v>
      </c>
      <c r="D5873" t="s">
        <v>48</v>
      </c>
      <c r="E5873" t="s">
        <v>27</v>
      </c>
      <c r="F5873" t="s">
        <v>28</v>
      </c>
      <c r="G5873">
        <v>1869</v>
      </c>
    </row>
    <row r="5874" spans="1:7" x14ac:dyDescent="0.3">
      <c r="A5874" s="216">
        <v>2019</v>
      </c>
      <c r="B5874" t="s">
        <v>6</v>
      </c>
      <c r="C5874" t="s">
        <v>14</v>
      </c>
      <c r="D5874" t="s">
        <v>50</v>
      </c>
      <c r="E5874" t="s">
        <v>8</v>
      </c>
      <c r="F5874" t="s">
        <v>9</v>
      </c>
      <c r="G5874">
        <v>1293</v>
      </c>
    </row>
    <row r="5875" spans="1:7" x14ac:dyDescent="0.3">
      <c r="A5875" s="216">
        <v>2019</v>
      </c>
      <c r="B5875" t="s">
        <v>6</v>
      </c>
      <c r="C5875" t="s">
        <v>14</v>
      </c>
      <c r="D5875" t="s">
        <v>50</v>
      </c>
      <c r="E5875" t="s">
        <v>29</v>
      </c>
      <c r="F5875" t="s">
        <v>30</v>
      </c>
    </row>
    <row r="5876" spans="1:7" x14ac:dyDescent="0.3">
      <c r="A5876" s="216">
        <v>2019</v>
      </c>
      <c r="B5876" t="s">
        <v>6</v>
      </c>
      <c r="C5876" t="s">
        <v>14</v>
      </c>
      <c r="D5876" t="s">
        <v>50</v>
      </c>
      <c r="E5876" t="s">
        <v>31</v>
      </c>
      <c r="F5876" t="s">
        <v>30</v>
      </c>
    </row>
    <row r="5877" spans="1:7" x14ac:dyDescent="0.3">
      <c r="A5877" s="216">
        <v>2019</v>
      </c>
      <c r="B5877" t="s">
        <v>6</v>
      </c>
      <c r="C5877" t="s">
        <v>14</v>
      </c>
      <c r="D5877" t="s">
        <v>50</v>
      </c>
      <c r="E5877" t="s">
        <v>127</v>
      </c>
      <c r="F5877" t="s">
        <v>28</v>
      </c>
    </row>
    <row r="5878" spans="1:7" x14ac:dyDescent="0.3">
      <c r="A5878" s="216">
        <v>2019</v>
      </c>
      <c r="B5878" t="s">
        <v>6</v>
      </c>
      <c r="C5878" t="s">
        <v>14</v>
      </c>
      <c r="D5878" t="s">
        <v>50</v>
      </c>
      <c r="E5878" t="s">
        <v>124</v>
      </c>
      <c r="F5878" t="s">
        <v>123</v>
      </c>
      <c r="G5878">
        <v>30150</v>
      </c>
    </row>
    <row r="5879" spans="1:7" x14ac:dyDescent="0.3">
      <c r="A5879" s="216">
        <v>2019</v>
      </c>
      <c r="B5879" t="s">
        <v>6</v>
      </c>
      <c r="C5879" t="s">
        <v>14</v>
      </c>
      <c r="D5879" t="s">
        <v>50</v>
      </c>
      <c r="E5879" t="s">
        <v>126</v>
      </c>
      <c r="F5879" t="s">
        <v>125</v>
      </c>
      <c r="G5879">
        <v>300</v>
      </c>
    </row>
    <row r="5880" spans="1:7" x14ac:dyDescent="0.3">
      <c r="A5880" s="216">
        <v>2019</v>
      </c>
      <c r="B5880" t="s">
        <v>6</v>
      </c>
      <c r="C5880" t="s">
        <v>14</v>
      </c>
      <c r="D5880" t="s">
        <v>50</v>
      </c>
      <c r="E5880" t="s">
        <v>27</v>
      </c>
      <c r="F5880" t="s">
        <v>28</v>
      </c>
      <c r="G5880">
        <v>138</v>
      </c>
    </row>
    <row r="5881" spans="1:7" x14ac:dyDescent="0.3">
      <c r="A5881" s="216">
        <v>2019</v>
      </c>
      <c r="B5881" t="s">
        <v>6</v>
      </c>
      <c r="C5881" t="s">
        <v>15</v>
      </c>
      <c r="D5881" t="s">
        <v>52</v>
      </c>
      <c r="E5881" t="s">
        <v>8</v>
      </c>
      <c r="F5881" t="s">
        <v>9</v>
      </c>
      <c r="G5881">
        <v>23168</v>
      </c>
    </row>
    <row r="5882" spans="1:7" x14ac:dyDescent="0.3">
      <c r="A5882" s="216">
        <v>2019</v>
      </c>
      <c r="B5882" t="s">
        <v>6</v>
      </c>
      <c r="C5882" t="s">
        <v>15</v>
      </c>
      <c r="D5882" t="s">
        <v>52</v>
      </c>
      <c r="E5882" t="s">
        <v>29</v>
      </c>
      <c r="F5882" t="s">
        <v>30</v>
      </c>
      <c r="G5882">
        <v>2064</v>
      </c>
    </row>
    <row r="5883" spans="1:7" x14ac:dyDescent="0.3">
      <c r="A5883" s="216">
        <v>2019</v>
      </c>
      <c r="B5883" t="s">
        <v>6</v>
      </c>
      <c r="C5883" t="s">
        <v>15</v>
      </c>
      <c r="D5883" t="s">
        <v>52</v>
      </c>
      <c r="E5883" t="s">
        <v>31</v>
      </c>
      <c r="F5883" t="s">
        <v>30</v>
      </c>
    </row>
    <row r="5884" spans="1:7" x14ac:dyDescent="0.3">
      <c r="A5884" s="216">
        <v>2019</v>
      </c>
      <c r="B5884" t="s">
        <v>6</v>
      </c>
      <c r="C5884" t="s">
        <v>15</v>
      </c>
      <c r="D5884" t="s">
        <v>52</v>
      </c>
      <c r="E5884" t="s">
        <v>127</v>
      </c>
      <c r="F5884" t="s">
        <v>28</v>
      </c>
      <c r="G5884">
        <v>24</v>
      </c>
    </row>
    <row r="5885" spans="1:7" x14ac:dyDescent="0.3">
      <c r="A5885" s="216">
        <v>2019</v>
      </c>
      <c r="B5885" t="s">
        <v>6</v>
      </c>
      <c r="C5885" t="s">
        <v>15</v>
      </c>
      <c r="D5885" t="s">
        <v>52</v>
      </c>
      <c r="E5885" t="s">
        <v>124</v>
      </c>
      <c r="F5885" t="s">
        <v>123</v>
      </c>
      <c r="G5885">
        <v>147295</v>
      </c>
    </row>
    <row r="5886" spans="1:7" x14ac:dyDescent="0.3">
      <c r="A5886" s="216">
        <v>2019</v>
      </c>
      <c r="B5886" t="s">
        <v>6</v>
      </c>
      <c r="C5886" t="s">
        <v>15</v>
      </c>
      <c r="D5886" t="s">
        <v>52</v>
      </c>
      <c r="E5886" t="s">
        <v>126</v>
      </c>
      <c r="F5886" t="s">
        <v>125</v>
      </c>
      <c r="G5886">
        <v>15060</v>
      </c>
    </row>
    <row r="5887" spans="1:7" x14ac:dyDescent="0.3">
      <c r="A5887" s="216">
        <v>2019</v>
      </c>
      <c r="B5887" t="s">
        <v>6</v>
      </c>
      <c r="C5887" t="s">
        <v>15</v>
      </c>
      <c r="D5887" t="s">
        <v>52</v>
      </c>
      <c r="E5887" t="s">
        <v>27</v>
      </c>
      <c r="F5887" t="s">
        <v>28</v>
      </c>
      <c r="G5887">
        <v>1621</v>
      </c>
    </row>
    <row r="5888" spans="1:7" x14ac:dyDescent="0.3">
      <c r="A5888" s="216">
        <v>2019</v>
      </c>
      <c r="B5888" t="s">
        <v>6</v>
      </c>
      <c r="C5888" t="s">
        <v>16</v>
      </c>
      <c r="D5888" t="s">
        <v>53</v>
      </c>
      <c r="E5888" t="s">
        <v>8</v>
      </c>
      <c r="F5888" t="s">
        <v>9</v>
      </c>
      <c r="G5888">
        <v>25985</v>
      </c>
    </row>
    <row r="5889" spans="1:7" x14ac:dyDescent="0.3">
      <c r="A5889" s="216">
        <v>2019</v>
      </c>
      <c r="B5889" t="s">
        <v>6</v>
      </c>
      <c r="C5889" t="s">
        <v>16</v>
      </c>
      <c r="D5889" t="s">
        <v>53</v>
      </c>
      <c r="E5889" t="s">
        <v>29</v>
      </c>
      <c r="F5889" t="s">
        <v>30</v>
      </c>
      <c r="G5889">
        <v>1055</v>
      </c>
    </row>
    <row r="5890" spans="1:7" x14ac:dyDescent="0.3">
      <c r="A5890" s="216">
        <v>2019</v>
      </c>
      <c r="B5890" t="s">
        <v>6</v>
      </c>
      <c r="C5890" t="s">
        <v>16</v>
      </c>
      <c r="D5890" t="s">
        <v>53</v>
      </c>
      <c r="E5890" t="s">
        <v>31</v>
      </c>
      <c r="F5890" t="s">
        <v>30</v>
      </c>
    </row>
    <row r="5891" spans="1:7" x14ac:dyDescent="0.3">
      <c r="A5891" s="216">
        <v>2019</v>
      </c>
      <c r="B5891" t="s">
        <v>6</v>
      </c>
      <c r="C5891" t="s">
        <v>16</v>
      </c>
      <c r="D5891" t="s">
        <v>53</v>
      </c>
      <c r="E5891" t="s">
        <v>127</v>
      </c>
      <c r="F5891" t="s">
        <v>28</v>
      </c>
    </row>
    <row r="5892" spans="1:7" x14ac:dyDescent="0.3">
      <c r="A5892" s="216">
        <v>2019</v>
      </c>
      <c r="B5892" t="s">
        <v>6</v>
      </c>
      <c r="C5892" t="s">
        <v>16</v>
      </c>
      <c r="D5892" t="s">
        <v>53</v>
      </c>
      <c r="E5892" t="s">
        <v>124</v>
      </c>
      <c r="F5892" t="s">
        <v>123</v>
      </c>
      <c r="G5892">
        <v>38750</v>
      </c>
    </row>
    <row r="5893" spans="1:7" x14ac:dyDescent="0.3">
      <c r="A5893" s="216">
        <v>2019</v>
      </c>
      <c r="B5893" t="s">
        <v>6</v>
      </c>
      <c r="C5893" t="s">
        <v>16</v>
      </c>
      <c r="D5893" t="s">
        <v>53</v>
      </c>
      <c r="E5893" t="s">
        <v>126</v>
      </c>
      <c r="F5893" t="s">
        <v>125</v>
      </c>
      <c r="G5893">
        <v>93790</v>
      </c>
    </row>
    <row r="5894" spans="1:7" x14ac:dyDescent="0.3">
      <c r="A5894" s="216">
        <v>2019</v>
      </c>
      <c r="B5894" t="s">
        <v>6</v>
      </c>
      <c r="C5894" t="s">
        <v>16</v>
      </c>
      <c r="D5894" t="s">
        <v>53</v>
      </c>
      <c r="E5894" t="s">
        <v>27</v>
      </c>
      <c r="F5894" t="s">
        <v>28</v>
      </c>
      <c r="G5894">
        <v>3810</v>
      </c>
    </row>
    <row r="5895" spans="1:7" x14ac:dyDescent="0.3">
      <c r="A5895" s="216">
        <v>2019</v>
      </c>
      <c r="B5895" t="s">
        <v>6</v>
      </c>
      <c r="C5895" t="s">
        <v>18</v>
      </c>
      <c r="D5895" t="s">
        <v>56</v>
      </c>
      <c r="E5895" t="s">
        <v>8</v>
      </c>
      <c r="F5895" t="s">
        <v>9</v>
      </c>
      <c r="G5895">
        <v>34890</v>
      </c>
    </row>
    <row r="5896" spans="1:7" x14ac:dyDescent="0.3">
      <c r="A5896" s="216">
        <v>2019</v>
      </c>
      <c r="B5896" t="s">
        <v>6</v>
      </c>
      <c r="C5896" t="s">
        <v>18</v>
      </c>
      <c r="D5896" t="s">
        <v>56</v>
      </c>
      <c r="E5896" t="s">
        <v>29</v>
      </c>
      <c r="F5896" t="s">
        <v>30</v>
      </c>
      <c r="G5896">
        <v>2600</v>
      </c>
    </row>
    <row r="5897" spans="1:7" x14ac:dyDescent="0.3">
      <c r="A5897" s="216">
        <v>2019</v>
      </c>
      <c r="B5897" t="s">
        <v>6</v>
      </c>
      <c r="C5897" t="s">
        <v>18</v>
      </c>
      <c r="D5897" t="s">
        <v>56</v>
      </c>
      <c r="E5897" t="s">
        <v>31</v>
      </c>
      <c r="F5897" t="s">
        <v>30</v>
      </c>
    </row>
    <row r="5898" spans="1:7" x14ac:dyDescent="0.3">
      <c r="A5898" s="216">
        <v>2019</v>
      </c>
      <c r="B5898" t="s">
        <v>6</v>
      </c>
      <c r="C5898" t="s">
        <v>18</v>
      </c>
      <c r="D5898" t="s">
        <v>56</v>
      </c>
      <c r="E5898" t="s">
        <v>127</v>
      </c>
      <c r="F5898" t="s">
        <v>28</v>
      </c>
      <c r="G5898">
        <v>30</v>
      </c>
    </row>
    <row r="5899" spans="1:7" x14ac:dyDescent="0.3">
      <c r="A5899" s="216">
        <v>2019</v>
      </c>
      <c r="B5899" t="s">
        <v>6</v>
      </c>
      <c r="C5899" t="s">
        <v>18</v>
      </c>
      <c r="D5899" t="s">
        <v>56</v>
      </c>
      <c r="E5899" t="s">
        <v>124</v>
      </c>
      <c r="F5899" t="s">
        <v>123</v>
      </c>
      <c r="G5899">
        <v>177155</v>
      </c>
    </row>
    <row r="5900" spans="1:7" x14ac:dyDescent="0.3">
      <c r="A5900" s="216">
        <v>2019</v>
      </c>
      <c r="B5900" t="s">
        <v>6</v>
      </c>
      <c r="C5900" t="s">
        <v>18</v>
      </c>
      <c r="D5900" t="s">
        <v>56</v>
      </c>
      <c r="E5900" t="s">
        <v>126</v>
      </c>
      <c r="F5900" t="s">
        <v>125</v>
      </c>
      <c r="G5900">
        <v>50</v>
      </c>
    </row>
    <row r="5901" spans="1:7" x14ac:dyDescent="0.3">
      <c r="A5901" s="216">
        <v>2019</v>
      </c>
      <c r="B5901" t="s">
        <v>6</v>
      </c>
      <c r="C5901" t="s">
        <v>18</v>
      </c>
      <c r="D5901" t="s">
        <v>56</v>
      </c>
      <c r="E5901" t="s">
        <v>27</v>
      </c>
      <c r="F5901" t="s">
        <v>28</v>
      </c>
      <c r="G5901">
        <v>1151</v>
      </c>
    </row>
    <row r="5902" spans="1:7" x14ac:dyDescent="0.3">
      <c r="A5902" s="216">
        <v>2019</v>
      </c>
      <c r="B5902" t="s">
        <v>10</v>
      </c>
      <c r="C5902" t="s">
        <v>19</v>
      </c>
      <c r="D5902" t="s">
        <v>57</v>
      </c>
      <c r="E5902" t="s">
        <v>8</v>
      </c>
      <c r="F5902" t="s">
        <v>9</v>
      </c>
      <c r="G5902">
        <v>37112</v>
      </c>
    </row>
    <row r="5903" spans="1:7" x14ac:dyDescent="0.3">
      <c r="A5903" s="216">
        <v>2019</v>
      </c>
      <c r="B5903" t="s">
        <v>10</v>
      </c>
      <c r="C5903" t="s">
        <v>19</v>
      </c>
      <c r="D5903" t="s">
        <v>57</v>
      </c>
      <c r="E5903" t="s">
        <v>29</v>
      </c>
      <c r="F5903" t="s">
        <v>30</v>
      </c>
      <c r="G5903">
        <v>935</v>
      </c>
    </row>
    <row r="5904" spans="1:7" x14ac:dyDescent="0.3">
      <c r="A5904" s="216">
        <v>2019</v>
      </c>
      <c r="B5904" t="s">
        <v>10</v>
      </c>
      <c r="C5904" t="s">
        <v>19</v>
      </c>
      <c r="D5904" t="s">
        <v>57</v>
      </c>
      <c r="E5904" t="s">
        <v>31</v>
      </c>
      <c r="F5904" t="s">
        <v>30</v>
      </c>
    </row>
    <row r="5905" spans="1:7" x14ac:dyDescent="0.3">
      <c r="A5905" s="216">
        <v>2019</v>
      </c>
      <c r="B5905" t="s">
        <v>10</v>
      </c>
      <c r="C5905" t="s">
        <v>19</v>
      </c>
      <c r="D5905" t="s">
        <v>57</v>
      </c>
      <c r="E5905" t="s">
        <v>127</v>
      </c>
      <c r="F5905" t="s">
        <v>28</v>
      </c>
      <c r="G5905">
        <v>65</v>
      </c>
    </row>
    <row r="5906" spans="1:7" x14ac:dyDescent="0.3">
      <c r="A5906" s="216">
        <v>2019</v>
      </c>
      <c r="B5906" t="s">
        <v>10</v>
      </c>
      <c r="C5906" t="s">
        <v>19</v>
      </c>
      <c r="D5906" t="s">
        <v>57</v>
      </c>
      <c r="E5906" t="s">
        <v>124</v>
      </c>
      <c r="F5906" t="s">
        <v>123</v>
      </c>
      <c r="G5906">
        <v>254450</v>
      </c>
    </row>
    <row r="5907" spans="1:7" x14ac:dyDescent="0.3">
      <c r="A5907" s="216">
        <v>2019</v>
      </c>
      <c r="B5907" t="s">
        <v>10</v>
      </c>
      <c r="C5907" t="s">
        <v>19</v>
      </c>
      <c r="D5907" t="s">
        <v>57</v>
      </c>
      <c r="E5907" t="s">
        <v>126</v>
      </c>
      <c r="F5907" t="s">
        <v>125</v>
      </c>
      <c r="G5907">
        <v>700</v>
      </c>
    </row>
    <row r="5908" spans="1:7" x14ac:dyDescent="0.3">
      <c r="A5908" s="216">
        <v>2019</v>
      </c>
      <c r="B5908" t="s">
        <v>10</v>
      </c>
      <c r="C5908" t="s">
        <v>19</v>
      </c>
      <c r="D5908" t="s">
        <v>57</v>
      </c>
      <c r="E5908" t="s">
        <v>27</v>
      </c>
      <c r="F5908" t="s">
        <v>28</v>
      </c>
      <c r="G5908">
        <v>740</v>
      </c>
    </row>
    <row r="5909" spans="1:7" x14ac:dyDescent="0.3">
      <c r="A5909" s="216">
        <v>2019</v>
      </c>
      <c r="B5909" t="s">
        <v>10</v>
      </c>
      <c r="C5909" t="s">
        <v>20</v>
      </c>
      <c r="D5909" t="s">
        <v>58</v>
      </c>
      <c r="E5909" t="s">
        <v>8</v>
      </c>
      <c r="F5909" t="s">
        <v>9</v>
      </c>
      <c r="G5909">
        <v>89</v>
      </c>
    </row>
    <row r="5910" spans="1:7" x14ac:dyDescent="0.3">
      <c r="A5910" s="216">
        <v>2019</v>
      </c>
      <c r="B5910" t="s">
        <v>10</v>
      </c>
      <c r="C5910" t="s">
        <v>20</v>
      </c>
      <c r="D5910" t="s">
        <v>58</v>
      </c>
      <c r="E5910" t="s">
        <v>29</v>
      </c>
      <c r="F5910" t="s">
        <v>30</v>
      </c>
    </row>
    <row r="5911" spans="1:7" x14ac:dyDescent="0.3">
      <c r="A5911" s="216">
        <v>2019</v>
      </c>
      <c r="B5911" t="s">
        <v>10</v>
      </c>
      <c r="C5911" t="s">
        <v>20</v>
      </c>
      <c r="D5911" t="s">
        <v>58</v>
      </c>
      <c r="E5911" t="s">
        <v>31</v>
      </c>
      <c r="F5911" t="s">
        <v>30</v>
      </c>
    </row>
    <row r="5912" spans="1:7" x14ac:dyDescent="0.3">
      <c r="A5912" s="216">
        <v>2019</v>
      </c>
      <c r="B5912" t="s">
        <v>10</v>
      </c>
      <c r="C5912" t="s">
        <v>20</v>
      </c>
      <c r="D5912" t="s">
        <v>58</v>
      </c>
      <c r="E5912" t="s">
        <v>127</v>
      </c>
      <c r="F5912" t="s">
        <v>28</v>
      </c>
    </row>
    <row r="5913" spans="1:7" x14ac:dyDescent="0.3">
      <c r="A5913" s="216">
        <v>2019</v>
      </c>
      <c r="B5913" t="s">
        <v>10</v>
      </c>
      <c r="C5913" t="s">
        <v>20</v>
      </c>
      <c r="D5913" t="s">
        <v>58</v>
      </c>
      <c r="E5913" t="s">
        <v>124</v>
      </c>
      <c r="F5913" t="s">
        <v>123</v>
      </c>
    </row>
    <row r="5914" spans="1:7" x14ac:dyDescent="0.3">
      <c r="A5914" s="216">
        <v>2019</v>
      </c>
      <c r="B5914" t="s">
        <v>10</v>
      </c>
      <c r="C5914" t="s">
        <v>20</v>
      </c>
      <c r="D5914" t="s">
        <v>58</v>
      </c>
      <c r="E5914" t="s">
        <v>126</v>
      </c>
      <c r="F5914" t="s">
        <v>125</v>
      </c>
    </row>
    <row r="5915" spans="1:7" x14ac:dyDescent="0.3">
      <c r="A5915" s="216">
        <v>2019</v>
      </c>
      <c r="B5915" t="s">
        <v>10</v>
      </c>
      <c r="C5915" t="s">
        <v>20</v>
      </c>
      <c r="D5915" t="s">
        <v>58</v>
      </c>
      <c r="E5915" t="s">
        <v>27</v>
      </c>
      <c r="F5915" t="s">
        <v>28</v>
      </c>
      <c r="G5915">
        <v>235</v>
      </c>
    </row>
    <row r="5916" spans="1:7" x14ac:dyDescent="0.3">
      <c r="A5916" s="216">
        <v>2019</v>
      </c>
      <c r="B5916" t="s">
        <v>10</v>
      </c>
      <c r="C5916" t="s">
        <v>21</v>
      </c>
      <c r="D5916" t="s">
        <v>59</v>
      </c>
      <c r="E5916" t="s">
        <v>8</v>
      </c>
      <c r="F5916" t="s">
        <v>9</v>
      </c>
      <c r="G5916">
        <v>2831</v>
      </c>
    </row>
    <row r="5917" spans="1:7" x14ac:dyDescent="0.3">
      <c r="A5917" s="216">
        <v>2019</v>
      </c>
      <c r="B5917" t="s">
        <v>10</v>
      </c>
      <c r="C5917" t="s">
        <v>21</v>
      </c>
      <c r="D5917" t="s">
        <v>59</v>
      </c>
      <c r="E5917" t="s">
        <v>29</v>
      </c>
      <c r="F5917" t="s">
        <v>30</v>
      </c>
    </row>
    <row r="5918" spans="1:7" x14ac:dyDescent="0.3">
      <c r="A5918" s="216">
        <v>2019</v>
      </c>
      <c r="B5918" t="s">
        <v>10</v>
      </c>
      <c r="C5918" t="s">
        <v>21</v>
      </c>
      <c r="D5918" t="s">
        <v>59</v>
      </c>
      <c r="E5918" t="s">
        <v>31</v>
      </c>
      <c r="F5918" t="s">
        <v>30</v>
      </c>
    </row>
    <row r="5919" spans="1:7" x14ac:dyDescent="0.3">
      <c r="A5919" s="216">
        <v>2019</v>
      </c>
      <c r="B5919" t="s">
        <v>10</v>
      </c>
      <c r="C5919" t="s">
        <v>21</v>
      </c>
      <c r="D5919" t="s">
        <v>59</v>
      </c>
      <c r="E5919" t="s">
        <v>127</v>
      </c>
      <c r="F5919" t="s">
        <v>28</v>
      </c>
      <c r="G5919">
        <v>44</v>
      </c>
    </row>
    <row r="5920" spans="1:7" x14ac:dyDescent="0.3">
      <c r="A5920" s="216">
        <v>2019</v>
      </c>
      <c r="B5920" t="s">
        <v>10</v>
      </c>
      <c r="C5920" t="s">
        <v>21</v>
      </c>
      <c r="D5920" t="s">
        <v>59</v>
      </c>
      <c r="E5920" t="s">
        <v>124</v>
      </c>
      <c r="F5920" t="s">
        <v>123</v>
      </c>
      <c r="G5920">
        <v>4375</v>
      </c>
    </row>
    <row r="5921" spans="1:7" x14ac:dyDescent="0.3">
      <c r="A5921" s="216">
        <v>2019</v>
      </c>
      <c r="B5921" t="s">
        <v>10</v>
      </c>
      <c r="C5921" t="s">
        <v>21</v>
      </c>
      <c r="D5921" t="s">
        <v>59</v>
      </c>
      <c r="E5921" t="s">
        <v>126</v>
      </c>
      <c r="F5921" t="s">
        <v>125</v>
      </c>
      <c r="G5921">
        <v>7035</v>
      </c>
    </row>
    <row r="5922" spans="1:7" x14ac:dyDescent="0.3">
      <c r="A5922" s="216">
        <v>2019</v>
      </c>
      <c r="B5922" t="s">
        <v>10</v>
      </c>
      <c r="C5922" t="s">
        <v>21</v>
      </c>
      <c r="D5922" t="s">
        <v>59</v>
      </c>
      <c r="E5922" t="s">
        <v>27</v>
      </c>
      <c r="F5922" t="s">
        <v>28</v>
      </c>
      <c r="G5922">
        <v>405</v>
      </c>
    </row>
    <row r="5923" spans="1:7" x14ac:dyDescent="0.3">
      <c r="A5923" s="216">
        <v>2019</v>
      </c>
      <c r="B5923" t="s">
        <v>10</v>
      </c>
      <c r="C5923" t="s">
        <v>22</v>
      </c>
      <c r="D5923" t="s">
        <v>60</v>
      </c>
      <c r="E5923" t="s">
        <v>8</v>
      </c>
      <c r="F5923" t="s">
        <v>9</v>
      </c>
      <c r="G5923">
        <v>12928</v>
      </c>
    </row>
    <row r="5924" spans="1:7" x14ac:dyDescent="0.3">
      <c r="A5924" s="216">
        <v>2019</v>
      </c>
      <c r="B5924" t="s">
        <v>10</v>
      </c>
      <c r="C5924" t="s">
        <v>22</v>
      </c>
      <c r="D5924" t="s">
        <v>60</v>
      </c>
      <c r="E5924" t="s">
        <v>29</v>
      </c>
      <c r="F5924" t="s">
        <v>30</v>
      </c>
      <c r="G5924">
        <v>4800</v>
      </c>
    </row>
    <row r="5925" spans="1:7" x14ac:dyDescent="0.3">
      <c r="A5925" s="216">
        <v>2019</v>
      </c>
      <c r="B5925" t="s">
        <v>10</v>
      </c>
      <c r="C5925" t="s">
        <v>22</v>
      </c>
      <c r="D5925" t="s">
        <v>60</v>
      </c>
      <c r="E5925" t="s">
        <v>31</v>
      </c>
      <c r="F5925" t="s">
        <v>30</v>
      </c>
    </row>
    <row r="5926" spans="1:7" x14ac:dyDescent="0.3">
      <c r="A5926" s="216">
        <v>2019</v>
      </c>
      <c r="B5926" t="s">
        <v>10</v>
      </c>
      <c r="C5926" t="s">
        <v>22</v>
      </c>
      <c r="D5926" t="s">
        <v>60</v>
      </c>
      <c r="E5926" t="s">
        <v>127</v>
      </c>
      <c r="F5926" t="s">
        <v>28</v>
      </c>
      <c r="G5926">
        <v>149</v>
      </c>
    </row>
    <row r="5927" spans="1:7" x14ac:dyDescent="0.3">
      <c r="A5927" s="216">
        <v>2019</v>
      </c>
      <c r="B5927" t="s">
        <v>10</v>
      </c>
      <c r="C5927" t="s">
        <v>22</v>
      </c>
      <c r="D5927" t="s">
        <v>60</v>
      </c>
      <c r="E5927" t="s">
        <v>124</v>
      </c>
      <c r="F5927" t="s">
        <v>123</v>
      </c>
      <c r="G5927">
        <v>101740</v>
      </c>
    </row>
    <row r="5928" spans="1:7" x14ac:dyDescent="0.3">
      <c r="A5928" s="216">
        <v>2019</v>
      </c>
      <c r="B5928" t="s">
        <v>10</v>
      </c>
      <c r="C5928" t="s">
        <v>22</v>
      </c>
      <c r="D5928" t="s">
        <v>60</v>
      </c>
      <c r="E5928" t="s">
        <v>126</v>
      </c>
      <c r="F5928" t="s">
        <v>125</v>
      </c>
      <c r="G5928">
        <v>7200</v>
      </c>
    </row>
    <row r="5929" spans="1:7" x14ac:dyDescent="0.3">
      <c r="A5929" s="216">
        <v>2019</v>
      </c>
      <c r="B5929" t="s">
        <v>10</v>
      </c>
      <c r="C5929" t="s">
        <v>22</v>
      </c>
      <c r="D5929" t="s">
        <v>60</v>
      </c>
      <c r="E5929" t="s">
        <v>27</v>
      </c>
      <c r="F5929" t="s">
        <v>28</v>
      </c>
      <c r="G5929">
        <v>567</v>
      </c>
    </row>
    <row r="5930" spans="1:7" x14ac:dyDescent="0.3">
      <c r="A5930" s="216">
        <v>2019</v>
      </c>
      <c r="B5930" t="s">
        <v>10</v>
      </c>
      <c r="C5930" t="s">
        <v>23</v>
      </c>
      <c r="D5930" t="s">
        <v>61</v>
      </c>
      <c r="E5930" t="s">
        <v>8</v>
      </c>
      <c r="F5930" t="s">
        <v>9</v>
      </c>
      <c r="G5930">
        <v>36130</v>
      </c>
    </row>
    <row r="5931" spans="1:7" x14ac:dyDescent="0.3">
      <c r="A5931" s="216">
        <v>2019</v>
      </c>
      <c r="B5931" t="s">
        <v>10</v>
      </c>
      <c r="C5931" t="s">
        <v>23</v>
      </c>
      <c r="D5931" t="s">
        <v>61</v>
      </c>
      <c r="E5931" t="s">
        <v>29</v>
      </c>
      <c r="F5931" t="s">
        <v>30</v>
      </c>
      <c r="G5931">
        <v>2452</v>
      </c>
    </row>
    <row r="5932" spans="1:7" x14ac:dyDescent="0.3">
      <c r="A5932" s="216">
        <v>2019</v>
      </c>
      <c r="B5932" t="s">
        <v>10</v>
      </c>
      <c r="C5932" t="s">
        <v>23</v>
      </c>
      <c r="D5932" t="s">
        <v>61</v>
      </c>
      <c r="E5932" t="s">
        <v>31</v>
      </c>
      <c r="F5932" t="s">
        <v>30</v>
      </c>
    </row>
    <row r="5933" spans="1:7" x14ac:dyDescent="0.3">
      <c r="A5933" s="216">
        <v>2019</v>
      </c>
      <c r="B5933" t="s">
        <v>10</v>
      </c>
      <c r="C5933" t="s">
        <v>23</v>
      </c>
      <c r="D5933" t="s">
        <v>61</v>
      </c>
      <c r="E5933" t="s">
        <v>127</v>
      </c>
      <c r="F5933" t="s">
        <v>28</v>
      </c>
      <c r="G5933">
        <v>20</v>
      </c>
    </row>
    <row r="5934" spans="1:7" x14ac:dyDescent="0.3">
      <c r="A5934" s="216">
        <v>2019</v>
      </c>
      <c r="B5934" t="s">
        <v>10</v>
      </c>
      <c r="C5934" t="s">
        <v>23</v>
      </c>
      <c r="D5934" t="s">
        <v>61</v>
      </c>
      <c r="E5934" t="s">
        <v>124</v>
      </c>
      <c r="F5934" t="s">
        <v>123</v>
      </c>
      <c r="G5934">
        <v>236800</v>
      </c>
    </row>
    <row r="5935" spans="1:7" x14ac:dyDescent="0.3">
      <c r="A5935" s="216">
        <v>2019</v>
      </c>
      <c r="B5935" t="s">
        <v>10</v>
      </c>
      <c r="C5935" t="s">
        <v>23</v>
      </c>
      <c r="D5935" t="s">
        <v>61</v>
      </c>
      <c r="E5935" t="s">
        <v>126</v>
      </c>
      <c r="F5935" t="s">
        <v>125</v>
      </c>
      <c r="G5935">
        <v>3400</v>
      </c>
    </row>
    <row r="5936" spans="1:7" x14ac:dyDescent="0.3">
      <c r="A5936" s="216">
        <v>2019</v>
      </c>
      <c r="B5936" t="s">
        <v>10</v>
      </c>
      <c r="C5936" t="s">
        <v>23</v>
      </c>
      <c r="D5936" t="s">
        <v>61</v>
      </c>
      <c r="E5936" t="s">
        <v>27</v>
      </c>
      <c r="F5936" t="s">
        <v>28</v>
      </c>
      <c r="G5936">
        <v>795</v>
      </c>
    </row>
    <row r="5937" spans="1:7" x14ac:dyDescent="0.3">
      <c r="A5937" s="216">
        <v>2019</v>
      </c>
      <c r="B5937" t="s">
        <v>10</v>
      </c>
      <c r="C5937" t="s">
        <v>24</v>
      </c>
      <c r="D5937" t="s">
        <v>62</v>
      </c>
      <c r="E5937" t="s">
        <v>8</v>
      </c>
      <c r="F5937" t="s">
        <v>9</v>
      </c>
      <c r="G5937">
        <v>30650</v>
      </c>
    </row>
    <row r="5938" spans="1:7" x14ac:dyDescent="0.3">
      <c r="A5938" s="216">
        <v>2019</v>
      </c>
      <c r="B5938" t="s">
        <v>10</v>
      </c>
      <c r="C5938" t="s">
        <v>24</v>
      </c>
      <c r="D5938" t="s">
        <v>62</v>
      </c>
      <c r="E5938" t="s">
        <v>29</v>
      </c>
      <c r="F5938" t="s">
        <v>30</v>
      </c>
    </row>
    <row r="5939" spans="1:7" x14ac:dyDescent="0.3">
      <c r="A5939" s="216">
        <v>2019</v>
      </c>
      <c r="B5939" t="s">
        <v>10</v>
      </c>
      <c r="C5939" t="s">
        <v>24</v>
      </c>
      <c r="D5939" t="s">
        <v>62</v>
      </c>
      <c r="E5939" t="s">
        <v>31</v>
      </c>
      <c r="F5939" t="s">
        <v>30</v>
      </c>
    </row>
    <row r="5940" spans="1:7" x14ac:dyDescent="0.3">
      <c r="A5940" s="216">
        <v>2019</v>
      </c>
      <c r="B5940" t="s">
        <v>10</v>
      </c>
      <c r="C5940" t="s">
        <v>24</v>
      </c>
      <c r="D5940" t="s">
        <v>62</v>
      </c>
      <c r="E5940" t="s">
        <v>127</v>
      </c>
      <c r="F5940" t="s">
        <v>28</v>
      </c>
      <c r="G5940">
        <v>5</v>
      </c>
    </row>
    <row r="5941" spans="1:7" x14ac:dyDescent="0.3">
      <c r="A5941" s="216">
        <v>2019</v>
      </c>
      <c r="B5941" t="s">
        <v>10</v>
      </c>
      <c r="C5941" t="s">
        <v>24</v>
      </c>
      <c r="D5941" t="s">
        <v>62</v>
      </c>
      <c r="E5941" t="s">
        <v>124</v>
      </c>
      <c r="F5941" t="s">
        <v>123</v>
      </c>
      <c r="G5941">
        <v>66700</v>
      </c>
    </row>
    <row r="5942" spans="1:7" x14ac:dyDescent="0.3">
      <c r="A5942" s="216">
        <v>2019</v>
      </c>
      <c r="B5942" t="s">
        <v>10</v>
      </c>
      <c r="C5942" t="s">
        <v>24</v>
      </c>
      <c r="D5942" t="s">
        <v>62</v>
      </c>
      <c r="E5942" t="s">
        <v>126</v>
      </c>
      <c r="F5942" t="s">
        <v>125</v>
      </c>
      <c r="G5942">
        <v>900</v>
      </c>
    </row>
    <row r="5943" spans="1:7" x14ac:dyDescent="0.3">
      <c r="A5943" s="216">
        <v>2019</v>
      </c>
      <c r="B5943" t="s">
        <v>10</v>
      </c>
      <c r="C5943" t="s">
        <v>24</v>
      </c>
      <c r="D5943" t="s">
        <v>62</v>
      </c>
      <c r="E5943" t="s">
        <v>27</v>
      </c>
      <c r="F5943" t="s">
        <v>28</v>
      </c>
      <c r="G5943">
        <v>159</v>
      </c>
    </row>
    <row r="5944" spans="1:7" x14ac:dyDescent="0.3">
      <c r="A5944" s="216">
        <v>2019</v>
      </c>
      <c r="B5944" t="s">
        <v>10</v>
      </c>
      <c r="C5944" t="s">
        <v>25</v>
      </c>
      <c r="D5944" t="s">
        <v>64</v>
      </c>
      <c r="E5944" t="s">
        <v>8</v>
      </c>
      <c r="F5944" t="s">
        <v>9</v>
      </c>
      <c r="G5944">
        <v>1601</v>
      </c>
    </row>
    <row r="5945" spans="1:7" x14ac:dyDescent="0.3">
      <c r="A5945" s="216">
        <v>2019</v>
      </c>
      <c r="B5945" t="s">
        <v>10</v>
      </c>
      <c r="C5945" t="s">
        <v>25</v>
      </c>
      <c r="D5945" t="s">
        <v>64</v>
      </c>
      <c r="E5945" t="s">
        <v>29</v>
      </c>
      <c r="F5945" t="s">
        <v>30</v>
      </c>
    </row>
    <row r="5946" spans="1:7" x14ac:dyDescent="0.3">
      <c r="A5946" s="216">
        <v>2019</v>
      </c>
      <c r="B5946" t="s">
        <v>10</v>
      </c>
      <c r="C5946" t="s">
        <v>25</v>
      </c>
      <c r="D5946" t="s">
        <v>64</v>
      </c>
      <c r="E5946" t="s">
        <v>31</v>
      </c>
      <c r="F5946" t="s">
        <v>30</v>
      </c>
    </row>
    <row r="5947" spans="1:7" x14ac:dyDescent="0.3">
      <c r="A5947" s="216">
        <v>2019</v>
      </c>
      <c r="B5947" t="s">
        <v>10</v>
      </c>
      <c r="C5947" t="s">
        <v>25</v>
      </c>
      <c r="D5947" t="s">
        <v>64</v>
      </c>
      <c r="E5947" t="s">
        <v>127</v>
      </c>
      <c r="F5947" t="s">
        <v>28</v>
      </c>
    </row>
    <row r="5948" spans="1:7" x14ac:dyDescent="0.3">
      <c r="A5948" s="216">
        <v>2019</v>
      </c>
      <c r="B5948" t="s">
        <v>10</v>
      </c>
      <c r="C5948" t="s">
        <v>25</v>
      </c>
      <c r="D5948" t="s">
        <v>64</v>
      </c>
      <c r="E5948" t="s">
        <v>124</v>
      </c>
      <c r="F5948" t="s">
        <v>123</v>
      </c>
      <c r="G5948">
        <v>200</v>
      </c>
    </row>
    <row r="5949" spans="1:7" x14ac:dyDescent="0.3">
      <c r="A5949" s="216">
        <v>2019</v>
      </c>
      <c r="B5949" t="s">
        <v>10</v>
      </c>
      <c r="C5949" t="s">
        <v>25</v>
      </c>
      <c r="D5949" t="s">
        <v>64</v>
      </c>
      <c r="E5949" t="s">
        <v>126</v>
      </c>
      <c r="F5949" t="s">
        <v>125</v>
      </c>
    </row>
    <row r="5950" spans="1:7" x14ac:dyDescent="0.3">
      <c r="A5950" s="216">
        <v>2019</v>
      </c>
      <c r="B5950" t="s">
        <v>10</v>
      </c>
      <c r="C5950" t="s">
        <v>25</v>
      </c>
      <c r="D5950" t="s">
        <v>64</v>
      </c>
      <c r="E5950" t="s">
        <v>27</v>
      </c>
      <c r="F5950" t="s">
        <v>28</v>
      </c>
    </row>
    <row r="5951" spans="1:7" x14ac:dyDescent="0.3">
      <c r="A5951" s="216">
        <v>2019</v>
      </c>
      <c r="B5951" t="s">
        <v>10</v>
      </c>
      <c r="C5951" t="s">
        <v>26</v>
      </c>
      <c r="D5951" t="s">
        <v>67</v>
      </c>
      <c r="E5951" t="s">
        <v>8</v>
      </c>
      <c r="F5951" t="s">
        <v>9</v>
      </c>
      <c r="G5951">
        <v>0</v>
      </c>
    </row>
    <row r="5952" spans="1:7" x14ac:dyDescent="0.3">
      <c r="A5952" s="216">
        <v>2019</v>
      </c>
      <c r="B5952" t="s">
        <v>10</v>
      </c>
      <c r="C5952" t="s">
        <v>26</v>
      </c>
      <c r="D5952" t="s">
        <v>67</v>
      </c>
      <c r="E5952" t="s">
        <v>29</v>
      </c>
      <c r="F5952" t="s">
        <v>30</v>
      </c>
    </row>
    <row r="5953" spans="1:7" x14ac:dyDescent="0.3">
      <c r="A5953" s="216">
        <v>2019</v>
      </c>
      <c r="B5953" t="s">
        <v>10</v>
      </c>
      <c r="C5953" t="s">
        <v>26</v>
      </c>
      <c r="D5953" t="s">
        <v>67</v>
      </c>
      <c r="E5953" t="s">
        <v>31</v>
      </c>
      <c r="F5953" t="s">
        <v>30</v>
      </c>
    </row>
    <row r="5954" spans="1:7" x14ac:dyDescent="0.3">
      <c r="A5954" s="216">
        <v>2019</v>
      </c>
      <c r="B5954" t="s">
        <v>10</v>
      </c>
      <c r="C5954" t="s">
        <v>26</v>
      </c>
      <c r="D5954" t="s">
        <v>67</v>
      </c>
      <c r="E5954" t="s">
        <v>127</v>
      </c>
      <c r="F5954" t="s">
        <v>28</v>
      </c>
    </row>
    <row r="5955" spans="1:7" x14ac:dyDescent="0.3">
      <c r="A5955" s="216">
        <v>2019</v>
      </c>
      <c r="B5955" t="s">
        <v>10</v>
      </c>
      <c r="C5955" t="s">
        <v>26</v>
      </c>
      <c r="D5955" t="s">
        <v>67</v>
      </c>
      <c r="E5955" t="s">
        <v>124</v>
      </c>
      <c r="F5955" t="s">
        <v>123</v>
      </c>
      <c r="G5955">
        <v>500</v>
      </c>
    </row>
    <row r="5956" spans="1:7" x14ac:dyDescent="0.3">
      <c r="A5956" s="216">
        <v>2019</v>
      </c>
      <c r="B5956" t="s">
        <v>10</v>
      </c>
      <c r="C5956" t="s">
        <v>26</v>
      </c>
      <c r="D5956" t="s">
        <v>67</v>
      </c>
      <c r="E5956" t="s">
        <v>126</v>
      </c>
      <c r="F5956" t="s">
        <v>125</v>
      </c>
    </row>
    <row r="5957" spans="1:7" x14ac:dyDescent="0.3">
      <c r="A5957" s="216">
        <v>2019</v>
      </c>
      <c r="B5957" t="s">
        <v>10</v>
      </c>
      <c r="C5957" t="s">
        <v>26</v>
      </c>
      <c r="D5957" t="s">
        <v>67</v>
      </c>
      <c r="E5957" t="s">
        <v>27</v>
      </c>
      <c r="F5957" t="s">
        <v>28</v>
      </c>
    </row>
    <row r="5958" spans="1:7" x14ac:dyDescent="0.3">
      <c r="A5958" s="216">
        <v>2019</v>
      </c>
      <c r="B5958" t="s">
        <v>6</v>
      </c>
      <c r="C5958" t="s">
        <v>17</v>
      </c>
      <c r="D5958" t="s">
        <v>68</v>
      </c>
      <c r="E5958" t="s">
        <v>8</v>
      </c>
      <c r="F5958" t="s">
        <v>9</v>
      </c>
      <c r="G5958">
        <v>29982</v>
      </c>
    </row>
    <row r="5959" spans="1:7" x14ac:dyDescent="0.3">
      <c r="A5959" s="216">
        <v>2019</v>
      </c>
      <c r="B5959" t="s">
        <v>6</v>
      </c>
      <c r="C5959" t="s">
        <v>17</v>
      </c>
      <c r="D5959" t="s">
        <v>68</v>
      </c>
      <c r="E5959" t="s">
        <v>29</v>
      </c>
      <c r="F5959" t="s">
        <v>30</v>
      </c>
    </row>
    <row r="5960" spans="1:7" x14ac:dyDescent="0.3">
      <c r="A5960" s="216">
        <v>2019</v>
      </c>
      <c r="B5960" t="s">
        <v>6</v>
      </c>
      <c r="C5960" t="s">
        <v>17</v>
      </c>
      <c r="D5960" t="s">
        <v>68</v>
      </c>
      <c r="E5960" t="s">
        <v>31</v>
      </c>
      <c r="F5960" t="s">
        <v>30</v>
      </c>
    </row>
    <row r="5961" spans="1:7" x14ac:dyDescent="0.3">
      <c r="A5961" s="216">
        <v>2019</v>
      </c>
      <c r="B5961" t="s">
        <v>6</v>
      </c>
      <c r="C5961" t="s">
        <v>17</v>
      </c>
      <c r="D5961" t="s">
        <v>68</v>
      </c>
      <c r="E5961" t="s">
        <v>127</v>
      </c>
      <c r="F5961" t="s">
        <v>28</v>
      </c>
    </row>
    <row r="5962" spans="1:7" x14ac:dyDescent="0.3">
      <c r="A5962" s="216">
        <v>2019</v>
      </c>
      <c r="B5962" t="s">
        <v>6</v>
      </c>
      <c r="C5962" t="s">
        <v>17</v>
      </c>
      <c r="D5962" t="s">
        <v>68</v>
      </c>
      <c r="E5962" t="s">
        <v>124</v>
      </c>
      <c r="F5962" t="s">
        <v>123</v>
      </c>
      <c r="G5962">
        <v>236175</v>
      </c>
    </row>
    <row r="5963" spans="1:7" x14ac:dyDescent="0.3">
      <c r="A5963" s="216">
        <v>2019</v>
      </c>
      <c r="B5963" t="s">
        <v>6</v>
      </c>
      <c r="C5963" t="s">
        <v>17</v>
      </c>
      <c r="D5963" t="s">
        <v>68</v>
      </c>
      <c r="E5963" t="s">
        <v>126</v>
      </c>
      <c r="F5963" t="s">
        <v>125</v>
      </c>
      <c r="G5963">
        <v>7550</v>
      </c>
    </row>
    <row r="5964" spans="1:7" x14ac:dyDescent="0.3">
      <c r="A5964" s="216">
        <v>2019</v>
      </c>
      <c r="B5964" t="s">
        <v>6</v>
      </c>
      <c r="C5964" t="s">
        <v>17</v>
      </c>
      <c r="D5964" t="s">
        <v>68</v>
      </c>
      <c r="E5964" t="s">
        <v>27</v>
      </c>
      <c r="F5964" t="s">
        <v>28</v>
      </c>
      <c r="G5964">
        <v>2100</v>
      </c>
    </row>
    <row r="5965" spans="1:7" x14ac:dyDescent="0.3">
      <c r="A5965" s="216">
        <v>2019</v>
      </c>
      <c r="B5965" t="s">
        <v>114</v>
      </c>
      <c r="C5965" t="s">
        <v>112</v>
      </c>
      <c r="D5965" t="s">
        <v>51</v>
      </c>
      <c r="E5965" t="s">
        <v>8</v>
      </c>
      <c r="F5965" t="s">
        <v>9</v>
      </c>
      <c r="G5965">
        <v>26734</v>
      </c>
    </row>
    <row r="5966" spans="1:7" x14ac:dyDescent="0.3">
      <c r="A5966" s="216">
        <v>2019</v>
      </c>
      <c r="B5966" t="s">
        <v>114</v>
      </c>
      <c r="C5966" t="s">
        <v>112</v>
      </c>
      <c r="D5966" t="s">
        <v>51</v>
      </c>
      <c r="E5966" t="s">
        <v>29</v>
      </c>
      <c r="F5966" t="s">
        <v>30</v>
      </c>
      <c r="G5966">
        <v>170</v>
      </c>
    </row>
    <row r="5967" spans="1:7" x14ac:dyDescent="0.3">
      <c r="A5967" s="216">
        <v>2019</v>
      </c>
      <c r="B5967" t="s">
        <v>114</v>
      </c>
      <c r="C5967" t="s">
        <v>112</v>
      </c>
      <c r="D5967" t="s">
        <v>51</v>
      </c>
      <c r="E5967" t="s">
        <v>31</v>
      </c>
      <c r="F5967" t="s">
        <v>30</v>
      </c>
    </row>
    <row r="5968" spans="1:7" x14ac:dyDescent="0.3">
      <c r="A5968" s="216">
        <v>2019</v>
      </c>
      <c r="B5968" t="s">
        <v>114</v>
      </c>
      <c r="C5968" t="s">
        <v>112</v>
      </c>
      <c r="D5968" t="s">
        <v>51</v>
      </c>
      <c r="E5968" t="s">
        <v>127</v>
      </c>
      <c r="F5968" t="s">
        <v>28</v>
      </c>
    </row>
    <row r="5969" spans="1:7" x14ac:dyDescent="0.3">
      <c r="A5969" s="216">
        <v>2019</v>
      </c>
      <c r="B5969" t="s">
        <v>114</v>
      </c>
      <c r="C5969" t="s">
        <v>112</v>
      </c>
      <c r="D5969" t="s">
        <v>51</v>
      </c>
      <c r="E5969" t="s">
        <v>124</v>
      </c>
      <c r="F5969" t="s">
        <v>123</v>
      </c>
      <c r="G5969">
        <v>315410</v>
      </c>
    </row>
    <row r="5970" spans="1:7" x14ac:dyDescent="0.3">
      <c r="A5970" s="216">
        <v>2019</v>
      </c>
      <c r="B5970" t="s">
        <v>114</v>
      </c>
      <c r="C5970" t="s">
        <v>112</v>
      </c>
      <c r="D5970" t="s">
        <v>51</v>
      </c>
      <c r="E5970" t="s">
        <v>126</v>
      </c>
      <c r="F5970" t="s">
        <v>125</v>
      </c>
      <c r="G5970">
        <v>18070</v>
      </c>
    </row>
    <row r="5971" spans="1:7" x14ac:dyDescent="0.3">
      <c r="A5971" s="216">
        <v>2019</v>
      </c>
      <c r="B5971" t="s">
        <v>114</v>
      </c>
      <c r="C5971" t="s">
        <v>112</v>
      </c>
      <c r="D5971" t="s">
        <v>51</v>
      </c>
      <c r="E5971" t="s">
        <v>27</v>
      </c>
      <c r="F5971" t="s">
        <v>28</v>
      </c>
      <c r="G5971">
        <v>1514</v>
      </c>
    </row>
    <row r="5972" spans="1:7" x14ac:dyDescent="0.3">
      <c r="A5972" s="216">
        <v>2019</v>
      </c>
      <c r="B5972" t="s">
        <v>250</v>
      </c>
      <c r="C5972" t="s">
        <v>251</v>
      </c>
      <c r="D5972" t="s">
        <v>252</v>
      </c>
      <c r="E5972" t="s">
        <v>8</v>
      </c>
      <c r="F5972" t="s">
        <v>9</v>
      </c>
      <c r="G5972">
        <v>11236</v>
      </c>
    </row>
    <row r="5973" spans="1:7" x14ac:dyDescent="0.3">
      <c r="A5973" s="216">
        <v>2019</v>
      </c>
      <c r="B5973" t="s">
        <v>250</v>
      </c>
      <c r="C5973" t="s">
        <v>251</v>
      </c>
      <c r="D5973" t="s">
        <v>252</v>
      </c>
      <c r="E5973" t="s">
        <v>29</v>
      </c>
      <c r="F5973" t="s">
        <v>30</v>
      </c>
      <c r="G5973">
        <v>7546</v>
      </c>
    </row>
    <row r="5974" spans="1:7" x14ac:dyDescent="0.3">
      <c r="A5974" s="216">
        <v>2019</v>
      </c>
      <c r="B5974" t="s">
        <v>250</v>
      </c>
      <c r="C5974" t="s">
        <v>251</v>
      </c>
      <c r="D5974" t="s">
        <v>252</v>
      </c>
      <c r="E5974" t="s">
        <v>31</v>
      </c>
      <c r="F5974" t="s">
        <v>30</v>
      </c>
    </row>
    <row r="5975" spans="1:7" x14ac:dyDescent="0.3">
      <c r="A5975" s="216">
        <v>2019</v>
      </c>
      <c r="B5975" t="s">
        <v>250</v>
      </c>
      <c r="C5975" t="s">
        <v>251</v>
      </c>
      <c r="D5975" t="s">
        <v>252</v>
      </c>
      <c r="E5975" t="s">
        <v>127</v>
      </c>
      <c r="F5975" t="s">
        <v>28</v>
      </c>
      <c r="G5975">
        <v>174</v>
      </c>
    </row>
    <row r="5976" spans="1:7" x14ac:dyDescent="0.3">
      <c r="A5976" s="216">
        <v>2019</v>
      </c>
      <c r="B5976" t="s">
        <v>250</v>
      </c>
      <c r="C5976" t="s">
        <v>251</v>
      </c>
      <c r="D5976" t="s">
        <v>252</v>
      </c>
      <c r="E5976" t="s">
        <v>124</v>
      </c>
      <c r="F5976" t="s">
        <v>123</v>
      </c>
      <c r="G5976">
        <v>227695</v>
      </c>
    </row>
    <row r="5977" spans="1:7" x14ac:dyDescent="0.3">
      <c r="A5977" s="216">
        <v>2019</v>
      </c>
      <c r="B5977" t="s">
        <v>250</v>
      </c>
      <c r="C5977" t="s">
        <v>251</v>
      </c>
      <c r="D5977" t="s">
        <v>252</v>
      </c>
      <c r="E5977" t="s">
        <v>126</v>
      </c>
      <c r="F5977" t="s">
        <v>125</v>
      </c>
      <c r="G5977">
        <v>26650</v>
      </c>
    </row>
    <row r="5978" spans="1:7" x14ac:dyDescent="0.3">
      <c r="A5978" s="216">
        <v>2019</v>
      </c>
      <c r="B5978" t="s">
        <v>250</v>
      </c>
      <c r="C5978" t="s">
        <v>251</v>
      </c>
      <c r="D5978" t="s">
        <v>252</v>
      </c>
      <c r="E5978" t="s">
        <v>27</v>
      </c>
      <c r="F5978" t="s">
        <v>28</v>
      </c>
      <c r="G5978">
        <v>346</v>
      </c>
    </row>
    <row r="5979" spans="1:7" x14ac:dyDescent="0.3">
      <c r="A5979" s="216">
        <v>2019</v>
      </c>
      <c r="B5979" t="s">
        <v>250</v>
      </c>
      <c r="C5979" t="s">
        <v>76</v>
      </c>
      <c r="D5979" t="s">
        <v>253</v>
      </c>
      <c r="E5979" t="s">
        <v>8</v>
      </c>
      <c r="F5979" t="s">
        <v>9</v>
      </c>
      <c r="G5979">
        <v>271</v>
      </c>
    </row>
    <row r="5980" spans="1:7" x14ac:dyDescent="0.3">
      <c r="A5980" s="216">
        <v>2019</v>
      </c>
      <c r="B5980" t="s">
        <v>250</v>
      </c>
      <c r="C5980" t="s">
        <v>76</v>
      </c>
      <c r="D5980" t="s">
        <v>253</v>
      </c>
      <c r="E5980" t="s">
        <v>29</v>
      </c>
      <c r="F5980" t="s">
        <v>30</v>
      </c>
    </row>
    <row r="5981" spans="1:7" x14ac:dyDescent="0.3">
      <c r="A5981" s="216">
        <v>2019</v>
      </c>
      <c r="B5981" t="s">
        <v>250</v>
      </c>
      <c r="C5981" t="s">
        <v>76</v>
      </c>
      <c r="D5981" t="s">
        <v>253</v>
      </c>
      <c r="E5981" t="s">
        <v>31</v>
      </c>
      <c r="F5981" t="s">
        <v>30</v>
      </c>
    </row>
    <row r="5982" spans="1:7" x14ac:dyDescent="0.3">
      <c r="A5982" s="216">
        <v>2019</v>
      </c>
      <c r="B5982" t="s">
        <v>250</v>
      </c>
      <c r="C5982" t="s">
        <v>76</v>
      </c>
      <c r="D5982" t="s">
        <v>253</v>
      </c>
      <c r="E5982" t="s">
        <v>127</v>
      </c>
      <c r="F5982" t="s">
        <v>28</v>
      </c>
    </row>
    <row r="5983" spans="1:7" x14ac:dyDescent="0.3">
      <c r="A5983" s="216">
        <v>2019</v>
      </c>
      <c r="B5983" t="s">
        <v>250</v>
      </c>
      <c r="C5983" t="s">
        <v>76</v>
      </c>
      <c r="D5983" t="s">
        <v>253</v>
      </c>
      <c r="E5983" t="s">
        <v>124</v>
      </c>
      <c r="F5983" t="s">
        <v>123</v>
      </c>
      <c r="G5983">
        <v>1000</v>
      </c>
    </row>
    <row r="5984" spans="1:7" x14ac:dyDescent="0.3">
      <c r="A5984" s="216">
        <v>2019</v>
      </c>
      <c r="B5984" t="s">
        <v>250</v>
      </c>
      <c r="C5984" t="s">
        <v>76</v>
      </c>
      <c r="D5984" t="s">
        <v>253</v>
      </c>
      <c r="E5984" t="s">
        <v>126</v>
      </c>
      <c r="F5984" t="s">
        <v>125</v>
      </c>
    </row>
    <row r="5985" spans="1:7" x14ac:dyDescent="0.3">
      <c r="A5985" s="216">
        <v>2019</v>
      </c>
      <c r="B5985" t="s">
        <v>250</v>
      </c>
      <c r="C5985" t="s">
        <v>76</v>
      </c>
      <c r="D5985" t="s">
        <v>253</v>
      </c>
      <c r="E5985" t="s">
        <v>27</v>
      </c>
      <c r="F5985" t="s">
        <v>28</v>
      </c>
      <c r="G5985">
        <v>35</v>
      </c>
    </row>
    <row r="5986" spans="1:7" x14ac:dyDescent="0.3">
      <c r="A5986" s="216">
        <v>2019</v>
      </c>
      <c r="B5986" t="s">
        <v>114</v>
      </c>
      <c r="C5986" t="s">
        <v>105</v>
      </c>
      <c r="D5986" t="s">
        <v>242</v>
      </c>
      <c r="E5986" t="s">
        <v>8</v>
      </c>
      <c r="F5986" t="s">
        <v>9</v>
      </c>
      <c r="G5986">
        <v>5679</v>
      </c>
    </row>
    <row r="5987" spans="1:7" x14ac:dyDescent="0.3">
      <c r="A5987" s="216">
        <v>2019</v>
      </c>
      <c r="B5987" t="s">
        <v>114</v>
      </c>
      <c r="C5987" t="s">
        <v>105</v>
      </c>
      <c r="D5987" t="s">
        <v>242</v>
      </c>
      <c r="E5987" t="s">
        <v>29</v>
      </c>
      <c r="F5987" t="s">
        <v>30</v>
      </c>
    </row>
    <row r="5988" spans="1:7" x14ac:dyDescent="0.3">
      <c r="A5988" s="216">
        <v>2019</v>
      </c>
      <c r="B5988" t="s">
        <v>114</v>
      </c>
      <c r="C5988" t="s">
        <v>105</v>
      </c>
      <c r="D5988" t="s">
        <v>242</v>
      </c>
      <c r="E5988" t="s">
        <v>31</v>
      </c>
      <c r="F5988" t="s">
        <v>30</v>
      </c>
    </row>
    <row r="5989" spans="1:7" x14ac:dyDescent="0.3">
      <c r="A5989" s="216">
        <v>2019</v>
      </c>
      <c r="B5989" t="s">
        <v>114</v>
      </c>
      <c r="C5989" t="s">
        <v>105</v>
      </c>
      <c r="D5989" t="s">
        <v>242</v>
      </c>
      <c r="E5989" t="s">
        <v>127</v>
      </c>
      <c r="F5989" t="s">
        <v>28</v>
      </c>
    </row>
    <row r="5990" spans="1:7" x14ac:dyDescent="0.3">
      <c r="A5990" s="216">
        <v>2019</v>
      </c>
      <c r="B5990" t="s">
        <v>114</v>
      </c>
      <c r="C5990" t="s">
        <v>105</v>
      </c>
      <c r="D5990" t="s">
        <v>242</v>
      </c>
      <c r="E5990" t="s">
        <v>124</v>
      </c>
      <c r="F5990" t="s">
        <v>123</v>
      </c>
      <c r="G5990">
        <v>12300</v>
      </c>
    </row>
    <row r="5991" spans="1:7" x14ac:dyDescent="0.3">
      <c r="A5991" s="216">
        <v>2019</v>
      </c>
      <c r="B5991" t="s">
        <v>114</v>
      </c>
      <c r="C5991" t="s">
        <v>105</v>
      </c>
      <c r="D5991" t="s">
        <v>242</v>
      </c>
      <c r="E5991" t="s">
        <v>126</v>
      </c>
      <c r="F5991" t="s">
        <v>125</v>
      </c>
    </row>
    <row r="5992" spans="1:7" x14ac:dyDescent="0.3">
      <c r="A5992" s="216">
        <v>2019</v>
      </c>
      <c r="B5992" t="s">
        <v>114</v>
      </c>
      <c r="C5992" t="s">
        <v>105</v>
      </c>
      <c r="D5992" t="s">
        <v>242</v>
      </c>
      <c r="E5992" t="s">
        <v>27</v>
      </c>
      <c r="F5992" t="s">
        <v>28</v>
      </c>
      <c r="G5992">
        <v>38</v>
      </c>
    </row>
    <row r="5993" spans="1:7" x14ac:dyDescent="0.3">
      <c r="A5993" s="216">
        <v>2019</v>
      </c>
      <c r="B5993" t="s">
        <v>114</v>
      </c>
      <c r="C5993" t="s">
        <v>107</v>
      </c>
      <c r="D5993" t="s">
        <v>245</v>
      </c>
      <c r="E5993" t="s">
        <v>8</v>
      </c>
      <c r="F5993" t="s">
        <v>9</v>
      </c>
      <c r="G5993">
        <v>8458</v>
      </c>
    </row>
    <row r="5994" spans="1:7" x14ac:dyDescent="0.3">
      <c r="A5994" s="216">
        <v>2019</v>
      </c>
      <c r="B5994" t="s">
        <v>114</v>
      </c>
      <c r="C5994" t="s">
        <v>107</v>
      </c>
      <c r="D5994" t="s">
        <v>245</v>
      </c>
      <c r="E5994" t="s">
        <v>29</v>
      </c>
      <c r="F5994" t="s">
        <v>30</v>
      </c>
    </row>
    <row r="5995" spans="1:7" x14ac:dyDescent="0.3">
      <c r="A5995" s="216">
        <v>2019</v>
      </c>
      <c r="B5995" t="s">
        <v>114</v>
      </c>
      <c r="C5995" t="s">
        <v>107</v>
      </c>
      <c r="D5995" t="s">
        <v>245</v>
      </c>
      <c r="E5995" t="s">
        <v>31</v>
      </c>
      <c r="F5995" t="s">
        <v>30</v>
      </c>
    </row>
    <row r="5996" spans="1:7" x14ac:dyDescent="0.3">
      <c r="A5996" s="216">
        <v>2019</v>
      </c>
      <c r="B5996" t="s">
        <v>114</v>
      </c>
      <c r="C5996" t="s">
        <v>107</v>
      </c>
      <c r="D5996" t="s">
        <v>245</v>
      </c>
      <c r="E5996" t="s">
        <v>127</v>
      </c>
      <c r="F5996" t="s">
        <v>28</v>
      </c>
    </row>
    <row r="5997" spans="1:7" x14ac:dyDescent="0.3">
      <c r="A5997" s="216">
        <v>2019</v>
      </c>
      <c r="B5997" t="s">
        <v>114</v>
      </c>
      <c r="C5997" t="s">
        <v>107</v>
      </c>
      <c r="D5997" t="s">
        <v>245</v>
      </c>
      <c r="E5997" t="s">
        <v>124</v>
      </c>
      <c r="F5997" t="s">
        <v>123</v>
      </c>
      <c r="G5997">
        <v>28880</v>
      </c>
    </row>
    <row r="5998" spans="1:7" x14ac:dyDescent="0.3">
      <c r="A5998" s="216">
        <v>2019</v>
      </c>
      <c r="B5998" t="s">
        <v>114</v>
      </c>
      <c r="C5998" t="s">
        <v>107</v>
      </c>
      <c r="D5998" t="s">
        <v>245</v>
      </c>
      <c r="E5998" t="s">
        <v>126</v>
      </c>
      <c r="F5998" t="s">
        <v>125</v>
      </c>
      <c r="G5998">
        <v>2120</v>
      </c>
    </row>
    <row r="5999" spans="1:7" x14ac:dyDescent="0.3">
      <c r="A5999" s="216">
        <v>2019</v>
      </c>
      <c r="B5999" t="s">
        <v>114</v>
      </c>
      <c r="C5999" t="s">
        <v>107</v>
      </c>
      <c r="D5999" t="s">
        <v>245</v>
      </c>
      <c r="E5999" t="s">
        <v>27</v>
      </c>
      <c r="F5999" t="s">
        <v>28</v>
      </c>
      <c r="G5999">
        <v>198</v>
      </c>
    </row>
    <row r="6000" spans="1:7" x14ac:dyDescent="0.3">
      <c r="A6000" s="216">
        <v>2019</v>
      </c>
      <c r="B6000" t="s">
        <v>250</v>
      </c>
      <c r="C6000" t="s">
        <v>243</v>
      </c>
      <c r="D6000" t="s">
        <v>244</v>
      </c>
      <c r="E6000" t="s">
        <v>8</v>
      </c>
      <c r="F6000" t="s">
        <v>9</v>
      </c>
      <c r="G6000">
        <v>60915</v>
      </c>
    </row>
    <row r="6001" spans="1:7" x14ac:dyDescent="0.3">
      <c r="A6001" s="216">
        <v>2019</v>
      </c>
      <c r="B6001" t="s">
        <v>250</v>
      </c>
      <c r="C6001" t="s">
        <v>243</v>
      </c>
      <c r="D6001" t="s">
        <v>244</v>
      </c>
      <c r="E6001" t="s">
        <v>29</v>
      </c>
      <c r="F6001" t="s">
        <v>30</v>
      </c>
      <c r="G6001">
        <v>750</v>
      </c>
    </row>
    <row r="6002" spans="1:7" x14ac:dyDescent="0.3">
      <c r="A6002" s="216">
        <v>2019</v>
      </c>
      <c r="B6002" t="s">
        <v>250</v>
      </c>
      <c r="C6002" t="s">
        <v>243</v>
      </c>
      <c r="D6002" t="s">
        <v>244</v>
      </c>
      <c r="E6002" t="s">
        <v>31</v>
      </c>
      <c r="F6002" t="s">
        <v>30</v>
      </c>
    </row>
    <row r="6003" spans="1:7" x14ac:dyDescent="0.3">
      <c r="A6003" s="216">
        <v>2019</v>
      </c>
      <c r="B6003" t="s">
        <v>250</v>
      </c>
      <c r="C6003" t="s">
        <v>243</v>
      </c>
      <c r="D6003" t="s">
        <v>244</v>
      </c>
      <c r="E6003" t="s">
        <v>127</v>
      </c>
      <c r="F6003" t="s">
        <v>28</v>
      </c>
      <c r="G6003">
        <v>41</v>
      </c>
    </row>
    <row r="6004" spans="1:7" x14ac:dyDescent="0.3">
      <c r="A6004" s="216">
        <v>2019</v>
      </c>
      <c r="B6004" t="s">
        <v>250</v>
      </c>
      <c r="C6004" t="s">
        <v>243</v>
      </c>
      <c r="D6004" t="s">
        <v>244</v>
      </c>
      <c r="E6004" t="s">
        <v>124</v>
      </c>
      <c r="F6004" t="s">
        <v>123</v>
      </c>
      <c r="G6004">
        <v>375565</v>
      </c>
    </row>
    <row r="6005" spans="1:7" x14ac:dyDescent="0.3">
      <c r="A6005" s="216">
        <v>2019</v>
      </c>
      <c r="B6005" t="s">
        <v>250</v>
      </c>
      <c r="C6005" t="s">
        <v>243</v>
      </c>
      <c r="D6005" t="s">
        <v>244</v>
      </c>
      <c r="E6005" t="s">
        <v>126</v>
      </c>
      <c r="F6005" t="s">
        <v>125</v>
      </c>
      <c r="G6005">
        <v>15850</v>
      </c>
    </row>
    <row r="6006" spans="1:7" x14ac:dyDescent="0.3">
      <c r="A6006" s="216">
        <v>2019</v>
      </c>
      <c r="B6006" t="s">
        <v>250</v>
      </c>
      <c r="C6006" t="s">
        <v>243</v>
      </c>
      <c r="D6006" t="s">
        <v>244</v>
      </c>
      <c r="E6006" t="s">
        <v>27</v>
      </c>
      <c r="F6006" t="s">
        <v>28</v>
      </c>
      <c r="G6006">
        <v>485</v>
      </c>
    </row>
    <row r="6007" spans="1:7" x14ac:dyDescent="0.3">
      <c r="A6007" s="216">
        <v>2019</v>
      </c>
      <c r="B6007" t="s">
        <v>10</v>
      </c>
      <c r="C6007" t="s">
        <v>247</v>
      </c>
      <c r="D6007" t="s">
        <v>248</v>
      </c>
      <c r="E6007" t="s">
        <v>8</v>
      </c>
      <c r="F6007" t="s">
        <v>9</v>
      </c>
      <c r="G6007">
        <v>1101</v>
      </c>
    </row>
    <row r="6008" spans="1:7" x14ac:dyDescent="0.3">
      <c r="A6008" s="216">
        <v>2019</v>
      </c>
      <c r="B6008" t="s">
        <v>10</v>
      </c>
      <c r="C6008" t="s">
        <v>247</v>
      </c>
      <c r="D6008" t="s">
        <v>248</v>
      </c>
      <c r="E6008" t="s">
        <v>29</v>
      </c>
      <c r="F6008" t="s">
        <v>30</v>
      </c>
    </row>
    <row r="6009" spans="1:7" x14ac:dyDescent="0.3">
      <c r="A6009" s="216">
        <v>2019</v>
      </c>
      <c r="B6009" t="s">
        <v>10</v>
      </c>
      <c r="C6009" t="s">
        <v>247</v>
      </c>
      <c r="D6009" t="s">
        <v>248</v>
      </c>
      <c r="E6009" t="s">
        <v>31</v>
      </c>
      <c r="F6009" t="s">
        <v>30</v>
      </c>
    </row>
    <row r="6010" spans="1:7" x14ac:dyDescent="0.3">
      <c r="A6010" s="216">
        <v>2019</v>
      </c>
      <c r="B6010" t="s">
        <v>10</v>
      </c>
      <c r="C6010" t="s">
        <v>247</v>
      </c>
      <c r="D6010" t="s">
        <v>248</v>
      </c>
      <c r="E6010" t="s">
        <v>127</v>
      </c>
      <c r="F6010" t="s">
        <v>28</v>
      </c>
    </row>
    <row r="6011" spans="1:7" x14ac:dyDescent="0.3">
      <c r="A6011" s="216">
        <v>2019</v>
      </c>
      <c r="B6011" t="s">
        <v>10</v>
      </c>
      <c r="C6011" t="s">
        <v>247</v>
      </c>
      <c r="D6011" t="s">
        <v>248</v>
      </c>
      <c r="E6011" t="s">
        <v>124</v>
      </c>
      <c r="F6011" t="s">
        <v>123</v>
      </c>
      <c r="G6011">
        <v>7500</v>
      </c>
    </row>
    <row r="6012" spans="1:7" x14ac:dyDescent="0.3">
      <c r="A6012" s="216">
        <v>2019</v>
      </c>
      <c r="B6012" t="s">
        <v>10</v>
      </c>
      <c r="C6012" t="s">
        <v>247</v>
      </c>
      <c r="D6012" t="s">
        <v>248</v>
      </c>
      <c r="E6012" t="s">
        <v>126</v>
      </c>
      <c r="F6012" t="s">
        <v>125</v>
      </c>
      <c r="G6012">
        <v>23455</v>
      </c>
    </row>
    <row r="6013" spans="1:7" x14ac:dyDescent="0.3">
      <c r="A6013" s="216">
        <v>2019</v>
      </c>
      <c r="B6013" t="s">
        <v>10</v>
      </c>
      <c r="C6013" t="s">
        <v>247</v>
      </c>
      <c r="D6013" t="s">
        <v>248</v>
      </c>
      <c r="E6013" t="s">
        <v>27</v>
      </c>
      <c r="F6013" t="s">
        <v>28</v>
      </c>
      <c r="G6013">
        <v>47</v>
      </c>
    </row>
    <row r="6014" spans="1:7" x14ac:dyDescent="0.3">
      <c r="A6014" s="216">
        <v>2019</v>
      </c>
      <c r="B6014" t="s">
        <v>250</v>
      </c>
      <c r="C6014" t="s">
        <v>232</v>
      </c>
      <c r="D6014" t="s">
        <v>233</v>
      </c>
      <c r="E6014" t="s">
        <v>8</v>
      </c>
      <c r="F6014" t="s">
        <v>9</v>
      </c>
      <c r="G6014">
        <v>14372</v>
      </c>
    </row>
    <row r="6015" spans="1:7" x14ac:dyDescent="0.3">
      <c r="A6015" s="216">
        <v>2019</v>
      </c>
      <c r="B6015" t="s">
        <v>250</v>
      </c>
      <c r="C6015" t="s">
        <v>232</v>
      </c>
      <c r="D6015" t="s">
        <v>233</v>
      </c>
      <c r="E6015" t="s">
        <v>29</v>
      </c>
      <c r="F6015" t="s">
        <v>30</v>
      </c>
      <c r="G6015">
        <v>784</v>
      </c>
    </row>
    <row r="6016" spans="1:7" x14ac:dyDescent="0.3">
      <c r="A6016" s="216">
        <v>2019</v>
      </c>
      <c r="B6016" t="s">
        <v>250</v>
      </c>
      <c r="C6016" t="s">
        <v>232</v>
      </c>
      <c r="D6016" t="s">
        <v>233</v>
      </c>
      <c r="E6016" t="s">
        <v>31</v>
      </c>
      <c r="F6016" t="s">
        <v>30</v>
      </c>
    </row>
    <row r="6017" spans="1:7" x14ac:dyDescent="0.3">
      <c r="A6017" s="216">
        <v>2019</v>
      </c>
      <c r="B6017" t="s">
        <v>250</v>
      </c>
      <c r="C6017" t="s">
        <v>232</v>
      </c>
      <c r="D6017" t="s">
        <v>233</v>
      </c>
      <c r="E6017" t="s">
        <v>127</v>
      </c>
      <c r="F6017" t="s">
        <v>28</v>
      </c>
      <c r="G6017">
        <v>337</v>
      </c>
    </row>
    <row r="6018" spans="1:7" x14ac:dyDescent="0.3">
      <c r="A6018" s="216">
        <v>2019</v>
      </c>
      <c r="B6018" t="s">
        <v>250</v>
      </c>
      <c r="C6018" t="s">
        <v>232</v>
      </c>
      <c r="D6018" t="s">
        <v>233</v>
      </c>
      <c r="E6018" t="s">
        <v>124</v>
      </c>
      <c r="F6018" t="s">
        <v>123</v>
      </c>
      <c r="G6018">
        <v>78590</v>
      </c>
    </row>
    <row r="6019" spans="1:7" x14ac:dyDescent="0.3">
      <c r="A6019" s="216">
        <v>2019</v>
      </c>
      <c r="B6019" t="s">
        <v>250</v>
      </c>
      <c r="C6019" t="s">
        <v>232</v>
      </c>
      <c r="D6019" t="s">
        <v>233</v>
      </c>
      <c r="E6019" t="s">
        <v>126</v>
      </c>
      <c r="F6019" t="s">
        <v>123</v>
      </c>
    </row>
    <row r="6020" spans="1:7" x14ac:dyDescent="0.3">
      <c r="A6020" s="216">
        <v>2019</v>
      </c>
      <c r="B6020" t="s">
        <v>250</v>
      </c>
      <c r="C6020" t="s">
        <v>232</v>
      </c>
      <c r="D6020" t="s">
        <v>233</v>
      </c>
      <c r="E6020" t="s">
        <v>27</v>
      </c>
      <c r="F6020" t="s">
        <v>28</v>
      </c>
      <c r="G6020">
        <v>257</v>
      </c>
    </row>
    <row r="6021" spans="1:7" x14ac:dyDescent="0.3">
      <c r="A6021">
        <v>2019</v>
      </c>
      <c r="B6021" s="216" t="s">
        <v>250</v>
      </c>
      <c r="C6021" s="216" t="s">
        <v>73</v>
      </c>
      <c r="D6021" s="216" t="s">
        <v>74</v>
      </c>
      <c r="E6021" s="216" t="s">
        <v>8</v>
      </c>
      <c r="F6021" s="216" t="s">
        <v>9</v>
      </c>
      <c r="G6021">
        <v>116</v>
      </c>
    </row>
    <row r="6022" spans="1:7" x14ac:dyDescent="0.3">
      <c r="A6022">
        <v>2000</v>
      </c>
      <c r="B6022" t="s">
        <v>250</v>
      </c>
      <c r="C6022" t="s">
        <v>251</v>
      </c>
      <c r="D6022" t="s">
        <v>252</v>
      </c>
      <c r="E6022" t="s">
        <v>27</v>
      </c>
      <c r="F6022" t="s">
        <v>28</v>
      </c>
      <c r="G6022">
        <v>39.786000000000001</v>
      </c>
    </row>
    <row r="6023" spans="1:7" x14ac:dyDescent="0.3">
      <c r="A6023">
        <v>2001</v>
      </c>
      <c r="B6023" t="s">
        <v>250</v>
      </c>
      <c r="C6023" t="s">
        <v>251</v>
      </c>
      <c r="D6023" t="s">
        <v>252</v>
      </c>
      <c r="E6023" t="s">
        <v>27</v>
      </c>
      <c r="F6023" t="s">
        <v>28</v>
      </c>
      <c r="G6023">
        <v>51.414000000000001</v>
      </c>
    </row>
    <row r="6024" spans="1:7" x14ac:dyDescent="0.3">
      <c r="A6024">
        <v>2002</v>
      </c>
      <c r="B6024" t="s">
        <v>250</v>
      </c>
      <c r="C6024" t="s">
        <v>251</v>
      </c>
      <c r="D6024" t="s">
        <v>252</v>
      </c>
      <c r="E6024" t="s">
        <v>27</v>
      </c>
      <c r="F6024" t="s">
        <v>28</v>
      </c>
      <c r="G6024">
        <v>38.988</v>
      </c>
    </row>
    <row r="6025" spans="1:7" x14ac:dyDescent="0.3">
      <c r="A6025">
        <v>2003</v>
      </c>
      <c r="B6025" t="s">
        <v>250</v>
      </c>
      <c r="C6025" t="s">
        <v>251</v>
      </c>
      <c r="D6025" t="s">
        <v>252</v>
      </c>
      <c r="E6025" t="s">
        <v>27</v>
      </c>
      <c r="F6025" t="s">
        <v>28</v>
      </c>
      <c r="G6025">
        <v>1.8240000000000001</v>
      </c>
    </row>
    <row r="6026" spans="1:7" x14ac:dyDescent="0.3">
      <c r="A6026">
        <v>2004</v>
      </c>
      <c r="B6026" t="s">
        <v>250</v>
      </c>
      <c r="C6026" t="s">
        <v>251</v>
      </c>
      <c r="D6026" t="s">
        <v>252</v>
      </c>
      <c r="E6026" t="s">
        <v>27</v>
      </c>
      <c r="F6026" t="s">
        <v>28</v>
      </c>
      <c r="G6026">
        <v>45.372</v>
      </c>
    </row>
    <row r="6027" spans="1:7" x14ac:dyDescent="0.3">
      <c r="A6027">
        <v>2005</v>
      </c>
      <c r="B6027" t="s">
        <v>250</v>
      </c>
      <c r="C6027" t="s">
        <v>251</v>
      </c>
      <c r="D6027" t="s">
        <v>252</v>
      </c>
      <c r="E6027" t="s">
        <v>27</v>
      </c>
      <c r="F6027" t="s">
        <v>28</v>
      </c>
      <c r="G6027">
        <v>31.92</v>
      </c>
    </row>
    <row r="6028" spans="1:7" x14ac:dyDescent="0.3">
      <c r="A6028">
        <v>2006</v>
      </c>
      <c r="B6028" t="s">
        <v>250</v>
      </c>
      <c r="C6028" t="s">
        <v>251</v>
      </c>
      <c r="D6028" t="s">
        <v>252</v>
      </c>
      <c r="E6028" t="s">
        <v>27</v>
      </c>
      <c r="F6028" t="s">
        <v>28</v>
      </c>
      <c r="G6028">
        <v>52.554000000000002</v>
      </c>
    </row>
    <row r="6029" spans="1:7" x14ac:dyDescent="0.3">
      <c r="A6029">
        <v>2008</v>
      </c>
      <c r="B6029" t="s">
        <v>250</v>
      </c>
      <c r="C6029" t="s">
        <v>251</v>
      </c>
      <c r="D6029" t="s">
        <v>252</v>
      </c>
      <c r="E6029" t="s">
        <v>27</v>
      </c>
      <c r="F6029" t="s">
        <v>28</v>
      </c>
      <c r="G6029">
        <v>10.716000000000001</v>
      </c>
    </row>
    <row r="6030" spans="1:7" x14ac:dyDescent="0.3">
      <c r="A6030">
        <v>2009</v>
      </c>
      <c r="B6030" t="s">
        <v>250</v>
      </c>
      <c r="C6030" t="s">
        <v>251</v>
      </c>
      <c r="D6030" t="s">
        <v>252</v>
      </c>
      <c r="E6030" t="s">
        <v>27</v>
      </c>
      <c r="F6030" t="s">
        <v>28</v>
      </c>
      <c r="G6030">
        <v>3.762</v>
      </c>
    </row>
    <row r="6031" spans="1:7" x14ac:dyDescent="0.3">
      <c r="A6031">
        <v>2010</v>
      </c>
      <c r="B6031" t="s">
        <v>250</v>
      </c>
      <c r="C6031" t="s">
        <v>251</v>
      </c>
      <c r="D6031" t="s">
        <v>252</v>
      </c>
      <c r="E6031" t="s">
        <v>27</v>
      </c>
      <c r="F6031" t="s">
        <v>28</v>
      </c>
      <c r="G6031">
        <v>1.482</v>
      </c>
    </row>
    <row r="6032" spans="1:7" x14ac:dyDescent="0.3">
      <c r="A6032">
        <v>2012</v>
      </c>
      <c r="B6032" t="s">
        <v>250</v>
      </c>
      <c r="C6032" t="s">
        <v>251</v>
      </c>
      <c r="D6032" t="s">
        <v>252</v>
      </c>
      <c r="E6032" t="s">
        <v>27</v>
      </c>
      <c r="F6032" t="s">
        <v>28</v>
      </c>
      <c r="G6032">
        <v>1.3680000000000001</v>
      </c>
    </row>
    <row r="6033" spans="1:7" x14ac:dyDescent="0.3">
      <c r="A6033">
        <v>2014</v>
      </c>
      <c r="B6033" t="s">
        <v>250</v>
      </c>
      <c r="C6033" t="s">
        <v>251</v>
      </c>
      <c r="D6033" t="s">
        <v>252</v>
      </c>
      <c r="E6033" t="s">
        <v>27</v>
      </c>
      <c r="F6033" t="s">
        <v>28</v>
      </c>
      <c r="G6033">
        <v>10.83</v>
      </c>
    </row>
    <row r="6034" spans="1:7" x14ac:dyDescent="0.3">
      <c r="A6034">
        <v>2015</v>
      </c>
      <c r="B6034" t="s">
        <v>250</v>
      </c>
      <c r="C6034" t="s">
        <v>251</v>
      </c>
      <c r="D6034" t="s">
        <v>252</v>
      </c>
      <c r="E6034" t="s">
        <v>27</v>
      </c>
      <c r="F6034" t="s">
        <v>28</v>
      </c>
      <c r="G6034">
        <v>1.9380000000000002</v>
      </c>
    </row>
    <row r="6035" spans="1:7" x14ac:dyDescent="0.3">
      <c r="A6035">
        <v>2016</v>
      </c>
      <c r="B6035" t="s">
        <v>250</v>
      </c>
      <c r="C6035" t="s">
        <v>251</v>
      </c>
      <c r="D6035" t="s">
        <v>252</v>
      </c>
      <c r="E6035" t="s">
        <v>27</v>
      </c>
      <c r="F6035" t="s">
        <v>28</v>
      </c>
      <c r="G6035">
        <v>11.514000000000001</v>
      </c>
    </row>
    <row r="6036" spans="1:7" x14ac:dyDescent="0.3">
      <c r="A6036">
        <v>2016</v>
      </c>
      <c r="B6036" t="s">
        <v>250</v>
      </c>
      <c r="C6036" t="s">
        <v>251</v>
      </c>
      <c r="D6036" t="s">
        <v>252</v>
      </c>
      <c r="E6036" t="s">
        <v>124</v>
      </c>
      <c r="F6036" t="s">
        <v>125</v>
      </c>
      <c r="G6036">
        <v>718.2</v>
      </c>
    </row>
    <row r="6037" spans="1:7" x14ac:dyDescent="0.3">
      <c r="A6037">
        <v>2000</v>
      </c>
      <c r="B6037" t="s">
        <v>250</v>
      </c>
      <c r="C6037" t="s">
        <v>251</v>
      </c>
      <c r="D6037" t="s">
        <v>252</v>
      </c>
      <c r="E6037" t="s">
        <v>124</v>
      </c>
      <c r="F6037" t="s">
        <v>125</v>
      </c>
      <c r="G6037">
        <v>4184.9400000000005</v>
      </c>
    </row>
    <row r="6038" spans="1:7" x14ac:dyDescent="0.3">
      <c r="A6038">
        <v>2001</v>
      </c>
      <c r="B6038" t="s">
        <v>250</v>
      </c>
      <c r="C6038" t="s">
        <v>251</v>
      </c>
      <c r="D6038" t="s">
        <v>252</v>
      </c>
      <c r="E6038" t="s">
        <v>124</v>
      </c>
      <c r="F6038" t="s">
        <v>125</v>
      </c>
      <c r="G6038">
        <v>3534</v>
      </c>
    </row>
    <row r="6039" spans="1:7" x14ac:dyDescent="0.3">
      <c r="A6039">
        <v>2002</v>
      </c>
      <c r="B6039" t="s">
        <v>250</v>
      </c>
      <c r="C6039" t="s">
        <v>251</v>
      </c>
      <c r="D6039" t="s">
        <v>252</v>
      </c>
      <c r="E6039" t="s">
        <v>124</v>
      </c>
      <c r="F6039" t="s">
        <v>125</v>
      </c>
      <c r="G6039">
        <v>3933</v>
      </c>
    </row>
    <row r="6040" spans="1:7" x14ac:dyDescent="0.3">
      <c r="A6040">
        <v>2003</v>
      </c>
      <c r="B6040" t="s">
        <v>250</v>
      </c>
      <c r="C6040" t="s">
        <v>251</v>
      </c>
      <c r="D6040" t="s">
        <v>252</v>
      </c>
      <c r="E6040" t="s">
        <v>124</v>
      </c>
      <c r="F6040" t="s">
        <v>125</v>
      </c>
      <c r="G6040">
        <v>627</v>
      </c>
    </row>
    <row r="6041" spans="1:7" x14ac:dyDescent="0.3">
      <c r="A6041">
        <v>2004</v>
      </c>
      <c r="B6041" t="s">
        <v>250</v>
      </c>
      <c r="C6041" t="s">
        <v>251</v>
      </c>
      <c r="D6041" t="s">
        <v>252</v>
      </c>
      <c r="E6041" t="s">
        <v>124</v>
      </c>
      <c r="F6041" t="s">
        <v>125</v>
      </c>
      <c r="G6041">
        <v>1322.4</v>
      </c>
    </row>
    <row r="6042" spans="1:7" x14ac:dyDescent="0.3">
      <c r="A6042">
        <v>2005</v>
      </c>
      <c r="B6042" t="s">
        <v>250</v>
      </c>
      <c r="C6042" t="s">
        <v>251</v>
      </c>
      <c r="D6042" t="s">
        <v>252</v>
      </c>
      <c r="E6042" t="s">
        <v>124</v>
      </c>
      <c r="F6042" t="s">
        <v>125</v>
      </c>
      <c r="G6042">
        <v>114</v>
      </c>
    </row>
    <row r="6043" spans="1:7" x14ac:dyDescent="0.3">
      <c r="A6043">
        <v>2006</v>
      </c>
      <c r="B6043" t="s">
        <v>250</v>
      </c>
      <c r="C6043" t="s">
        <v>251</v>
      </c>
      <c r="D6043" t="s">
        <v>252</v>
      </c>
      <c r="E6043" t="s">
        <v>124</v>
      </c>
      <c r="F6043" t="s">
        <v>125</v>
      </c>
      <c r="G6043">
        <v>0</v>
      </c>
    </row>
    <row r="6044" spans="1:7" x14ac:dyDescent="0.3">
      <c r="A6044">
        <v>2007</v>
      </c>
      <c r="B6044" t="s">
        <v>250</v>
      </c>
      <c r="C6044" t="s">
        <v>251</v>
      </c>
      <c r="D6044" t="s">
        <v>252</v>
      </c>
      <c r="E6044" t="s">
        <v>124</v>
      </c>
      <c r="F6044" t="s">
        <v>125</v>
      </c>
      <c r="G6044">
        <v>3055.2000000000003</v>
      </c>
    </row>
    <row r="6045" spans="1:7" x14ac:dyDescent="0.3">
      <c r="A6045">
        <v>2008</v>
      </c>
      <c r="B6045" t="s">
        <v>250</v>
      </c>
      <c r="C6045" t="s">
        <v>251</v>
      </c>
      <c r="D6045" t="s">
        <v>252</v>
      </c>
      <c r="E6045" t="s">
        <v>124</v>
      </c>
      <c r="F6045" t="s">
        <v>125</v>
      </c>
      <c r="G6045">
        <v>1105.8</v>
      </c>
    </row>
    <row r="6046" spans="1:7" x14ac:dyDescent="0.3">
      <c r="A6046">
        <v>2009</v>
      </c>
      <c r="B6046" t="s">
        <v>250</v>
      </c>
      <c r="C6046" t="s">
        <v>251</v>
      </c>
      <c r="D6046" t="s">
        <v>252</v>
      </c>
      <c r="E6046" t="s">
        <v>124</v>
      </c>
      <c r="F6046" t="s">
        <v>125</v>
      </c>
      <c r="G6046">
        <v>967.86</v>
      </c>
    </row>
    <row r="6047" spans="1:7" x14ac:dyDescent="0.3">
      <c r="A6047">
        <v>2010</v>
      </c>
      <c r="B6047" t="s">
        <v>250</v>
      </c>
      <c r="C6047" t="s">
        <v>251</v>
      </c>
      <c r="D6047" t="s">
        <v>252</v>
      </c>
      <c r="E6047" t="s">
        <v>124</v>
      </c>
      <c r="F6047" t="s">
        <v>125</v>
      </c>
      <c r="G6047">
        <v>855</v>
      </c>
    </row>
    <row r="6048" spans="1:7" x14ac:dyDescent="0.3">
      <c r="A6048">
        <v>2011</v>
      </c>
      <c r="B6048" t="s">
        <v>250</v>
      </c>
      <c r="C6048" t="s">
        <v>251</v>
      </c>
      <c r="D6048" t="s">
        <v>252</v>
      </c>
      <c r="E6048" t="s">
        <v>124</v>
      </c>
      <c r="F6048" t="s">
        <v>125</v>
      </c>
      <c r="G6048">
        <v>883.5</v>
      </c>
    </row>
    <row r="6049" spans="1:7" x14ac:dyDescent="0.3">
      <c r="A6049">
        <v>2012</v>
      </c>
      <c r="B6049" t="s">
        <v>250</v>
      </c>
      <c r="C6049" t="s">
        <v>251</v>
      </c>
      <c r="D6049" t="s">
        <v>252</v>
      </c>
      <c r="E6049" t="s">
        <v>124</v>
      </c>
      <c r="F6049" t="s">
        <v>125</v>
      </c>
      <c r="G6049">
        <v>1938</v>
      </c>
    </row>
    <row r="6050" spans="1:7" x14ac:dyDescent="0.3">
      <c r="A6050">
        <v>2013</v>
      </c>
      <c r="B6050" t="s">
        <v>250</v>
      </c>
      <c r="C6050" t="s">
        <v>251</v>
      </c>
      <c r="D6050" t="s">
        <v>252</v>
      </c>
      <c r="E6050" t="s">
        <v>124</v>
      </c>
      <c r="F6050" t="s">
        <v>125</v>
      </c>
      <c r="G6050">
        <v>684</v>
      </c>
    </row>
    <row r="6051" spans="1:7" x14ac:dyDescent="0.3">
      <c r="A6051">
        <v>2014</v>
      </c>
      <c r="B6051" t="s">
        <v>250</v>
      </c>
      <c r="C6051" t="s">
        <v>251</v>
      </c>
      <c r="D6051" t="s">
        <v>252</v>
      </c>
      <c r="E6051" t="s">
        <v>124</v>
      </c>
      <c r="F6051" t="s">
        <v>125</v>
      </c>
      <c r="G6051">
        <v>1117.2</v>
      </c>
    </row>
    <row r="6052" spans="1:7" x14ac:dyDescent="0.3">
      <c r="A6052">
        <v>2015</v>
      </c>
      <c r="B6052" t="s">
        <v>250</v>
      </c>
      <c r="C6052" t="s">
        <v>251</v>
      </c>
      <c r="D6052" t="s">
        <v>252</v>
      </c>
      <c r="E6052" t="s">
        <v>124</v>
      </c>
      <c r="F6052" t="s">
        <v>125</v>
      </c>
      <c r="G6052">
        <v>1083</v>
      </c>
    </row>
    <row r="6053" spans="1:7" x14ac:dyDescent="0.3">
      <c r="A6053">
        <v>2000</v>
      </c>
      <c r="B6053" t="s">
        <v>250</v>
      </c>
      <c r="C6053" t="s">
        <v>251</v>
      </c>
      <c r="D6053" t="s">
        <v>252</v>
      </c>
      <c r="E6053" t="s">
        <v>8</v>
      </c>
      <c r="F6053" t="s">
        <v>9</v>
      </c>
      <c r="G6053">
        <v>212.72400000000002</v>
      </c>
    </row>
    <row r="6054" spans="1:7" x14ac:dyDescent="0.3">
      <c r="A6054">
        <v>2001</v>
      </c>
      <c r="B6054" t="s">
        <v>250</v>
      </c>
      <c r="C6054" t="s">
        <v>251</v>
      </c>
      <c r="D6054" t="s">
        <v>252</v>
      </c>
      <c r="E6054" t="s">
        <v>8</v>
      </c>
      <c r="F6054" t="s">
        <v>9</v>
      </c>
      <c r="G6054">
        <v>189.012</v>
      </c>
    </row>
    <row r="6055" spans="1:7" x14ac:dyDescent="0.3">
      <c r="A6055">
        <v>2002</v>
      </c>
      <c r="B6055" t="s">
        <v>250</v>
      </c>
      <c r="C6055" t="s">
        <v>251</v>
      </c>
      <c r="D6055" t="s">
        <v>252</v>
      </c>
      <c r="E6055" t="s">
        <v>8</v>
      </c>
      <c r="F6055" t="s">
        <v>9</v>
      </c>
      <c r="G6055">
        <v>372.096</v>
      </c>
    </row>
    <row r="6056" spans="1:7" x14ac:dyDescent="0.3">
      <c r="A6056">
        <v>2003</v>
      </c>
      <c r="B6056" t="s">
        <v>250</v>
      </c>
      <c r="C6056" t="s">
        <v>251</v>
      </c>
      <c r="D6056" t="s">
        <v>252</v>
      </c>
      <c r="E6056" t="s">
        <v>8</v>
      </c>
      <c r="F6056" t="s">
        <v>9</v>
      </c>
      <c r="G6056">
        <v>120.042</v>
      </c>
    </row>
    <row r="6057" spans="1:7" x14ac:dyDescent="0.3">
      <c r="A6057">
        <v>2004</v>
      </c>
      <c r="B6057" t="s">
        <v>250</v>
      </c>
      <c r="C6057" t="s">
        <v>251</v>
      </c>
      <c r="D6057" t="s">
        <v>252</v>
      </c>
      <c r="E6057" t="s">
        <v>8</v>
      </c>
      <c r="F6057" t="s">
        <v>9</v>
      </c>
      <c r="G6057">
        <v>104.652</v>
      </c>
    </row>
    <row r="6058" spans="1:7" x14ac:dyDescent="0.3">
      <c r="A6058">
        <v>2005</v>
      </c>
      <c r="B6058" t="s">
        <v>250</v>
      </c>
      <c r="C6058" t="s">
        <v>251</v>
      </c>
      <c r="D6058" t="s">
        <v>252</v>
      </c>
      <c r="E6058" t="s">
        <v>8</v>
      </c>
      <c r="F6058" t="s">
        <v>9</v>
      </c>
      <c r="G6058">
        <v>40.698</v>
      </c>
    </row>
    <row r="6059" spans="1:7" x14ac:dyDescent="0.3">
      <c r="A6059">
        <v>2006</v>
      </c>
      <c r="B6059" t="s">
        <v>250</v>
      </c>
      <c r="C6059" t="s">
        <v>251</v>
      </c>
      <c r="D6059" t="s">
        <v>252</v>
      </c>
      <c r="E6059" t="s">
        <v>8</v>
      </c>
      <c r="F6059" t="s">
        <v>9</v>
      </c>
      <c r="G6059">
        <v>142.5</v>
      </c>
    </row>
    <row r="6060" spans="1:7" x14ac:dyDescent="0.3">
      <c r="A6060">
        <v>2007</v>
      </c>
      <c r="B6060" t="s">
        <v>250</v>
      </c>
      <c r="C6060" t="s">
        <v>251</v>
      </c>
      <c r="D6060" t="s">
        <v>252</v>
      </c>
      <c r="E6060" t="s">
        <v>8</v>
      </c>
      <c r="F6060" t="s">
        <v>9</v>
      </c>
      <c r="G6060">
        <v>130.18800000000002</v>
      </c>
    </row>
    <row r="6061" spans="1:7" x14ac:dyDescent="0.3">
      <c r="A6061">
        <v>2008</v>
      </c>
      <c r="B6061" t="s">
        <v>250</v>
      </c>
      <c r="C6061" t="s">
        <v>251</v>
      </c>
      <c r="D6061" t="s">
        <v>252</v>
      </c>
      <c r="E6061" t="s">
        <v>8</v>
      </c>
      <c r="F6061" t="s">
        <v>9</v>
      </c>
      <c r="G6061">
        <v>146.49</v>
      </c>
    </row>
    <row r="6062" spans="1:7" x14ac:dyDescent="0.3">
      <c r="A6062">
        <v>2009</v>
      </c>
      <c r="B6062" t="s">
        <v>250</v>
      </c>
      <c r="C6062" t="s">
        <v>251</v>
      </c>
      <c r="D6062" t="s">
        <v>252</v>
      </c>
      <c r="E6062" t="s">
        <v>8</v>
      </c>
      <c r="F6062" t="s">
        <v>9</v>
      </c>
      <c r="G6062">
        <v>78.66</v>
      </c>
    </row>
    <row r="6063" spans="1:7" x14ac:dyDescent="0.3">
      <c r="A6063">
        <v>2010</v>
      </c>
      <c r="B6063" t="s">
        <v>250</v>
      </c>
      <c r="C6063" t="s">
        <v>251</v>
      </c>
      <c r="D6063" t="s">
        <v>252</v>
      </c>
      <c r="E6063" t="s">
        <v>8</v>
      </c>
      <c r="F6063" t="s">
        <v>9</v>
      </c>
      <c r="G6063">
        <v>498.52199999999999</v>
      </c>
    </row>
    <row r="6064" spans="1:7" x14ac:dyDescent="0.3">
      <c r="A6064">
        <v>2011</v>
      </c>
      <c r="B6064" t="s">
        <v>250</v>
      </c>
      <c r="C6064" t="s">
        <v>251</v>
      </c>
      <c r="D6064" t="s">
        <v>252</v>
      </c>
      <c r="E6064" t="s">
        <v>8</v>
      </c>
      <c r="F6064" t="s">
        <v>9</v>
      </c>
      <c r="G6064">
        <v>349.75200000000001</v>
      </c>
    </row>
    <row r="6065" spans="1:7" x14ac:dyDescent="0.3">
      <c r="A6065">
        <v>2012</v>
      </c>
      <c r="B6065" t="s">
        <v>250</v>
      </c>
      <c r="C6065" t="s">
        <v>251</v>
      </c>
      <c r="D6065" t="s">
        <v>252</v>
      </c>
      <c r="E6065" t="s">
        <v>8</v>
      </c>
      <c r="F6065" t="s">
        <v>9</v>
      </c>
      <c r="G6065">
        <v>164.38800000000001</v>
      </c>
    </row>
    <row r="6066" spans="1:7" x14ac:dyDescent="0.3">
      <c r="A6066">
        <v>2013</v>
      </c>
      <c r="B6066" t="s">
        <v>250</v>
      </c>
      <c r="C6066" t="s">
        <v>251</v>
      </c>
      <c r="D6066" t="s">
        <v>252</v>
      </c>
      <c r="E6066" t="s">
        <v>8</v>
      </c>
      <c r="F6066" t="s">
        <v>9</v>
      </c>
      <c r="G6066">
        <v>229.93800000000002</v>
      </c>
    </row>
    <row r="6067" spans="1:7" x14ac:dyDescent="0.3">
      <c r="A6067">
        <v>2014</v>
      </c>
      <c r="B6067" t="s">
        <v>250</v>
      </c>
      <c r="C6067" t="s">
        <v>251</v>
      </c>
      <c r="D6067" t="s">
        <v>252</v>
      </c>
      <c r="E6067" t="s">
        <v>8</v>
      </c>
      <c r="F6067" t="s">
        <v>9</v>
      </c>
      <c r="G6067">
        <v>116.736</v>
      </c>
    </row>
    <row r="6068" spans="1:7" x14ac:dyDescent="0.3">
      <c r="A6068">
        <v>2015</v>
      </c>
      <c r="B6068" t="s">
        <v>250</v>
      </c>
      <c r="C6068" t="s">
        <v>251</v>
      </c>
      <c r="D6068" t="s">
        <v>252</v>
      </c>
      <c r="E6068" t="s">
        <v>8</v>
      </c>
      <c r="F6068" t="s">
        <v>9</v>
      </c>
      <c r="G6068">
        <v>254.22</v>
      </c>
    </row>
    <row r="6069" spans="1:7" x14ac:dyDescent="0.3">
      <c r="A6069">
        <v>2016</v>
      </c>
      <c r="B6069" t="s">
        <v>250</v>
      </c>
      <c r="C6069" t="s">
        <v>251</v>
      </c>
      <c r="D6069" t="s">
        <v>252</v>
      </c>
      <c r="E6069" t="s">
        <v>8</v>
      </c>
      <c r="F6069" t="s">
        <v>9</v>
      </c>
      <c r="G6069">
        <v>469.68</v>
      </c>
    </row>
    <row r="6070" spans="1:7" x14ac:dyDescent="0.3">
      <c r="A6070">
        <v>2000</v>
      </c>
      <c r="B6070" t="s">
        <v>250</v>
      </c>
      <c r="C6070" t="s">
        <v>251</v>
      </c>
      <c r="D6070" t="s">
        <v>252</v>
      </c>
      <c r="E6070" t="s">
        <v>126</v>
      </c>
      <c r="F6070" t="s">
        <v>125</v>
      </c>
      <c r="G6070">
        <v>454.86</v>
      </c>
    </row>
    <row r="6071" spans="1:7" x14ac:dyDescent="0.3">
      <c r="A6071">
        <v>2001</v>
      </c>
      <c r="B6071" t="s">
        <v>250</v>
      </c>
      <c r="C6071" t="s">
        <v>251</v>
      </c>
      <c r="D6071" t="s">
        <v>252</v>
      </c>
      <c r="E6071" t="s">
        <v>126</v>
      </c>
      <c r="F6071" t="s">
        <v>125</v>
      </c>
      <c r="G6071">
        <v>34.200000000000003</v>
      </c>
    </row>
    <row r="6072" spans="1:7" x14ac:dyDescent="0.3">
      <c r="A6072">
        <v>2002</v>
      </c>
      <c r="B6072" t="s">
        <v>250</v>
      </c>
      <c r="C6072" t="s">
        <v>251</v>
      </c>
      <c r="D6072" t="s">
        <v>252</v>
      </c>
      <c r="E6072" t="s">
        <v>126</v>
      </c>
      <c r="F6072" t="s">
        <v>125</v>
      </c>
      <c r="G6072">
        <v>136.80000000000001</v>
      </c>
    </row>
    <row r="6073" spans="1:7" x14ac:dyDescent="0.3">
      <c r="A6073">
        <v>2003</v>
      </c>
      <c r="B6073" t="s">
        <v>250</v>
      </c>
      <c r="C6073" t="s">
        <v>251</v>
      </c>
      <c r="D6073" t="s">
        <v>252</v>
      </c>
      <c r="E6073" t="s">
        <v>126</v>
      </c>
      <c r="F6073" t="s">
        <v>125</v>
      </c>
      <c r="G6073">
        <v>0</v>
      </c>
    </row>
    <row r="6074" spans="1:7" x14ac:dyDescent="0.3">
      <c r="A6074">
        <v>2004</v>
      </c>
      <c r="B6074" t="s">
        <v>250</v>
      </c>
      <c r="C6074" t="s">
        <v>251</v>
      </c>
      <c r="D6074" t="s">
        <v>252</v>
      </c>
      <c r="E6074" t="s">
        <v>126</v>
      </c>
      <c r="F6074" t="s">
        <v>125</v>
      </c>
      <c r="G6074">
        <v>0</v>
      </c>
    </row>
    <row r="6075" spans="1:7" x14ac:dyDescent="0.3">
      <c r="A6075">
        <v>2005</v>
      </c>
      <c r="B6075" t="s">
        <v>250</v>
      </c>
      <c r="C6075" t="s">
        <v>251</v>
      </c>
      <c r="D6075" t="s">
        <v>252</v>
      </c>
      <c r="E6075" t="s">
        <v>126</v>
      </c>
      <c r="F6075" t="s">
        <v>125</v>
      </c>
      <c r="G6075">
        <v>741</v>
      </c>
    </row>
    <row r="6076" spans="1:7" x14ac:dyDescent="0.3">
      <c r="A6076">
        <v>2006</v>
      </c>
      <c r="B6076" t="s">
        <v>250</v>
      </c>
      <c r="C6076" t="s">
        <v>251</v>
      </c>
      <c r="D6076" t="s">
        <v>252</v>
      </c>
      <c r="E6076" t="s">
        <v>126</v>
      </c>
      <c r="F6076" t="s">
        <v>125</v>
      </c>
      <c r="G6076">
        <v>0</v>
      </c>
    </row>
    <row r="6077" spans="1:7" x14ac:dyDescent="0.3">
      <c r="A6077">
        <v>2007</v>
      </c>
      <c r="B6077" t="s">
        <v>250</v>
      </c>
      <c r="C6077" t="s">
        <v>251</v>
      </c>
      <c r="D6077" t="s">
        <v>252</v>
      </c>
      <c r="E6077" t="s">
        <v>126</v>
      </c>
      <c r="F6077" t="s">
        <v>125</v>
      </c>
      <c r="G6077">
        <v>45.6</v>
      </c>
    </row>
    <row r="6078" spans="1:7" x14ac:dyDescent="0.3">
      <c r="A6078">
        <v>2008</v>
      </c>
      <c r="B6078" t="s">
        <v>250</v>
      </c>
      <c r="C6078" t="s">
        <v>251</v>
      </c>
      <c r="D6078" t="s">
        <v>252</v>
      </c>
      <c r="E6078" t="s">
        <v>126</v>
      </c>
      <c r="F6078" t="s">
        <v>125</v>
      </c>
      <c r="G6078">
        <v>22.8</v>
      </c>
    </row>
    <row r="6079" spans="1:7" x14ac:dyDescent="0.3">
      <c r="A6079">
        <v>2009</v>
      </c>
      <c r="B6079" t="s">
        <v>250</v>
      </c>
      <c r="C6079" t="s">
        <v>251</v>
      </c>
      <c r="D6079" t="s">
        <v>252</v>
      </c>
      <c r="E6079" t="s">
        <v>126</v>
      </c>
      <c r="F6079" t="s">
        <v>125</v>
      </c>
      <c r="G6079">
        <v>0</v>
      </c>
    </row>
    <row r="6080" spans="1:7" x14ac:dyDescent="0.3">
      <c r="A6080">
        <v>2010</v>
      </c>
      <c r="B6080" t="s">
        <v>250</v>
      </c>
      <c r="C6080" t="s">
        <v>251</v>
      </c>
      <c r="D6080" t="s">
        <v>252</v>
      </c>
      <c r="E6080" t="s">
        <v>126</v>
      </c>
      <c r="F6080" t="s">
        <v>125</v>
      </c>
      <c r="G6080">
        <v>0</v>
      </c>
    </row>
    <row r="6081" spans="1:7" x14ac:dyDescent="0.3">
      <c r="A6081">
        <v>2011</v>
      </c>
      <c r="B6081" t="s">
        <v>250</v>
      </c>
      <c r="C6081" t="s">
        <v>251</v>
      </c>
      <c r="D6081" t="s">
        <v>252</v>
      </c>
      <c r="E6081" t="s">
        <v>126</v>
      </c>
      <c r="F6081" t="s">
        <v>125</v>
      </c>
      <c r="G6081">
        <v>57</v>
      </c>
    </row>
    <row r="6082" spans="1:7" x14ac:dyDescent="0.3">
      <c r="A6082">
        <v>2012</v>
      </c>
      <c r="B6082" t="s">
        <v>250</v>
      </c>
      <c r="C6082" t="s">
        <v>251</v>
      </c>
      <c r="D6082" t="s">
        <v>252</v>
      </c>
      <c r="E6082" t="s">
        <v>126</v>
      </c>
      <c r="F6082" t="s">
        <v>125</v>
      </c>
      <c r="G6082">
        <v>0</v>
      </c>
    </row>
    <row r="6083" spans="1:7" x14ac:dyDescent="0.3">
      <c r="A6083">
        <v>2013</v>
      </c>
      <c r="B6083" t="s">
        <v>250</v>
      </c>
      <c r="C6083" t="s">
        <v>251</v>
      </c>
      <c r="D6083" t="s">
        <v>252</v>
      </c>
      <c r="E6083" t="s">
        <v>126</v>
      </c>
      <c r="F6083" t="s">
        <v>125</v>
      </c>
      <c r="G6083">
        <v>114</v>
      </c>
    </row>
    <row r="6084" spans="1:7" x14ac:dyDescent="0.3">
      <c r="A6084">
        <v>2014</v>
      </c>
      <c r="B6084" t="s">
        <v>250</v>
      </c>
      <c r="C6084" t="s">
        <v>251</v>
      </c>
      <c r="D6084" t="s">
        <v>252</v>
      </c>
      <c r="E6084" t="s">
        <v>126</v>
      </c>
      <c r="F6084" t="s">
        <v>125</v>
      </c>
      <c r="G6084">
        <v>1653</v>
      </c>
    </row>
    <row r="6085" spans="1:7" x14ac:dyDescent="0.3">
      <c r="A6085">
        <v>2015</v>
      </c>
      <c r="B6085" t="s">
        <v>250</v>
      </c>
      <c r="C6085" t="s">
        <v>251</v>
      </c>
      <c r="D6085" t="s">
        <v>252</v>
      </c>
      <c r="E6085" t="s">
        <v>126</v>
      </c>
      <c r="F6085" t="s">
        <v>125</v>
      </c>
      <c r="G6085">
        <v>0</v>
      </c>
    </row>
    <row r="6086" spans="1:7" x14ac:dyDescent="0.3">
      <c r="A6086">
        <v>2016</v>
      </c>
      <c r="B6086" t="s">
        <v>250</v>
      </c>
      <c r="C6086" t="s">
        <v>251</v>
      </c>
      <c r="D6086" t="s">
        <v>252</v>
      </c>
      <c r="E6086" t="s">
        <v>126</v>
      </c>
      <c r="F6086" t="s">
        <v>125</v>
      </c>
      <c r="G6086">
        <v>228</v>
      </c>
    </row>
    <row r="6087" spans="1:7" x14ac:dyDescent="0.3">
      <c r="A6087">
        <v>2000</v>
      </c>
      <c r="B6087" t="s">
        <v>250</v>
      </c>
      <c r="C6087" t="s">
        <v>251</v>
      </c>
      <c r="D6087" t="s">
        <v>252</v>
      </c>
      <c r="E6087" t="s">
        <v>127</v>
      </c>
      <c r="F6087" t="s">
        <v>28</v>
      </c>
      <c r="G6087">
        <v>1.026</v>
      </c>
    </row>
    <row r="6088" spans="1:7" x14ac:dyDescent="0.3">
      <c r="A6088">
        <v>2001</v>
      </c>
      <c r="B6088" t="s">
        <v>250</v>
      </c>
      <c r="C6088" t="s">
        <v>251</v>
      </c>
      <c r="D6088" t="s">
        <v>252</v>
      </c>
      <c r="E6088" t="s">
        <v>127</v>
      </c>
      <c r="F6088" t="s">
        <v>28</v>
      </c>
      <c r="G6088">
        <v>0</v>
      </c>
    </row>
    <row r="6089" spans="1:7" x14ac:dyDescent="0.3">
      <c r="A6089">
        <v>2002</v>
      </c>
      <c r="B6089" t="s">
        <v>250</v>
      </c>
      <c r="C6089" t="s">
        <v>251</v>
      </c>
      <c r="D6089" t="s">
        <v>252</v>
      </c>
      <c r="E6089" t="s">
        <v>127</v>
      </c>
      <c r="F6089" t="s">
        <v>28</v>
      </c>
      <c r="G6089">
        <v>1.1400000000000001</v>
      </c>
    </row>
    <row r="6090" spans="1:7" x14ac:dyDescent="0.3">
      <c r="A6090">
        <v>2003</v>
      </c>
      <c r="B6090" t="s">
        <v>250</v>
      </c>
      <c r="C6090" t="s">
        <v>251</v>
      </c>
      <c r="D6090" t="s">
        <v>252</v>
      </c>
      <c r="E6090" t="s">
        <v>127</v>
      </c>
      <c r="F6090" t="s">
        <v>28</v>
      </c>
      <c r="G6090">
        <v>0</v>
      </c>
    </row>
    <row r="6091" spans="1:7" x14ac:dyDescent="0.3">
      <c r="A6091">
        <v>2004</v>
      </c>
      <c r="B6091" t="s">
        <v>250</v>
      </c>
      <c r="C6091" t="s">
        <v>251</v>
      </c>
      <c r="D6091" t="s">
        <v>252</v>
      </c>
      <c r="E6091" t="s">
        <v>127</v>
      </c>
      <c r="F6091" t="s">
        <v>28</v>
      </c>
      <c r="G6091">
        <v>2.85</v>
      </c>
    </row>
    <row r="6092" spans="1:7" x14ac:dyDescent="0.3">
      <c r="A6092">
        <v>2005</v>
      </c>
      <c r="B6092" t="s">
        <v>250</v>
      </c>
      <c r="C6092" t="s">
        <v>251</v>
      </c>
      <c r="D6092" t="s">
        <v>252</v>
      </c>
      <c r="E6092" t="s">
        <v>127</v>
      </c>
      <c r="F6092" t="s">
        <v>28</v>
      </c>
      <c r="G6092">
        <v>0</v>
      </c>
    </row>
    <row r="6093" spans="1:7" x14ac:dyDescent="0.3">
      <c r="A6093">
        <v>2006</v>
      </c>
      <c r="B6093" t="s">
        <v>250</v>
      </c>
      <c r="C6093" t="s">
        <v>251</v>
      </c>
      <c r="D6093" t="s">
        <v>252</v>
      </c>
      <c r="E6093" t="s">
        <v>127</v>
      </c>
      <c r="F6093" t="s">
        <v>28</v>
      </c>
      <c r="G6093">
        <v>3.8760000000000003</v>
      </c>
    </row>
    <row r="6094" spans="1:7" x14ac:dyDescent="0.3">
      <c r="A6094">
        <v>2007</v>
      </c>
      <c r="B6094" t="s">
        <v>250</v>
      </c>
      <c r="C6094" t="s">
        <v>251</v>
      </c>
      <c r="D6094" t="s">
        <v>252</v>
      </c>
      <c r="E6094" t="s">
        <v>127</v>
      </c>
      <c r="F6094" t="s">
        <v>28</v>
      </c>
      <c r="G6094">
        <v>0</v>
      </c>
    </row>
    <row r="6095" spans="1:7" x14ac:dyDescent="0.3">
      <c r="A6095">
        <v>2008</v>
      </c>
      <c r="B6095" t="s">
        <v>250</v>
      </c>
      <c r="C6095" t="s">
        <v>251</v>
      </c>
      <c r="D6095" t="s">
        <v>252</v>
      </c>
      <c r="E6095" t="s">
        <v>127</v>
      </c>
      <c r="F6095" t="s">
        <v>28</v>
      </c>
      <c r="G6095">
        <v>0</v>
      </c>
    </row>
    <row r="6096" spans="1:7" x14ac:dyDescent="0.3">
      <c r="A6096">
        <v>2009</v>
      </c>
      <c r="B6096" t="s">
        <v>250</v>
      </c>
      <c r="C6096" t="s">
        <v>251</v>
      </c>
      <c r="D6096" t="s">
        <v>252</v>
      </c>
      <c r="E6096" t="s">
        <v>127</v>
      </c>
      <c r="F6096" t="s">
        <v>28</v>
      </c>
      <c r="G6096">
        <v>0.22800000000000001</v>
      </c>
    </row>
    <row r="6097" spans="1:7" x14ac:dyDescent="0.3">
      <c r="A6097">
        <v>2010</v>
      </c>
      <c r="B6097" t="s">
        <v>250</v>
      </c>
      <c r="C6097" t="s">
        <v>251</v>
      </c>
      <c r="D6097" t="s">
        <v>252</v>
      </c>
      <c r="E6097" t="s">
        <v>127</v>
      </c>
      <c r="F6097" t="s">
        <v>28</v>
      </c>
      <c r="G6097">
        <v>1.71</v>
      </c>
    </row>
    <row r="6098" spans="1:7" x14ac:dyDescent="0.3">
      <c r="A6098">
        <v>2011</v>
      </c>
      <c r="B6098" t="s">
        <v>250</v>
      </c>
      <c r="C6098" t="s">
        <v>251</v>
      </c>
      <c r="D6098" t="s">
        <v>252</v>
      </c>
      <c r="E6098" t="s">
        <v>127</v>
      </c>
      <c r="F6098" t="s">
        <v>28</v>
      </c>
      <c r="G6098">
        <v>0</v>
      </c>
    </row>
    <row r="6099" spans="1:7" x14ac:dyDescent="0.3">
      <c r="A6099">
        <v>2012</v>
      </c>
      <c r="B6099" t="s">
        <v>250</v>
      </c>
      <c r="C6099" t="s">
        <v>251</v>
      </c>
      <c r="D6099" t="s">
        <v>252</v>
      </c>
      <c r="E6099" t="s">
        <v>127</v>
      </c>
      <c r="F6099" t="s">
        <v>28</v>
      </c>
      <c r="G6099">
        <v>0</v>
      </c>
    </row>
    <row r="6100" spans="1:7" x14ac:dyDescent="0.3">
      <c r="A6100">
        <v>2013</v>
      </c>
      <c r="B6100" t="s">
        <v>250</v>
      </c>
      <c r="C6100" t="s">
        <v>251</v>
      </c>
      <c r="D6100" t="s">
        <v>252</v>
      </c>
      <c r="E6100" t="s">
        <v>127</v>
      </c>
      <c r="F6100" t="s">
        <v>28</v>
      </c>
      <c r="G6100">
        <v>0</v>
      </c>
    </row>
    <row r="6101" spans="1:7" x14ac:dyDescent="0.3">
      <c r="A6101">
        <v>2014</v>
      </c>
      <c r="B6101" t="s">
        <v>250</v>
      </c>
      <c r="C6101" t="s">
        <v>251</v>
      </c>
      <c r="D6101" t="s">
        <v>252</v>
      </c>
      <c r="E6101" t="s">
        <v>127</v>
      </c>
      <c r="F6101" t="s">
        <v>28</v>
      </c>
      <c r="G6101">
        <v>0</v>
      </c>
    </row>
    <row r="6102" spans="1:7" x14ac:dyDescent="0.3">
      <c r="A6102">
        <v>2015</v>
      </c>
      <c r="B6102" t="s">
        <v>250</v>
      </c>
      <c r="C6102" t="s">
        <v>251</v>
      </c>
      <c r="D6102" t="s">
        <v>252</v>
      </c>
      <c r="E6102" t="s">
        <v>127</v>
      </c>
      <c r="F6102" t="s">
        <v>28</v>
      </c>
      <c r="G6102">
        <v>0</v>
      </c>
    </row>
    <row r="6103" spans="1:7" x14ac:dyDescent="0.3">
      <c r="A6103">
        <v>2016</v>
      </c>
      <c r="B6103" t="s">
        <v>250</v>
      </c>
      <c r="C6103" t="s">
        <v>251</v>
      </c>
      <c r="D6103" t="s">
        <v>252</v>
      </c>
      <c r="E6103" t="s">
        <v>127</v>
      </c>
      <c r="F6103" t="s">
        <v>28</v>
      </c>
      <c r="G6103">
        <v>0</v>
      </c>
    </row>
    <row r="6104" spans="1:7" x14ac:dyDescent="0.3">
      <c r="A6104">
        <v>2017</v>
      </c>
      <c r="B6104" t="s">
        <v>250</v>
      </c>
      <c r="C6104" t="s">
        <v>251</v>
      </c>
      <c r="D6104" t="s">
        <v>252</v>
      </c>
      <c r="E6104" t="s">
        <v>124</v>
      </c>
      <c r="F6104" t="s">
        <v>125</v>
      </c>
      <c r="G6104">
        <v>114</v>
      </c>
    </row>
    <row r="6105" spans="1:7" x14ac:dyDescent="0.3">
      <c r="A6105">
        <v>2017</v>
      </c>
      <c r="B6105" t="s">
        <v>250</v>
      </c>
      <c r="C6105" t="s">
        <v>251</v>
      </c>
      <c r="D6105" t="s">
        <v>252</v>
      </c>
      <c r="E6105" t="s">
        <v>8</v>
      </c>
      <c r="F6105" t="s">
        <v>9</v>
      </c>
      <c r="G6105">
        <v>2442.2220000000002</v>
      </c>
    </row>
    <row r="6106" spans="1:7" x14ac:dyDescent="0.3">
      <c r="A6106">
        <v>2017</v>
      </c>
      <c r="B6106" t="s">
        <v>250</v>
      </c>
      <c r="C6106" t="s">
        <v>251</v>
      </c>
      <c r="D6106" t="s">
        <v>252</v>
      </c>
      <c r="E6106" t="s">
        <v>126</v>
      </c>
      <c r="F6106" t="s">
        <v>125</v>
      </c>
      <c r="G6106">
        <v>57</v>
      </c>
    </row>
    <row r="6107" spans="1:7" x14ac:dyDescent="0.3">
      <c r="A6107">
        <v>2017</v>
      </c>
      <c r="B6107" t="s">
        <v>250</v>
      </c>
      <c r="C6107" t="s">
        <v>251</v>
      </c>
      <c r="D6107" t="s">
        <v>252</v>
      </c>
      <c r="E6107" t="s">
        <v>127</v>
      </c>
      <c r="F6107" t="s">
        <v>28</v>
      </c>
      <c r="G6107">
        <v>0</v>
      </c>
    </row>
    <row r="6108" spans="1:7" x14ac:dyDescent="0.3">
      <c r="A6108">
        <v>2017</v>
      </c>
      <c r="B6108" t="s">
        <v>250</v>
      </c>
      <c r="C6108" t="s">
        <v>251</v>
      </c>
      <c r="D6108" t="s">
        <v>252</v>
      </c>
      <c r="E6108" t="s">
        <v>27</v>
      </c>
      <c r="F6108" t="s">
        <v>28</v>
      </c>
      <c r="G6108">
        <v>6.84</v>
      </c>
    </row>
    <row r="6109" spans="1:7" x14ac:dyDescent="0.3">
      <c r="A6109">
        <v>2017</v>
      </c>
      <c r="B6109" t="s">
        <v>250</v>
      </c>
      <c r="C6109" t="s">
        <v>251</v>
      </c>
      <c r="D6109" t="s">
        <v>252</v>
      </c>
      <c r="E6109" t="s">
        <v>29</v>
      </c>
      <c r="F6109" t="s">
        <v>30</v>
      </c>
      <c r="G6109">
        <v>0</v>
      </c>
    </row>
    <row r="6110" spans="1:7" x14ac:dyDescent="0.3">
      <c r="A6110">
        <v>2017</v>
      </c>
      <c r="B6110" t="s">
        <v>250</v>
      </c>
      <c r="C6110" t="s">
        <v>251</v>
      </c>
      <c r="D6110" t="s">
        <v>252</v>
      </c>
      <c r="E6110" t="s">
        <v>31</v>
      </c>
      <c r="F6110" t="s">
        <v>30</v>
      </c>
      <c r="G6110">
        <v>0</v>
      </c>
    </row>
    <row r="6111" spans="1:7" x14ac:dyDescent="0.3">
      <c r="A6111">
        <v>2018</v>
      </c>
      <c r="B6111" t="s">
        <v>250</v>
      </c>
      <c r="C6111" t="s">
        <v>251</v>
      </c>
      <c r="D6111" t="s">
        <v>252</v>
      </c>
      <c r="E6111" t="s">
        <v>124</v>
      </c>
      <c r="F6111" t="s">
        <v>123</v>
      </c>
      <c r="G6111">
        <v>1956.8100000000002</v>
      </c>
    </row>
    <row r="6112" spans="1:7" x14ac:dyDescent="0.3">
      <c r="A6112">
        <v>2018</v>
      </c>
      <c r="B6112" t="s">
        <v>250</v>
      </c>
      <c r="C6112" t="s">
        <v>251</v>
      </c>
      <c r="D6112" t="s">
        <v>252</v>
      </c>
      <c r="E6112" t="s">
        <v>27</v>
      </c>
      <c r="F6112" t="s">
        <v>28</v>
      </c>
      <c r="G6112">
        <v>0</v>
      </c>
    </row>
    <row r="6113" spans="1:7" x14ac:dyDescent="0.3">
      <c r="A6113">
        <v>2018</v>
      </c>
      <c r="B6113" t="s">
        <v>250</v>
      </c>
      <c r="C6113" t="s">
        <v>251</v>
      </c>
      <c r="D6113" t="s">
        <v>252</v>
      </c>
      <c r="E6113" t="s">
        <v>127</v>
      </c>
      <c r="F6113" t="s">
        <v>28</v>
      </c>
      <c r="G6113">
        <v>0</v>
      </c>
    </row>
    <row r="6114" spans="1:7" x14ac:dyDescent="0.3">
      <c r="A6114">
        <v>2018</v>
      </c>
      <c r="B6114" t="s">
        <v>250</v>
      </c>
      <c r="C6114" t="s">
        <v>251</v>
      </c>
      <c r="D6114" t="s">
        <v>252</v>
      </c>
      <c r="E6114" t="s">
        <v>126</v>
      </c>
      <c r="F6114" t="s">
        <v>125</v>
      </c>
      <c r="G6114">
        <v>136.80000000000001</v>
      </c>
    </row>
    <row r="6115" spans="1:7" x14ac:dyDescent="0.3">
      <c r="A6115">
        <v>2018</v>
      </c>
      <c r="B6115" t="s">
        <v>250</v>
      </c>
      <c r="C6115" t="s">
        <v>251</v>
      </c>
      <c r="D6115" t="s">
        <v>252</v>
      </c>
      <c r="E6115" t="s">
        <v>8</v>
      </c>
      <c r="F6115" t="s">
        <v>9</v>
      </c>
      <c r="G6115">
        <v>2070.6959999999999</v>
      </c>
    </row>
    <row r="6116" spans="1:7" x14ac:dyDescent="0.3">
      <c r="A6116">
        <v>2018</v>
      </c>
      <c r="B6116" t="s">
        <v>250</v>
      </c>
      <c r="C6116" t="s">
        <v>251</v>
      </c>
      <c r="D6116" t="s">
        <v>252</v>
      </c>
      <c r="E6116" t="s">
        <v>29</v>
      </c>
      <c r="F6116" t="s">
        <v>30</v>
      </c>
      <c r="G6116">
        <v>0</v>
      </c>
    </row>
    <row r="6117" spans="1:7" x14ac:dyDescent="0.3">
      <c r="A6117">
        <v>2018</v>
      </c>
      <c r="B6117" t="s">
        <v>250</v>
      </c>
      <c r="C6117" t="s">
        <v>251</v>
      </c>
      <c r="D6117" t="s">
        <v>252</v>
      </c>
      <c r="E6117" t="s">
        <v>31</v>
      </c>
      <c r="F6117" t="s">
        <v>30</v>
      </c>
      <c r="G6117">
        <v>0</v>
      </c>
    </row>
    <row r="6118" spans="1:7" x14ac:dyDescent="0.3">
      <c r="A6118">
        <v>2000</v>
      </c>
      <c r="B6118" t="s">
        <v>250</v>
      </c>
      <c r="C6118" t="s">
        <v>243</v>
      </c>
      <c r="D6118" t="s">
        <v>244</v>
      </c>
      <c r="E6118" t="s">
        <v>27</v>
      </c>
      <c r="F6118" t="s">
        <v>28</v>
      </c>
      <c r="G6118">
        <v>267.334</v>
      </c>
    </row>
    <row r="6119" spans="1:7" x14ac:dyDescent="0.3">
      <c r="A6119">
        <v>2001</v>
      </c>
      <c r="B6119" t="s">
        <v>250</v>
      </c>
      <c r="C6119" t="s">
        <v>243</v>
      </c>
      <c r="D6119" t="s">
        <v>244</v>
      </c>
      <c r="E6119" t="s">
        <v>27</v>
      </c>
      <c r="F6119" t="s">
        <v>28</v>
      </c>
      <c r="G6119">
        <v>345.46600000000001</v>
      </c>
    </row>
    <row r="6120" spans="1:7" x14ac:dyDescent="0.3">
      <c r="A6120">
        <v>2002</v>
      </c>
      <c r="B6120" t="s">
        <v>250</v>
      </c>
      <c r="C6120" t="s">
        <v>243</v>
      </c>
      <c r="D6120" t="s">
        <v>244</v>
      </c>
      <c r="E6120" t="s">
        <v>27</v>
      </c>
      <c r="F6120" t="s">
        <v>28</v>
      </c>
      <c r="G6120">
        <v>261.97199999999998</v>
      </c>
    </row>
    <row r="6121" spans="1:7" x14ac:dyDescent="0.3">
      <c r="A6121">
        <v>2003</v>
      </c>
      <c r="B6121" t="s">
        <v>250</v>
      </c>
      <c r="C6121" t="s">
        <v>243</v>
      </c>
      <c r="D6121" t="s">
        <v>244</v>
      </c>
      <c r="E6121" t="s">
        <v>27</v>
      </c>
      <c r="F6121" t="s">
        <v>28</v>
      </c>
      <c r="G6121">
        <v>12.256</v>
      </c>
    </row>
    <row r="6122" spans="1:7" x14ac:dyDescent="0.3">
      <c r="A6122">
        <v>2004</v>
      </c>
      <c r="B6122" t="s">
        <v>250</v>
      </c>
      <c r="C6122" t="s">
        <v>243</v>
      </c>
      <c r="D6122" t="s">
        <v>244</v>
      </c>
      <c r="E6122" t="s">
        <v>27</v>
      </c>
      <c r="F6122" t="s">
        <v>28</v>
      </c>
      <c r="G6122">
        <v>304.86799999999999</v>
      </c>
    </row>
    <row r="6123" spans="1:7" x14ac:dyDescent="0.3">
      <c r="A6123">
        <v>2005</v>
      </c>
      <c r="B6123" t="s">
        <v>250</v>
      </c>
      <c r="C6123" t="s">
        <v>243</v>
      </c>
      <c r="D6123" t="s">
        <v>244</v>
      </c>
      <c r="E6123" t="s">
        <v>27</v>
      </c>
      <c r="F6123" t="s">
        <v>28</v>
      </c>
      <c r="G6123">
        <v>214.48000000000002</v>
      </c>
    </row>
    <row r="6124" spans="1:7" x14ac:dyDescent="0.3">
      <c r="A6124">
        <v>2006</v>
      </c>
      <c r="B6124" t="s">
        <v>250</v>
      </c>
      <c r="C6124" t="s">
        <v>243</v>
      </c>
      <c r="D6124" t="s">
        <v>244</v>
      </c>
      <c r="E6124" t="s">
        <v>27</v>
      </c>
      <c r="F6124" t="s">
        <v>28</v>
      </c>
      <c r="G6124">
        <v>353.12600000000003</v>
      </c>
    </row>
    <row r="6125" spans="1:7" x14ac:dyDescent="0.3">
      <c r="A6125">
        <v>2008</v>
      </c>
      <c r="B6125" t="s">
        <v>250</v>
      </c>
      <c r="C6125" t="s">
        <v>243</v>
      </c>
      <c r="D6125" t="s">
        <v>244</v>
      </c>
      <c r="E6125" t="s">
        <v>27</v>
      </c>
      <c r="F6125" t="s">
        <v>28</v>
      </c>
      <c r="G6125">
        <v>72.004000000000005</v>
      </c>
    </row>
    <row r="6126" spans="1:7" x14ac:dyDescent="0.3">
      <c r="A6126">
        <v>2009</v>
      </c>
      <c r="B6126" t="s">
        <v>250</v>
      </c>
      <c r="C6126" t="s">
        <v>243</v>
      </c>
      <c r="D6126" t="s">
        <v>244</v>
      </c>
      <c r="E6126" t="s">
        <v>27</v>
      </c>
      <c r="F6126" t="s">
        <v>28</v>
      </c>
      <c r="G6126">
        <v>25.277999999999999</v>
      </c>
    </row>
    <row r="6127" spans="1:7" x14ac:dyDescent="0.3">
      <c r="A6127">
        <v>2010</v>
      </c>
      <c r="B6127" t="s">
        <v>250</v>
      </c>
      <c r="C6127" t="s">
        <v>243</v>
      </c>
      <c r="D6127" t="s">
        <v>244</v>
      </c>
      <c r="E6127" t="s">
        <v>27</v>
      </c>
      <c r="F6127" t="s">
        <v>28</v>
      </c>
      <c r="G6127">
        <v>9.9580000000000002</v>
      </c>
    </row>
    <row r="6128" spans="1:7" x14ac:dyDescent="0.3">
      <c r="A6128">
        <v>2012</v>
      </c>
      <c r="B6128" t="s">
        <v>250</v>
      </c>
      <c r="C6128" t="s">
        <v>243</v>
      </c>
      <c r="D6128" t="s">
        <v>244</v>
      </c>
      <c r="E6128" t="s">
        <v>27</v>
      </c>
      <c r="F6128" t="s">
        <v>28</v>
      </c>
      <c r="G6128">
        <v>9.1920000000000002</v>
      </c>
    </row>
    <row r="6129" spans="1:7" x14ac:dyDescent="0.3">
      <c r="A6129">
        <v>2014</v>
      </c>
      <c r="B6129" t="s">
        <v>250</v>
      </c>
      <c r="C6129" t="s">
        <v>243</v>
      </c>
      <c r="D6129" t="s">
        <v>244</v>
      </c>
      <c r="E6129" t="s">
        <v>27</v>
      </c>
      <c r="F6129" t="s">
        <v>28</v>
      </c>
      <c r="G6129">
        <v>72.77</v>
      </c>
    </row>
    <row r="6130" spans="1:7" x14ac:dyDescent="0.3">
      <c r="A6130">
        <v>2015</v>
      </c>
      <c r="B6130" t="s">
        <v>250</v>
      </c>
      <c r="C6130" t="s">
        <v>243</v>
      </c>
      <c r="D6130" t="s">
        <v>244</v>
      </c>
      <c r="E6130" t="s">
        <v>27</v>
      </c>
      <c r="F6130" t="s">
        <v>28</v>
      </c>
      <c r="G6130">
        <v>13.022</v>
      </c>
    </row>
    <row r="6131" spans="1:7" x14ac:dyDescent="0.3">
      <c r="A6131">
        <v>2016</v>
      </c>
      <c r="B6131" t="s">
        <v>250</v>
      </c>
      <c r="C6131" t="s">
        <v>243</v>
      </c>
      <c r="D6131" t="s">
        <v>244</v>
      </c>
      <c r="E6131" t="s">
        <v>27</v>
      </c>
      <c r="F6131" t="s">
        <v>28</v>
      </c>
      <c r="G6131">
        <v>77.366</v>
      </c>
    </row>
    <row r="6132" spans="1:7" x14ac:dyDescent="0.3">
      <c r="A6132">
        <v>2016</v>
      </c>
      <c r="B6132" t="s">
        <v>250</v>
      </c>
      <c r="C6132" t="s">
        <v>243</v>
      </c>
      <c r="D6132" t="s">
        <v>244</v>
      </c>
      <c r="E6132" t="s">
        <v>124</v>
      </c>
      <c r="F6132" t="s">
        <v>125</v>
      </c>
      <c r="G6132">
        <v>4825.8</v>
      </c>
    </row>
    <row r="6133" spans="1:7" x14ac:dyDescent="0.3">
      <c r="A6133">
        <v>2000</v>
      </c>
      <c r="B6133" t="s">
        <v>250</v>
      </c>
      <c r="C6133" t="s">
        <v>243</v>
      </c>
      <c r="D6133" t="s">
        <v>244</v>
      </c>
      <c r="E6133" t="s">
        <v>124</v>
      </c>
      <c r="F6133" t="s">
        <v>125</v>
      </c>
      <c r="G6133">
        <v>28119.86</v>
      </c>
    </row>
    <row r="6134" spans="1:7" x14ac:dyDescent="0.3">
      <c r="A6134">
        <v>2001</v>
      </c>
      <c r="B6134" t="s">
        <v>250</v>
      </c>
      <c r="C6134" t="s">
        <v>243</v>
      </c>
      <c r="D6134" t="s">
        <v>244</v>
      </c>
      <c r="E6134" t="s">
        <v>124</v>
      </c>
      <c r="F6134" t="s">
        <v>125</v>
      </c>
      <c r="G6134">
        <v>23746</v>
      </c>
    </row>
    <row r="6135" spans="1:7" x14ac:dyDescent="0.3">
      <c r="A6135">
        <v>2002</v>
      </c>
      <c r="B6135" t="s">
        <v>250</v>
      </c>
      <c r="C6135" t="s">
        <v>243</v>
      </c>
      <c r="D6135" t="s">
        <v>244</v>
      </c>
      <c r="E6135" t="s">
        <v>124</v>
      </c>
      <c r="F6135" t="s">
        <v>125</v>
      </c>
      <c r="G6135">
        <v>26427</v>
      </c>
    </row>
    <row r="6136" spans="1:7" x14ac:dyDescent="0.3">
      <c r="A6136">
        <v>2003</v>
      </c>
      <c r="B6136" t="s">
        <v>250</v>
      </c>
      <c r="C6136" t="s">
        <v>243</v>
      </c>
      <c r="D6136" t="s">
        <v>244</v>
      </c>
      <c r="E6136" t="s">
        <v>124</v>
      </c>
      <c r="F6136" t="s">
        <v>125</v>
      </c>
      <c r="G6136">
        <v>4213</v>
      </c>
    </row>
    <row r="6137" spans="1:7" x14ac:dyDescent="0.3">
      <c r="A6137">
        <v>2004</v>
      </c>
      <c r="B6137" t="s">
        <v>250</v>
      </c>
      <c r="C6137" t="s">
        <v>243</v>
      </c>
      <c r="D6137" t="s">
        <v>244</v>
      </c>
      <c r="E6137" t="s">
        <v>124</v>
      </c>
      <c r="F6137" t="s">
        <v>125</v>
      </c>
      <c r="G6137">
        <v>8885.6</v>
      </c>
    </row>
    <row r="6138" spans="1:7" x14ac:dyDescent="0.3">
      <c r="A6138">
        <v>2005</v>
      </c>
      <c r="B6138" t="s">
        <v>250</v>
      </c>
      <c r="C6138" t="s">
        <v>243</v>
      </c>
      <c r="D6138" t="s">
        <v>244</v>
      </c>
      <c r="E6138" t="s">
        <v>124</v>
      </c>
      <c r="F6138" t="s">
        <v>125</v>
      </c>
      <c r="G6138">
        <v>766</v>
      </c>
    </row>
    <row r="6139" spans="1:7" x14ac:dyDescent="0.3">
      <c r="A6139">
        <v>2006</v>
      </c>
      <c r="B6139" t="s">
        <v>250</v>
      </c>
      <c r="C6139" t="s">
        <v>243</v>
      </c>
      <c r="D6139" t="s">
        <v>244</v>
      </c>
      <c r="E6139" t="s">
        <v>124</v>
      </c>
      <c r="F6139" t="s">
        <v>125</v>
      </c>
      <c r="G6139">
        <v>0</v>
      </c>
    </row>
    <row r="6140" spans="1:7" x14ac:dyDescent="0.3">
      <c r="A6140">
        <v>2007</v>
      </c>
      <c r="B6140" t="s">
        <v>250</v>
      </c>
      <c r="C6140" t="s">
        <v>243</v>
      </c>
      <c r="D6140" t="s">
        <v>244</v>
      </c>
      <c r="E6140" t="s">
        <v>124</v>
      </c>
      <c r="F6140" t="s">
        <v>125</v>
      </c>
      <c r="G6140">
        <v>20528.8</v>
      </c>
    </row>
    <row r="6141" spans="1:7" x14ac:dyDescent="0.3">
      <c r="A6141">
        <v>2008</v>
      </c>
      <c r="B6141" t="s">
        <v>250</v>
      </c>
      <c r="C6141" t="s">
        <v>243</v>
      </c>
      <c r="D6141" t="s">
        <v>244</v>
      </c>
      <c r="E6141" t="s">
        <v>124</v>
      </c>
      <c r="F6141" t="s">
        <v>125</v>
      </c>
      <c r="G6141">
        <v>7430.2</v>
      </c>
    </row>
    <row r="6142" spans="1:7" x14ac:dyDescent="0.3">
      <c r="A6142">
        <v>2009</v>
      </c>
      <c r="B6142" t="s">
        <v>250</v>
      </c>
      <c r="C6142" t="s">
        <v>243</v>
      </c>
      <c r="D6142" t="s">
        <v>244</v>
      </c>
      <c r="E6142" t="s">
        <v>124</v>
      </c>
      <c r="F6142" t="s">
        <v>125</v>
      </c>
      <c r="G6142">
        <v>6503.34</v>
      </c>
    </row>
    <row r="6143" spans="1:7" x14ac:dyDescent="0.3">
      <c r="A6143">
        <v>2010</v>
      </c>
      <c r="B6143" t="s">
        <v>250</v>
      </c>
      <c r="C6143" t="s">
        <v>243</v>
      </c>
      <c r="D6143" t="s">
        <v>244</v>
      </c>
      <c r="E6143" t="s">
        <v>124</v>
      </c>
      <c r="F6143" t="s">
        <v>125</v>
      </c>
      <c r="G6143">
        <v>5745</v>
      </c>
    </row>
    <row r="6144" spans="1:7" x14ac:dyDescent="0.3">
      <c r="A6144">
        <v>2011</v>
      </c>
      <c r="B6144" t="s">
        <v>250</v>
      </c>
      <c r="C6144" t="s">
        <v>243</v>
      </c>
      <c r="D6144" t="s">
        <v>244</v>
      </c>
      <c r="E6144" t="s">
        <v>124</v>
      </c>
      <c r="F6144" t="s">
        <v>125</v>
      </c>
      <c r="G6144">
        <v>5936.5</v>
      </c>
    </row>
    <row r="6145" spans="1:7" x14ac:dyDescent="0.3">
      <c r="A6145">
        <v>2012</v>
      </c>
      <c r="B6145" t="s">
        <v>250</v>
      </c>
      <c r="C6145" t="s">
        <v>243</v>
      </c>
      <c r="D6145" t="s">
        <v>244</v>
      </c>
      <c r="E6145" t="s">
        <v>124</v>
      </c>
      <c r="F6145" t="s">
        <v>125</v>
      </c>
      <c r="G6145">
        <v>13022</v>
      </c>
    </row>
    <row r="6146" spans="1:7" x14ac:dyDescent="0.3">
      <c r="A6146">
        <v>2013</v>
      </c>
      <c r="B6146" t="s">
        <v>250</v>
      </c>
      <c r="C6146" t="s">
        <v>243</v>
      </c>
      <c r="D6146" t="s">
        <v>244</v>
      </c>
      <c r="E6146" t="s">
        <v>124</v>
      </c>
      <c r="F6146" t="s">
        <v>125</v>
      </c>
      <c r="G6146">
        <v>4596</v>
      </c>
    </row>
    <row r="6147" spans="1:7" x14ac:dyDescent="0.3">
      <c r="A6147">
        <v>2014</v>
      </c>
      <c r="B6147" t="s">
        <v>250</v>
      </c>
      <c r="C6147" t="s">
        <v>243</v>
      </c>
      <c r="D6147" t="s">
        <v>244</v>
      </c>
      <c r="E6147" t="s">
        <v>124</v>
      </c>
      <c r="F6147" t="s">
        <v>125</v>
      </c>
      <c r="G6147">
        <v>7506.8</v>
      </c>
    </row>
    <row r="6148" spans="1:7" x14ac:dyDescent="0.3">
      <c r="A6148">
        <v>2015</v>
      </c>
      <c r="B6148" t="s">
        <v>250</v>
      </c>
      <c r="C6148" t="s">
        <v>243</v>
      </c>
      <c r="D6148" t="s">
        <v>244</v>
      </c>
      <c r="E6148" t="s">
        <v>124</v>
      </c>
      <c r="F6148" t="s">
        <v>125</v>
      </c>
      <c r="G6148">
        <v>7277</v>
      </c>
    </row>
    <row r="6149" spans="1:7" x14ac:dyDescent="0.3">
      <c r="A6149">
        <v>2000</v>
      </c>
      <c r="B6149" t="s">
        <v>250</v>
      </c>
      <c r="C6149" t="s">
        <v>243</v>
      </c>
      <c r="D6149" t="s">
        <v>244</v>
      </c>
      <c r="E6149" t="s">
        <v>8</v>
      </c>
      <c r="F6149" t="s">
        <v>9</v>
      </c>
      <c r="G6149">
        <v>1429.356</v>
      </c>
    </row>
    <row r="6150" spans="1:7" x14ac:dyDescent="0.3">
      <c r="A6150">
        <v>2001</v>
      </c>
      <c r="B6150" t="s">
        <v>250</v>
      </c>
      <c r="C6150" t="s">
        <v>243</v>
      </c>
      <c r="D6150" t="s">
        <v>244</v>
      </c>
      <c r="E6150" t="s">
        <v>8</v>
      </c>
      <c r="F6150" t="s">
        <v>9</v>
      </c>
      <c r="G6150">
        <v>1270.028</v>
      </c>
    </row>
    <row r="6151" spans="1:7" x14ac:dyDescent="0.3">
      <c r="A6151">
        <v>2002</v>
      </c>
      <c r="B6151" t="s">
        <v>250</v>
      </c>
      <c r="C6151" t="s">
        <v>243</v>
      </c>
      <c r="D6151" t="s">
        <v>244</v>
      </c>
      <c r="E6151" t="s">
        <v>8</v>
      </c>
      <c r="F6151" t="s">
        <v>9</v>
      </c>
      <c r="G6151">
        <v>2500.2240000000002</v>
      </c>
    </row>
    <row r="6152" spans="1:7" x14ac:dyDescent="0.3">
      <c r="A6152">
        <v>2003</v>
      </c>
      <c r="B6152" t="s">
        <v>250</v>
      </c>
      <c r="C6152" t="s">
        <v>243</v>
      </c>
      <c r="D6152" t="s">
        <v>244</v>
      </c>
      <c r="E6152" t="s">
        <v>8</v>
      </c>
      <c r="F6152" t="s">
        <v>9</v>
      </c>
      <c r="G6152">
        <v>806.59800000000007</v>
      </c>
    </row>
    <row r="6153" spans="1:7" x14ac:dyDescent="0.3">
      <c r="A6153">
        <v>2004</v>
      </c>
      <c r="B6153" t="s">
        <v>250</v>
      </c>
      <c r="C6153" t="s">
        <v>243</v>
      </c>
      <c r="D6153" t="s">
        <v>244</v>
      </c>
      <c r="E6153" t="s">
        <v>8</v>
      </c>
      <c r="F6153" t="s">
        <v>9</v>
      </c>
      <c r="G6153">
        <v>703.18799999999999</v>
      </c>
    </row>
    <row r="6154" spans="1:7" x14ac:dyDescent="0.3">
      <c r="A6154">
        <v>2005</v>
      </c>
      <c r="B6154" t="s">
        <v>250</v>
      </c>
      <c r="C6154" t="s">
        <v>243</v>
      </c>
      <c r="D6154" t="s">
        <v>244</v>
      </c>
      <c r="E6154" t="s">
        <v>8</v>
      </c>
      <c r="F6154" t="s">
        <v>9</v>
      </c>
      <c r="G6154">
        <v>273.46199999999999</v>
      </c>
    </row>
    <row r="6155" spans="1:7" x14ac:dyDescent="0.3">
      <c r="A6155">
        <v>2006</v>
      </c>
      <c r="B6155" t="s">
        <v>250</v>
      </c>
      <c r="C6155" t="s">
        <v>243</v>
      </c>
      <c r="D6155" t="s">
        <v>244</v>
      </c>
      <c r="E6155" t="s">
        <v>8</v>
      </c>
      <c r="F6155" t="s">
        <v>9</v>
      </c>
      <c r="G6155">
        <v>957.5</v>
      </c>
    </row>
    <row r="6156" spans="1:7" x14ac:dyDescent="0.3">
      <c r="A6156">
        <v>2007</v>
      </c>
      <c r="B6156" t="s">
        <v>250</v>
      </c>
      <c r="C6156" t="s">
        <v>243</v>
      </c>
      <c r="D6156" t="s">
        <v>244</v>
      </c>
      <c r="E6156" t="s">
        <v>8</v>
      </c>
      <c r="F6156" t="s">
        <v>9</v>
      </c>
      <c r="G6156">
        <v>874.77200000000005</v>
      </c>
    </row>
    <row r="6157" spans="1:7" x14ac:dyDescent="0.3">
      <c r="A6157">
        <v>2008</v>
      </c>
      <c r="B6157" t="s">
        <v>250</v>
      </c>
      <c r="C6157" t="s">
        <v>243</v>
      </c>
      <c r="D6157" t="s">
        <v>244</v>
      </c>
      <c r="E6157" t="s">
        <v>8</v>
      </c>
      <c r="F6157" t="s">
        <v>9</v>
      </c>
      <c r="G6157">
        <v>984.31000000000006</v>
      </c>
    </row>
    <row r="6158" spans="1:7" x14ac:dyDescent="0.3">
      <c r="A6158">
        <v>2009</v>
      </c>
      <c r="B6158" t="s">
        <v>250</v>
      </c>
      <c r="C6158" t="s">
        <v>243</v>
      </c>
      <c r="D6158" t="s">
        <v>244</v>
      </c>
      <c r="E6158" t="s">
        <v>8</v>
      </c>
      <c r="F6158" t="s">
        <v>9</v>
      </c>
      <c r="G6158">
        <v>528.54</v>
      </c>
    </row>
    <row r="6159" spans="1:7" x14ac:dyDescent="0.3">
      <c r="A6159">
        <v>2010</v>
      </c>
      <c r="B6159" t="s">
        <v>250</v>
      </c>
      <c r="C6159" t="s">
        <v>243</v>
      </c>
      <c r="D6159" t="s">
        <v>244</v>
      </c>
      <c r="E6159" t="s">
        <v>8</v>
      </c>
      <c r="F6159" t="s">
        <v>9</v>
      </c>
      <c r="G6159">
        <v>3349.7179999999998</v>
      </c>
    </row>
    <row r="6160" spans="1:7" x14ac:dyDescent="0.3">
      <c r="A6160">
        <v>2011</v>
      </c>
      <c r="B6160" t="s">
        <v>250</v>
      </c>
      <c r="C6160" t="s">
        <v>243</v>
      </c>
      <c r="D6160" t="s">
        <v>244</v>
      </c>
      <c r="E6160" t="s">
        <v>8</v>
      </c>
      <c r="F6160" t="s">
        <v>9</v>
      </c>
      <c r="G6160">
        <v>2350.0880000000002</v>
      </c>
    </row>
    <row r="6161" spans="1:7" x14ac:dyDescent="0.3">
      <c r="A6161">
        <v>2012</v>
      </c>
      <c r="B6161" t="s">
        <v>250</v>
      </c>
      <c r="C6161" t="s">
        <v>243</v>
      </c>
      <c r="D6161" t="s">
        <v>244</v>
      </c>
      <c r="E6161" t="s">
        <v>8</v>
      </c>
      <c r="F6161" t="s">
        <v>9</v>
      </c>
      <c r="G6161">
        <v>1104.5720000000001</v>
      </c>
    </row>
    <row r="6162" spans="1:7" x14ac:dyDescent="0.3">
      <c r="A6162">
        <v>2013</v>
      </c>
      <c r="B6162" t="s">
        <v>250</v>
      </c>
      <c r="C6162" t="s">
        <v>243</v>
      </c>
      <c r="D6162" t="s">
        <v>244</v>
      </c>
      <c r="E6162" t="s">
        <v>8</v>
      </c>
      <c r="F6162" t="s">
        <v>9</v>
      </c>
      <c r="G6162">
        <v>1545.0219999999999</v>
      </c>
    </row>
    <row r="6163" spans="1:7" x14ac:dyDescent="0.3">
      <c r="A6163">
        <v>2014</v>
      </c>
      <c r="B6163" t="s">
        <v>250</v>
      </c>
      <c r="C6163" t="s">
        <v>243</v>
      </c>
      <c r="D6163" t="s">
        <v>244</v>
      </c>
      <c r="E6163" t="s">
        <v>8</v>
      </c>
      <c r="F6163" t="s">
        <v>9</v>
      </c>
      <c r="G6163">
        <v>784.38400000000001</v>
      </c>
    </row>
    <row r="6164" spans="1:7" x14ac:dyDescent="0.3">
      <c r="A6164">
        <v>2015</v>
      </c>
      <c r="B6164" t="s">
        <v>250</v>
      </c>
      <c r="C6164" t="s">
        <v>243</v>
      </c>
      <c r="D6164" t="s">
        <v>244</v>
      </c>
      <c r="E6164" t="s">
        <v>8</v>
      </c>
      <c r="F6164" t="s">
        <v>9</v>
      </c>
      <c r="G6164">
        <v>1708.18</v>
      </c>
    </row>
    <row r="6165" spans="1:7" x14ac:dyDescent="0.3">
      <c r="A6165">
        <v>2016</v>
      </c>
      <c r="B6165" t="s">
        <v>250</v>
      </c>
      <c r="C6165" t="s">
        <v>243</v>
      </c>
      <c r="D6165" t="s">
        <v>244</v>
      </c>
      <c r="E6165" t="s">
        <v>8</v>
      </c>
      <c r="F6165" t="s">
        <v>9</v>
      </c>
      <c r="G6165">
        <v>3155.92</v>
      </c>
    </row>
    <row r="6166" spans="1:7" x14ac:dyDescent="0.3">
      <c r="A6166">
        <v>2000</v>
      </c>
      <c r="B6166" t="s">
        <v>250</v>
      </c>
      <c r="C6166" t="s">
        <v>243</v>
      </c>
      <c r="D6166" t="s">
        <v>244</v>
      </c>
      <c r="E6166" t="s">
        <v>126</v>
      </c>
      <c r="F6166" t="s">
        <v>125</v>
      </c>
      <c r="G6166">
        <v>3056.34</v>
      </c>
    </row>
    <row r="6167" spans="1:7" x14ac:dyDescent="0.3">
      <c r="A6167">
        <v>2001</v>
      </c>
      <c r="B6167" t="s">
        <v>250</v>
      </c>
      <c r="C6167" t="s">
        <v>243</v>
      </c>
      <c r="D6167" t="s">
        <v>244</v>
      </c>
      <c r="E6167" t="s">
        <v>126</v>
      </c>
      <c r="F6167" t="s">
        <v>125</v>
      </c>
      <c r="G6167">
        <v>229.8</v>
      </c>
    </row>
    <row r="6168" spans="1:7" x14ac:dyDescent="0.3">
      <c r="A6168">
        <v>2002</v>
      </c>
      <c r="B6168" t="s">
        <v>250</v>
      </c>
      <c r="C6168" t="s">
        <v>243</v>
      </c>
      <c r="D6168" t="s">
        <v>244</v>
      </c>
      <c r="E6168" t="s">
        <v>126</v>
      </c>
      <c r="F6168" t="s">
        <v>125</v>
      </c>
      <c r="G6168">
        <v>919.2</v>
      </c>
    </row>
    <row r="6169" spans="1:7" x14ac:dyDescent="0.3">
      <c r="A6169">
        <v>2003</v>
      </c>
      <c r="B6169" t="s">
        <v>250</v>
      </c>
      <c r="C6169" t="s">
        <v>243</v>
      </c>
      <c r="D6169" t="s">
        <v>244</v>
      </c>
      <c r="E6169" t="s">
        <v>126</v>
      </c>
      <c r="F6169" t="s">
        <v>125</v>
      </c>
      <c r="G6169">
        <v>0</v>
      </c>
    </row>
    <row r="6170" spans="1:7" x14ac:dyDescent="0.3">
      <c r="A6170">
        <v>2004</v>
      </c>
      <c r="B6170" t="s">
        <v>250</v>
      </c>
      <c r="C6170" t="s">
        <v>243</v>
      </c>
      <c r="D6170" t="s">
        <v>244</v>
      </c>
      <c r="E6170" t="s">
        <v>126</v>
      </c>
      <c r="F6170" t="s">
        <v>125</v>
      </c>
      <c r="G6170">
        <v>0</v>
      </c>
    </row>
    <row r="6171" spans="1:7" x14ac:dyDescent="0.3">
      <c r="A6171">
        <v>2005</v>
      </c>
      <c r="B6171" t="s">
        <v>250</v>
      </c>
      <c r="C6171" t="s">
        <v>243</v>
      </c>
      <c r="D6171" t="s">
        <v>244</v>
      </c>
      <c r="E6171" t="s">
        <v>126</v>
      </c>
      <c r="F6171" t="s">
        <v>125</v>
      </c>
      <c r="G6171">
        <v>4979</v>
      </c>
    </row>
    <row r="6172" spans="1:7" x14ac:dyDescent="0.3">
      <c r="A6172">
        <v>2006</v>
      </c>
      <c r="B6172" t="s">
        <v>250</v>
      </c>
      <c r="C6172" t="s">
        <v>243</v>
      </c>
      <c r="D6172" t="s">
        <v>244</v>
      </c>
      <c r="E6172" t="s">
        <v>126</v>
      </c>
      <c r="F6172" t="s">
        <v>125</v>
      </c>
      <c r="G6172">
        <v>0</v>
      </c>
    </row>
    <row r="6173" spans="1:7" x14ac:dyDescent="0.3">
      <c r="A6173">
        <v>2007</v>
      </c>
      <c r="B6173" t="s">
        <v>250</v>
      </c>
      <c r="C6173" t="s">
        <v>243</v>
      </c>
      <c r="D6173" t="s">
        <v>244</v>
      </c>
      <c r="E6173" t="s">
        <v>126</v>
      </c>
      <c r="F6173" t="s">
        <v>125</v>
      </c>
      <c r="G6173">
        <v>306.39999999999998</v>
      </c>
    </row>
    <row r="6174" spans="1:7" x14ac:dyDescent="0.3">
      <c r="A6174">
        <v>2008</v>
      </c>
      <c r="B6174" t="s">
        <v>250</v>
      </c>
      <c r="C6174" t="s">
        <v>243</v>
      </c>
      <c r="D6174" t="s">
        <v>244</v>
      </c>
      <c r="E6174" t="s">
        <v>126</v>
      </c>
      <c r="F6174" t="s">
        <v>125</v>
      </c>
      <c r="G6174">
        <v>153.19999999999999</v>
      </c>
    </row>
    <row r="6175" spans="1:7" x14ac:dyDescent="0.3">
      <c r="A6175">
        <v>2009</v>
      </c>
      <c r="B6175" t="s">
        <v>250</v>
      </c>
      <c r="C6175" t="s">
        <v>243</v>
      </c>
      <c r="D6175" t="s">
        <v>244</v>
      </c>
      <c r="E6175" t="s">
        <v>126</v>
      </c>
      <c r="F6175" t="s">
        <v>125</v>
      </c>
      <c r="G6175">
        <v>0</v>
      </c>
    </row>
    <row r="6176" spans="1:7" x14ac:dyDescent="0.3">
      <c r="A6176">
        <v>2010</v>
      </c>
      <c r="B6176" t="s">
        <v>250</v>
      </c>
      <c r="C6176" t="s">
        <v>243</v>
      </c>
      <c r="D6176" t="s">
        <v>244</v>
      </c>
      <c r="E6176" t="s">
        <v>126</v>
      </c>
      <c r="F6176" t="s">
        <v>125</v>
      </c>
      <c r="G6176">
        <v>0</v>
      </c>
    </row>
    <row r="6177" spans="1:7" x14ac:dyDescent="0.3">
      <c r="A6177">
        <v>2011</v>
      </c>
      <c r="B6177" t="s">
        <v>250</v>
      </c>
      <c r="C6177" t="s">
        <v>243</v>
      </c>
      <c r="D6177" t="s">
        <v>244</v>
      </c>
      <c r="E6177" t="s">
        <v>126</v>
      </c>
      <c r="F6177" t="s">
        <v>125</v>
      </c>
      <c r="G6177">
        <v>383</v>
      </c>
    </row>
    <row r="6178" spans="1:7" x14ac:dyDescent="0.3">
      <c r="A6178">
        <v>2012</v>
      </c>
      <c r="B6178" t="s">
        <v>250</v>
      </c>
      <c r="C6178" t="s">
        <v>243</v>
      </c>
      <c r="D6178" t="s">
        <v>244</v>
      </c>
      <c r="E6178" t="s">
        <v>126</v>
      </c>
      <c r="F6178" t="s">
        <v>125</v>
      </c>
      <c r="G6178">
        <v>0</v>
      </c>
    </row>
    <row r="6179" spans="1:7" x14ac:dyDescent="0.3">
      <c r="A6179">
        <v>2013</v>
      </c>
      <c r="B6179" t="s">
        <v>250</v>
      </c>
      <c r="C6179" t="s">
        <v>243</v>
      </c>
      <c r="D6179" t="s">
        <v>244</v>
      </c>
      <c r="E6179" t="s">
        <v>126</v>
      </c>
      <c r="F6179" t="s">
        <v>125</v>
      </c>
      <c r="G6179">
        <v>766</v>
      </c>
    </row>
    <row r="6180" spans="1:7" x14ac:dyDescent="0.3">
      <c r="A6180">
        <v>2014</v>
      </c>
      <c r="B6180" t="s">
        <v>250</v>
      </c>
      <c r="C6180" t="s">
        <v>243</v>
      </c>
      <c r="D6180" t="s">
        <v>244</v>
      </c>
      <c r="E6180" t="s">
        <v>126</v>
      </c>
      <c r="F6180" t="s">
        <v>125</v>
      </c>
      <c r="G6180">
        <v>11107</v>
      </c>
    </row>
    <row r="6181" spans="1:7" x14ac:dyDescent="0.3">
      <c r="A6181">
        <v>2015</v>
      </c>
      <c r="B6181" t="s">
        <v>250</v>
      </c>
      <c r="C6181" t="s">
        <v>243</v>
      </c>
      <c r="D6181" t="s">
        <v>244</v>
      </c>
      <c r="E6181" t="s">
        <v>126</v>
      </c>
      <c r="F6181" t="s">
        <v>125</v>
      </c>
      <c r="G6181">
        <v>0</v>
      </c>
    </row>
    <row r="6182" spans="1:7" x14ac:dyDescent="0.3">
      <c r="A6182">
        <v>2016</v>
      </c>
      <c r="B6182" t="s">
        <v>250</v>
      </c>
      <c r="C6182" t="s">
        <v>243</v>
      </c>
      <c r="D6182" t="s">
        <v>244</v>
      </c>
      <c r="E6182" t="s">
        <v>126</v>
      </c>
      <c r="F6182" t="s">
        <v>125</v>
      </c>
      <c r="G6182">
        <v>1532</v>
      </c>
    </row>
    <row r="6183" spans="1:7" x14ac:dyDescent="0.3">
      <c r="A6183">
        <v>2000</v>
      </c>
      <c r="B6183" t="s">
        <v>250</v>
      </c>
      <c r="C6183" t="s">
        <v>243</v>
      </c>
      <c r="D6183" t="s">
        <v>244</v>
      </c>
      <c r="E6183" t="s">
        <v>127</v>
      </c>
      <c r="F6183" t="s">
        <v>28</v>
      </c>
      <c r="G6183">
        <v>6.8940000000000001</v>
      </c>
    </row>
    <row r="6184" spans="1:7" x14ac:dyDescent="0.3">
      <c r="A6184">
        <v>2001</v>
      </c>
      <c r="B6184" t="s">
        <v>250</v>
      </c>
      <c r="C6184" t="s">
        <v>243</v>
      </c>
      <c r="D6184" t="s">
        <v>244</v>
      </c>
      <c r="E6184" t="s">
        <v>127</v>
      </c>
      <c r="F6184" t="s">
        <v>28</v>
      </c>
      <c r="G6184">
        <v>0</v>
      </c>
    </row>
    <row r="6185" spans="1:7" x14ac:dyDescent="0.3">
      <c r="A6185">
        <v>2002</v>
      </c>
      <c r="B6185" t="s">
        <v>250</v>
      </c>
      <c r="C6185" t="s">
        <v>243</v>
      </c>
      <c r="D6185" t="s">
        <v>244</v>
      </c>
      <c r="E6185" t="s">
        <v>127</v>
      </c>
      <c r="F6185" t="s">
        <v>28</v>
      </c>
      <c r="G6185">
        <v>7.66</v>
      </c>
    </row>
    <row r="6186" spans="1:7" x14ac:dyDescent="0.3">
      <c r="A6186">
        <v>2003</v>
      </c>
      <c r="B6186" t="s">
        <v>250</v>
      </c>
      <c r="C6186" t="s">
        <v>243</v>
      </c>
      <c r="D6186" t="s">
        <v>244</v>
      </c>
      <c r="E6186" t="s">
        <v>127</v>
      </c>
      <c r="F6186" t="s">
        <v>28</v>
      </c>
      <c r="G6186">
        <v>0</v>
      </c>
    </row>
    <row r="6187" spans="1:7" x14ac:dyDescent="0.3">
      <c r="A6187">
        <v>2004</v>
      </c>
      <c r="B6187" t="s">
        <v>250</v>
      </c>
      <c r="C6187" t="s">
        <v>243</v>
      </c>
      <c r="D6187" t="s">
        <v>244</v>
      </c>
      <c r="E6187" t="s">
        <v>127</v>
      </c>
      <c r="F6187" t="s">
        <v>28</v>
      </c>
      <c r="G6187">
        <v>19.149999999999999</v>
      </c>
    </row>
    <row r="6188" spans="1:7" x14ac:dyDescent="0.3">
      <c r="A6188">
        <v>2005</v>
      </c>
      <c r="B6188" t="s">
        <v>250</v>
      </c>
      <c r="C6188" t="s">
        <v>243</v>
      </c>
      <c r="D6188" t="s">
        <v>244</v>
      </c>
      <c r="E6188" t="s">
        <v>127</v>
      </c>
      <c r="F6188" t="s">
        <v>28</v>
      </c>
      <c r="G6188">
        <v>0</v>
      </c>
    </row>
    <row r="6189" spans="1:7" x14ac:dyDescent="0.3">
      <c r="A6189">
        <v>2006</v>
      </c>
      <c r="B6189" t="s">
        <v>250</v>
      </c>
      <c r="C6189" t="s">
        <v>243</v>
      </c>
      <c r="D6189" t="s">
        <v>244</v>
      </c>
      <c r="E6189" t="s">
        <v>127</v>
      </c>
      <c r="F6189" t="s">
        <v>28</v>
      </c>
      <c r="G6189">
        <v>26.044</v>
      </c>
    </row>
    <row r="6190" spans="1:7" x14ac:dyDescent="0.3">
      <c r="A6190">
        <v>2007</v>
      </c>
      <c r="B6190" t="s">
        <v>250</v>
      </c>
      <c r="C6190" t="s">
        <v>243</v>
      </c>
      <c r="D6190" t="s">
        <v>244</v>
      </c>
      <c r="E6190" t="s">
        <v>127</v>
      </c>
      <c r="F6190" t="s">
        <v>28</v>
      </c>
      <c r="G6190">
        <v>0</v>
      </c>
    </row>
    <row r="6191" spans="1:7" x14ac:dyDescent="0.3">
      <c r="A6191">
        <v>2008</v>
      </c>
      <c r="B6191" t="s">
        <v>250</v>
      </c>
      <c r="C6191" t="s">
        <v>243</v>
      </c>
      <c r="D6191" t="s">
        <v>244</v>
      </c>
      <c r="E6191" t="s">
        <v>127</v>
      </c>
      <c r="F6191" t="s">
        <v>28</v>
      </c>
      <c r="G6191">
        <v>0</v>
      </c>
    </row>
    <row r="6192" spans="1:7" x14ac:dyDescent="0.3">
      <c r="A6192">
        <v>2009</v>
      </c>
      <c r="B6192" t="s">
        <v>250</v>
      </c>
      <c r="C6192" t="s">
        <v>243</v>
      </c>
      <c r="D6192" t="s">
        <v>244</v>
      </c>
      <c r="E6192" t="s">
        <v>127</v>
      </c>
      <c r="F6192" t="s">
        <v>28</v>
      </c>
      <c r="G6192">
        <v>1.532</v>
      </c>
    </row>
    <row r="6193" spans="1:7" x14ac:dyDescent="0.3">
      <c r="A6193">
        <v>2010</v>
      </c>
      <c r="B6193" t="s">
        <v>250</v>
      </c>
      <c r="C6193" t="s">
        <v>243</v>
      </c>
      <c r="D6193" t="s">
        <v>244</v>
      </c>
      <c r="E6193" t="s">
        <v>127</v>
      </c>
      <c r="F6193" t="s">
        <v>28</v>
      </c>
      <c r="G6193">
        <v>11.49</v>
      </c>
    </row>
    <row r="6194" spans="1:7" x14ac:dyDescent="0.3">
      <c r="A6194">
        <v>2011</v>
      </c>
      <c r="B6194" t="s">
        <v>250</v>
      </c>
      <c r="C6194" t="s">
        <v>243</v>
      </c>
      <c r="D6194" t="s">
        <v>244</v>
      </c>
      <c r="E6194" t="s">
        <v>127</v>
      </c>
      <c r="F6194" t="s">
        <v>28</v>
      </c>
      <c r="G6194">
        <v>0</v>
      </c>
    </row>
    <row r="6195" spans="1:7" x14ac:dyDescent="0.3">
      <c r="A6195">
        <v>2012</v>
      </c>
      <c r="B6195" t="s">
        <v>250</v>
      </c>
      <c r="C6195" t="s">
        <v>243</v>
      </c>
      <c r="D6195" t="s">
        <v>244</v>
      </c>
      <c r="E6195" t="s">
        <v>127</v>
      </c>
      <c r="F6195" t="s">
        <v>28</v>
      </c>
      <c r="G6195">
        <v>0</v>
      </c>
    </row>
    <row r="6196" spans="1:7" x14ac:dyDescent="0.3">
      <c r="A6196">
        <v>2013</v>
      </c>
      <c r="B6196" t="s">
        <v>250</v>
      </c>
      <c r="C6196" t="s">
        <v>243</v>
      </c>
      <c r="D6196" t="s">
        <v>244</v>
      </c>
      <c r="E6196" t="s">
        <v>127</v>
      </c>
      <c r="F6196" t="s">
        <v>28</v>
      </c>
      <c r="G6196">
        <v>0</v>
      </c>
    </row>
    <row r="6197" spans="1:7" x14ac:dyDescent="0.3">
      <c r="A6197">
        <v>2014</v>
      </c>
      <c r="B6197" t="s">
        <v>250</v>
      </c>
      <c r="C6197" t="s">
        <v>243</v>
      </c>
      <c r="D6197" t="s">
        <v>244</v>
      </c>
      <c r="E6197" t="s">
        <v>127</v>
      </c>
      <c r="F6197" t="s">
        <v>28</v>
      </c>
      <c r="G6197">
        <v>0</v>
      </c>
    </row>
    <row r="6198" spans="1:7" x14ac:dyDescent="0.3">
      <c r="A6198">
        <v>2015</v>
      </c>
      <c r="B6198" t="s">
        <v>250</v>
      </c>
      <c r="C6198" t="s">
        <v>243</v>
      </c>
      <c r="D6198" t="s">
        <v>244</v>
      </c>
      <c r="E6198" t="s">
        <v>127</v>
      </c>
      <c r="F6198" t="s">
        <v>28</v>
      </c>
      <c r="G6198">
        <v>0</v>
      </c>
    </row>
    <row r="6199" spans="1:7" x14ac:dyDescent="0.3">
      <c r="A6199">
        <v>2016</v>
      </c>
      <c r="B6199" t="s">
        <v>250</v>
      </c>
      <c r="C6199" t="s">
        <v>243</v>
      </c>
      <c r="D6199" t="s">
        <v>244</v>
      </c>
      <c r="E6199" t="s">
        <v>127</v>
      </c>
      <c r="F6199" t="s">
        <v>28</v>
      </c>
      <c r="G6199">
        <v>0</v>
      </c>
    </row>
    <row r="6200" spans="1:7" x14ac:dyDescent="0.3">
      <c r="A6200">
        <v>2017</v>
      </c>
      <c r="B6200" t="s">
        <v>250</v>
      </c>
      <c r="C6200" t="s">
        <v>243</v>
      </c>
      <c r="D6200" t="s">
        <v>244</v>
      </c>
      <c r="E6200" t="s">
        <v>124</v>
      </c>
      <c r="F6200" t="s">
        <v>125</v>
      </c>
      <c r="G6200">
        <v>766</v>
      </c>
    </row>
    <row r="6201" spans="1:7" x14ac:dyDescent="0.3">
      <c r="A6201">
        <v>2017</v>
      </c>
      <c r="B6201" t="s">
        <v>250</v>
      </c>
      <c r="C6201" t="s">
        <v>243</v>
      </c>
      <c r="D6201" t="s">
        <v>244</v>
      </c>
      <c r="E6201" t="s">
        <v>8</v>
      </c>
      <c r="F6201" t="s">
        <v>9</v>
      </c>
      <c r="G6201">
        <v>16410.018</v>
      </c>
    </row>
    <row r="6202" spans="1:7" x14ac:dyDescent="0.3">
      <c r="A6202">
        <v>2017</v>
      </c>
      <c r="B6202" t="s">
        <v>250</v>
      </c>
      <c r="C6202" t="s">
        <v>243</v>
      </c>
      <c r="D6202" t="s">
        <v>244</v>
      </c>
      <c r="E6202" t="s">
        <v>126</v>
      </c>
      <c r="F6202" t="s">
        <v>125</v>
      </c>
      <c r="G6202">
        <v>383</v>
      </c>
    </row>
    <row r="6203" spans="1:7" x14ac:dyDescent="0.3">
      <c r="A6203">
        <v>2017</v>
      </c>
      <c r="B6203" t="s">
        <v>250</v>
      </c>
      <c r="C6203" t="s">
        <v>243</v>
      </c>
      <c r="D6203" t="s">
        <v>244</v>
      </c>
      <c r="E6203" t="s">
        <v>127</v>
      </c>
      <c r="F6203" t="s">
        <v>28</v>
      </c>
      <c r="G6203">
        <v>0</v>
      </c>
    </row>
    <row r="6204" spans="1:7" x14ac:dyDescent="0.3">
      <c r="A6204">
        <v>2017</v>
      </c>
      <c r="B6204" t="s">
        <v>250</v>
      </c>
      <c r="C6204" t="s">
        <v>243</v>
      </c>
      <c r="D6204" t="s">
        <v>244</v>
      </c>
      <c r="E6204" t="s">
        <v>27</v>
      </c>
      <c r="F6204" t="s">
        <v>28</v>
      </c>
      <c r="G6204">
        <v>45.96</v>
      </c>
    </row>
    <row r="6205" spans="1:7" x14ac:dyDescent="0.3">
      <c r="A6205">
        <v>2017</v>
      </c>
      <c r="B6205" t="s">
        <v>250</v>
      </c>
      <c r="C6205" t="s">
        <v>243</v>
      </c>
      <c r="D6205" t="s">
        <v>244</v>
      </c>
      <c r="E6205" t="s">
        <v>29</v>
      </c>
      <c r="F6205" t="s">
        <v>30</v>
      </c>
      <c r="G6205">
        <v>0</v>
      </c>
    </row>
    <row r="6206" spans="1:7" x14ac:dyDescent="0.3">
      <c r="A6206">
        <v>2017</v>
      </c>
      <c r="B6206" t="s">
        <v>250</v>
      </c>
      <c r="C6206" t="s">
        <v>243</v>
      </c>
      <c r="D6206" t="s">
        <v>244</v>
      </c>
      <c r="E6206" t="s">
        <v>31</v>
      </c>
      <c r="F6206" t="s">
        <v>30</v>
      </c>
      <c r="G6206">
        <v>0</v>
      </c>
    </row>
    <row r="6207" spans="1:7" x14ac:dyDescent="0.3">
      <c r="A6207">
        <v>2018</v>
      </c>
      <c r="B6207" t="s">
        <v>250</v>
      </c>
      <c r="C6207" t="s">
        <v>243</v>
      </c>
      <c r="D6207" t="s">
        <v>244</v>
      </c>
      <c r="E6207" t="s">
        <v>124</v>
      </c>
      <c r="F6207" t="s">
        <v>123</v>
      </c>
      <c r="G6207">
        <v>13148.39</v>
      </c>
    </row>
    <row r="6208" spans="1:7" x14ac:dyDescent="0.3">
      <c r="A6208">
        <v>2018</v>
      </c>
      <c r="B6208" t="s">
        <v>250</v>
      </c>
      <c r="C6208" t="s">
        <v>243</v>
      </c>
      <c r="D6208" t="s">
        <v>244</v>
      </c>
      <c r="E6208" t="s">
        <v>27</v>
      </c>
      <c r="F6208" t="s">
        <v>28</v>
      </c>
      <c r="G6208">
        <v>0</v>
      </c>
    </row>
    <row r="6209" spans="1:7" x14ac:dyDescent="0.3">
      <c r="A6209">
        <v>2018</v>
      </c>
      <c r="B6209" t="s">
        <v>250</v>
      </c>
      <c r="C6209" t="s">
        <v>243</v>
      </c>
      <c r="D6209" t="s">
        <v>244</v>
      </c>
      <c r="E6209" t="s">
        <v>127</v>
      </c>
      <c r="F6209" t="s">
        <v>28</v>
      </c>
      <c r="G6209">
        <v>0</v>
      </c>
    </row>
    <row r="6210" spans="1:7" x14ac:dyDescent="0.3">
      <c r="A6210">
        <v>2018</v>
      </c>
      <c r="B6210" t="s">
        <v>250</v>
      </c>
      <c r="C6210" t="s">
        <v>243</v>
      </c>
      <c r="D6210" t="s">
        <v>244</v>
      </c>
      <c r="E6210" t="s">
        <v>126</v>
      </c>
      <c r="F6210" t="s">
        <v>125</v>
      </c>
      <c r="G6210">
        <v>919.2</v>
      </c>
    </row>
    <row r="6211" spans="1:7" x14ac:dyDescent="0.3">
      <c r="A6211">
        <v>2018</v>
      </c>
      <c r="B6211" t="s">
        <v>250</v>
      </c>
      <c r="C6211" t="s">
        <v>243</v>
      </c>
      <c r="D6211" t="s">
        <v>244</v>
      </c>
      <c r="E6211" t="s">
        <v>8</v>
      </c>
      <c r="F6211" t="s">
        <v>9</v>
      </c>
      <c r="G6211">
        <v>13913.624</v>
      </c>
    </row>
    <row r="6212" spans="1:7" x14ac:dyDescent="0.3">
      <c r="A6212">
        <v>2018</v>
      </c>
      <c r="B6212" t="s">
        <v>250</v>
      </c>
      <c r="C6212" t="s">
        <v>243</v>
      </c>
      <c r="D6212" t="s">
        <v>244</v>
      </c>
      <c r="E6212" t="s">
        <v>29</v>
      </c>
      <c r="F6212" t="s">
        <v>30</v>
      </c>
      <c r="G6212">
        <v>0</v>
      </c>
    </row>
    <row r="6213" spans="1:7" x14ac:dyDescent="0.3">
      <c r="A6213">
        <v>2018</v>
      </c>
      <c r="B6213" t="s">
        <v>250</v>
      </c>
      <c r="C6213" t="s">
        <v>243</v>
      </c>
      <c r="D6213" t="s">
        <v>244</v>
      </c>
      <c r="E6213" t="s">
        <v>31</v>
      </c>
      <c r="F6213" t="s">
        <v>30</v>
      </c>
      <c r="G6213">
        <v>0</v>
      </c>
    </row>
    <row r="6214" spans="1:7" x14ac:dyDescent="0.3">
      <c r="A6214">
        <v>2000</v>
      </c>
      <c r="B6214" t="s">
        <v>250</v>
      </c>
      <c r="C6214" t="s">
        <v>76</v>
      </c>
      <c r="D6214" t="s">
        <v>253</v>
      </c>
      <c r="E6214" t="s">
        <v>27</v>
      </c>
      <c r="F6214" t="s">
        <v>28</v>
      </c>
      <c r="G6214">
        <v>41.879999999999995</v>
      </c>
    </row>
    <row r="6215" spans="1:7" x14ac:dyDescent="0.3">
      <c r="A6215">
        <v>2001</v>
      </c>
      <c r="B6215" t="s">
        <v>250</v>
      </c>
      <c r="C6215" t="s">
        <v>76</v>
      </c>
      <c r="D6215" t="s">
        <v>253</v>
      </c>
      <c r="E6215" t="s">
        <v>27</v>
      </c>
      <c r="F6215" t="s">
        <v>28</v>
      </c>
      <c r="G6215">
        <v>54.12</v>
      </c>
    </row>
    <row r="6216" spans="1:7" x14ac:dyDescent="0.3">
      <c r="A6216">
        <v>2002</v>
      </c>
      <c r="B6216" t="s">
        <v>250</v>
      </c>
      <c r="C6216" t="s">
        <v>76</v>
      </c>
      <c r="D6216" t="s">
        <v>253</v>
      </c>
      <c r="E6216" t="s">
        <v>27</v>
      </c>
      <c r="F6216" t="s">
        <v>28</v>
      </c>
      <c r="G6216">
        <v>41.04</v>
      </c>
    </row>
    <row r="6217" spans="1:7" x14ac:dyDescent="0.3">
      <c r="A6217">
        <v>2003</v>
      </c>
      <c r="B6217" t="s">
        <v>250</v>
      </c>
      <c r="C6217" t="s">
        <v>76</v>
      </c>
      <c r="D6217" t="s">
        <v>253</v>
      </c>
      <c r="E6217" t="s">
        <v>27</v>
      </c>
      <c r="F6217" t="s">
        <v>28</v>
      </c>
      <c r="G6217">
        <v>1.92</v>
      </c>
    </row>
    <row r="6218" spans="1:7" x14ac:dyDescent="0.3">
      <c r="A6218">
        <v>2004</v>
      </c>
      <c r="B6218" t="s">
        <v>250</v>
      </c>
      <c r="C6218" t="s">
        <v>76</v>
      </c>
      <c r="D6218" t="s">
        <v>253</v>
      </c>
      <c r="E6218" t="s">
        <v>27</v>
      </c>
      <c r="F6218" t="s">
        <v>28</v>
      </c>
      <c r="G6218">
        <v>47.76</v>
      </c>
    </row>
    <row r="6219" spans="1:7" x14ac:dyDescent="0.3">
      <c r="A6219">
        <v>2005</v>
      </c>
      <c r="B6219" t="s">
        <v>250</v>
      </c>
      <c r="C6219" t="s">
        <v>76</v>
      </c>
      <c r="D6219" t="s">
        <v>253</v>
      </c>
      <c r="E6219" t="s">
        <v>27</v>
      </c>
      <c r="F6219" t="s">
        <v>28</v>
      </c>
      <c r="G6219">
        <v>33.6</v>
      </c>
    </row>
    <row r="6220" spans="1:7" x14ac:dyDescent="0.3">
      <c r="A6220">
        <v>2006</v>
      </c>
      <c r="B6220" t="s">
        <v>250</v>
      </c>
      <c r="C6220" t="s">
        <v>76</v>
      </c>
      <c r="D6220" t="s">
        <v>253</v>
      </c>
      <c r="E6220" t="s">
        <v>27</v>
      </c>
      <c r="F6220" t="s">
        <v>28</v>
      </c>
      <c r="G6220">
        <v>55.32</v>
      </c>
    </row>
    <row r="6221" spans="1:7" x14ac:dyDescent="0.3">
      <c r="A6221">
        <v>2008</v>
      </c>
      <c r="B6221" t="s">
        <v>250</v>
      </c>
      <c r="C6221" t="s">
        <v>76</v>
      </c>
      <c r="D6221" t="s">
        <v>253</v>
      </c>
      <c r="E6221" t="s">
        <v>27</v>
      </c>
      <c r="F6221" t="s">
        <v>28</v>
      </c>
      <c r="G6221">
        <v>11.28</v>
      </c>
    </row>
    <row r="6222" spans="1:7" x14ac:dyDescent="0.3">
      <c r="A6222">
        <v>2009</v>
      </c>
      <c r="B6222" t="s">
        <v>250</v>
      </c>
      <c r="C6222" t="s">
        <v>76</v>
      </c>
      <c r="D6222" t="s">
        <v>253</v>
      </c>
      <c r="E6222" t="s">
        <v>27</v>
      </c>
      <c r="F6222" t="s">
        <v>28</v>
      </c>
      <c r="G6222">
        <v>3.96</v>
      </c>
    </row>
    <row r="6223" spans="1:7" x14ac:dyDescent="0.3">
      <c r="A6223">
        <v>2010</v>
      </c>
      <c r="B6223" t="s">
        <v>250</v>
      </c>
      <c r="C6223" t="s">
        <v>76</v>
      </c>
      <c r="D6223" t="s">
        <v>253</v>
      </c>
      <c r="E6223" t="s">
        <v>27</v>
      </c>
      <c r="F6223" t="s">
        <v>28</v>
      </c>
      <c r="G6223">
        <v>1.56</v>
      </c>
    </row>
    <row r="6224" spans="1:7" x14ac:dyDescent="0.3">
      <c r="A6224">
        <v>2012</v>
      </c>
      <c r="B6224" t="s">
        <v>250</v>
      </c>
      <c r="C6224" t="s">
        <v>76</v>
      </c>
      <c r="D6224" t="s">
        <v>253</v>
      </c>
      <c r="E6224" t="s">
        <v>27</v>
      </c>
      <c r="F6224" t="s">
        <v>28</v>
      </c>
      <c r="G6224">
        <v>1.44</v>
      </c>
    </row>
    <row r="6225" spans="1:7" x14ac:dyDescent="0.3">
      <c r="A6225">
        <v>2014</v>
      </c>
      <c r="B6225" t="s">
        <v>250</v>
      </c>
      <c r="C6225" t="s">
        <v>76</v>
      </c>
      <c r="D6225" t="s">
        <v>253</v>
      </c>
      <c r="E6225" t="s">
        <v>27</v>
      </c>
      <c r="F6225" t="s">
        <v>28</v>
      </c>
      <c r="G6225">
        <v>11.4</v>
      </c>
    </row>
    <row r="6226" spans="1:7" x14ac:dyDescent="0.3">
      <c r="A6226">
        <v>2015</v>
      </c>
      <c r="B6226" t="s">
        <v>250</v>
      </c>
      <c r="C6226" t="s">
        <v>76</v>
      </c>
      <c r="D6226" t="s">
        <v>253</v>
      </c>
      <c r="E6226" t="s">
        <v>27</v>
      </c>
      <c r="F6226" t="s">
        <v>28</v>
      </c>
      <c r="G6226">
        <v>2.04</v>
      </c>
    </row>
    <row r="6227" spans="1:7" x14ac:dyDescent="0.3">
      <c r="A6227">
        <v>2016</v>
      </c>
      <c r="B6227" t="s">
        <v>250</v>
      </c>
      <c r="C6227" t="s">
        <v>76</v>
      </c>
      <c r="D6227" t="s">
        <v>253</v>
      </c>
      <c r="E6227" t="s">
        <v>27</v>
      </c>
      <c r="F6227" t="s">
        <v>28</v>
      </c>
      <c r="G6227">
        <v>12.12</v>
      </c>
    </row>
    <row r="6228" spans="1:7" x14ac:dyDescent="0.3">
      <c r="A6228">
        <v>2016</v>
      </c>
      <c r="B6228" t="s">
        <v>250</v>
      </c>
      <c r="C6228" t="s">
        <v>76</v>
      </c>
      <c r="D6228" t="s">
        <v>253</v>
      </c>
      <c r="E6228" t="s">
        <v>124</v>
      </c>
      <c r="F6228" t="s">
        <v>125</v>
      </c>
      <c r="G6228">
        <v>756</v>
      </c>
    </row>
    <row r="6229" spans="1:7" x14ac:dyDescent="0.3">
      <c r="A6229">
        <v>2000</v>
      </c>
      <c r="B6229" t="s">
        <v>250</v>
      </c>
      <c r="C6229" t="s">
        <v>76</v>
      </c>
      <c r="D6229" t="s">
        <v>253</v>
      </c>
      <c r="E6229" t="s">
        <v>124</v>
      </c>
      <c r="F6229" t="s">
        <v>125</v>
      </c>
      <c r="G6229">
        <v>4405.2</v>
      </c>
    </row>
    <row r="6230" spans="1:7" x14ac:dyDescent="0.3">
      <c r="A6230">
        <v>2001</v>
      </c>
      <c r="B6230" t="s">
        <v>250</v>
      </c>
      <c r="C6230" t="s">
        <v>76</v>
      </c>
      <c r="D6230" t="s">
        <v>253</v>
      </c>
      <c r="E6230" t="s">
        <v>124</v>
      </c>
      <c r="F6230" t="s">
        <v>125</v>
      </c>
      <c r="G6230">
        <v>3720</v>
      </c>
    </row>
    <row r="6231" spans="1:7" x14ac:dyDescent="0.3">
      <c r="A6231">
        <v>2002</v>
      </c>
      <c r="B6231" t="s">
        <v>250</v>
      </c>
      <c r="C6231" t="s">
        <v>76</v>
      </c>
      <c r="D6231" t="s">
        <v>253</v>
      </c>
      <c r="E6231" t="s">
        <v>124</v>
      </c>
      <c r="F6231" t="s">
        <v>125</v>
      </c>
      <c r="G6231">
        <v>4140</v>
      </c>
    </row>
    <row r="6232" spans="1:7" x14ac:dyDescent="0.3">
      <c r="A6232">
        <v>2003</v>
      </c>
      <c r="B6232" t="s">
        <v>250</v>
      </c>
      <c r="C6232" t="s">
        <v>76</v>
      </c>
      <c r="D6232" t="s">
        <v>253</v>
      </c>
      <c r="E6232" t="s">
        <v>124</v>
      </c>
      <c r="F6232" t="s">
        <v>125</v>
      </c>
      <c r="G6232">
        <v>660</v>
      </c>
    </row>
    <row r="6233" spans="1:7" x14ac:dyDescent="0.3">
      <c r="A6233">
        <v>2004</v>
      </c>
      <c r="B6233" t="s">
        <v>250</v>
      </c>
      <c r="C6233" t="s">
        <v>76</v>
      </c>
      <c r="D6233" t="s">
        <v>253</v>
      </c>
      <c r="E6233" t="s">
        <v>124</v>
      </c>
      <c r="F6233" t="s">
        <v>125</v>
      </c>
      <c r="G6233">
        <v>1392</v>
      </c>
    </row>
    <row r="6234" spans="1:7" x14ac:dyDescent="0.3">
      <c r="A6234">
        <v>2005</v>
      </c>
      <c r="B6234" t="s">
        <v>250</v>
      </c>
      <c r="C6234" t="s">
        <v>76</v>
      </c>
      <c r="D6234" t="s">
        <v>253</v>
      </c>
      <c r="E6234" t="s">
        <v>124</v>
      </c>
      <c r="F6234" t="s">
        <v>125</v>
      </c>
      <c r="G6234">
        <v>120</v>
      </c>
    </row>
    <row r="6235" spans="1:7" x14ac:dyDescent="0.3">
      <c r="A6235">
        <v>2006</v>
      </c>
      <c r="B6235" t="s">
        <v>250</v>
      </c>
      <c r="C6235" t="s">
        <v>76</v>
      </c>
      <c r="D6235" t="s">
        <v>253</v>
      </c>
      <c r="E6235" t="s">
        <v>124</v>
      </c>
      <c r="F6235" t="s">
        <v>125</v>
      </c>
      <c r="G6235">
        <v>0</v>
      </c>
    </row>
    <row r="6236" spans="1:7" x14ac:dyDescent="0.3">
      <c r="A6236">
        <v>2007</v>
      </c>
      <c r="B6236" t="s">
        <v>250</v>
      </c>
      <c r="C6236" t="s">
        <v>76</v>
      </c>
      <c r="D6236" t="s">
        <v>253</v>
      </c>
      <c r="E6236" t="s">
        <v>124</v>
      </c>
      <c r="F6236" t="s">
        <v>125</v>
      </c>
      <c r="G6236">
        <v>3216</v>
      </c>
    </row>
    <row r="6237" spans="1:7" x14ac:dyDescent="0.3">
      <c r="A6237">
        <v>2008</v>
      </c>
      <c r="B6237" t="s">
        <v>250</v>
      </c>
      <c r="C6237" t="s">
        <v>76</v>
      </c>
      <c r="D6237" t="s">
        <v>253</v>
      </c>
      <c r="E6237" t="s">
        <v>124</v>
      </c>
      <c r="F6237" t="s">
        <v>125</v>
      </c>
      <c r="G6237">
        <v>1164</v>
      </c>
    </row>
    <row r="6238" spans="1:7" x14ac:dyDescent="0.3">
      <c r="A6238">
        <v>2009</v>
      </c>
      <c r="B6238" t="s">
        <v>250</v>
      </c>
      <c r="C6238" t="s">
        <v>76</v>
      </c>
      <c r="D6238" t="s">
        <v>253</v>
      </c>
      <c r="E6238" t="s">
        <v>124</v>
      </c>
      <c r="F6238" t="s">
        <v>125</v>
      </c>
      <c r="G6238">
        <v>1018.8</v>
      </c>
    </row>
    <row r="6239" spans="1:7" x14ac:dyDescent="0.3">
      <c r="A6239">
        <v>2010</v>
      </c>
      <c r="B6239" t="s">
        <v>250</v>
      </c>
      <c r="C6239" t="s">
        <v>76</v>
      </c>
      <c r="D6239" t="s">
        <v>253</v>
      </c>
      <c r="E6239" t="s">
        <v>124</v>
      </c>
      <c r="F6239" t="s">
        <v>125</v>
      </c>
      <c r="G6239">
        <v>900</v>
      </c>
    </row>
    <row r="6240" spans="1:7" x14ac:dyDescent="0.3">
      <c r="A6240">
        <v>2011</v>
      </c>
      <c r="B6240" t="s">
        <v>250</v>
      </c>
      <c r="C6240" t="s">
        <v>76</v>
      </c>
      <c r="D6240" t="s">
        <v>253</v>
      </c>
      <c r="E6240" t="s">
        <v>124</v>
      </c>
      <c r="F6240" t="s">
        <v>125</v>
      </c>
      <c r="G6240">
        <v>930</v>
      </c>
    </row>
    <row r="6241" spans="1:7" x14ac:dyDescent="0.3">
      <c r="A6241">
        <v>2012</v>
      </c>
      <c r="B6241" t="s">
        <v>250</v>
      </c>
      <c r="C6241" t="s">
        <v>76</v>
      </c>
      <c r="D6241" t="s">
        <v>253</v>
      </c>
      <c r="E6241" t="s">
        <v>124</v>
      </c>
      <c r="F6241" t="s">
        <v>125</v>
      </c>
      <c r="G6241">
        <v>2040</v>
      </c>
    </row>
    <row r="6242" spans="1:7" x14ac:dyDescent="0.3">
      <c r="A6242">
        <v>2013</v>
      </c>
      <c r="B6242" t="s">
        <v>250</v>
      </c>
      <c r="C6242" t="s">
        <v>76</v>
      </c>
      <c r="D6242" t="s">
        <v>253</v>
      </c>
      <c r="E6242" t="s">
        <v>124</v>
      </c>
      <c r="F6242" t="s">
        <v>125</v>
      </c>
      <c r="G6242">
        <v>720</v>
      </c>
    </row>
    <row r="6243" spans="1:7" x14ac:dyDescent="0.3">
      <c r="A6243">
        <v>2014</v>
      </c>
      <c r="B6243" t="s">
        <v>250</v>
      </c>
      <c r="C6243" t="s">
        <v>76</v>
      </c>
      <c r="D6243" t="s">
        <v>253</v>
      </c>
      <c r="E6243" t="s">
        <v>124</v>
      </c>
      <c r="F6243" t="s">
        <v>125</v>
      </c>
      <c r="G6243">
        <v>1176</v>
      </c>
    </row>
    <row r="6244" spans="1:7" x14ac:dyDescent="0.3">
      <c r="A6244">
        <v>2015</v>
      </c>
      <c r="B6244" t="s">
        <v>250</v>
      </c>
      <c r="C6244" t="s">
        <v>76</v>
      </c>
      <c r="D6244" t="s">
        <v>253</v>
      </c>
      <c r="E6244" t="s">
        <v>124</v>
      </c>
      <c r="F6244" t="s">
        <v>125</v>
      </c>
      <c r="G6244">
        <v>1140</v>
      </c>
    </row>
    <row r="6245" spans="1:7" x14ac:dyDescent="0.3">
      <c r="A6245">
        <v>2000</v>
      </c>
      <c r="B6245" t="s">
        <v>250</v>
      </c>
      <c r="C6245" t="s">
        <v>76</v>
      </c>
      <c r="D6245" t="s">
        <v>253</v>
      </c>
      <c r="E6245" t="s">
        <v>8</v>
      </c>
      <c r="F6245" t="s">
        <v>9</v>
      </c>
      <c r="G6245">
        <v>223.92</v>
      </c>
    </row>
    <row r="6246" spans="1:7" x14ac:dyDescent="0.3">
      <c r="A6246">
        <v>2001</v>
      </c>
      <c r="B6246" t="s">
        <v>250</v>
      </c>
      <c r="C6246" t="s">
        <v>76</v>
      </c>
      <c r="D6246" t="s">
        <v>253</v>
      </c>
      <c r="E6246" t="s">
        <v>8</v>
      </c>
      <c r="F6246" t="s">
        <v>9</v>
      </c>
      <c r="G6246">
        <v>198.95999999999998</v>
      </c>
    </row>
    <row r="6247" spans="1:7" x14ac:dyDescent="0.3">
      <c r="A6247">
        <v>2002</v>
      </c>
      <c r="B6247" t="s">
        <v>250</v>
      </c>
      <c r="C6247" t="s">
        <v>76</v>
      </c>
      <c r="D6247" t="s">
        <v>253</v>
      </c>
      <c r="E6247" t="s">
        <v>8</v>
      </c>
      <c r="F6247" t="s">
        <v>9</v>
      </c>
      <c r="G6247">
        <v>391.68</v>
      </c>
    </row>
    <row r="6248" spans="1:7" x14ac:dyDescent="0.3">
      <c r="A6248">
        <v>2003</v>
      </c>
      <c r="B6248" t="s">
        <v>250</v>
      </c>
      <c r="C6248" t="s">
        <v>76</v>
      </c>
      <c r="D6248" t="s">
        <v>253</v>
      </c>
      <c r="E6248" t="s">
        <v>8</v>
      </c>
      <c r="F6248" t="s">
        <v>9</v>
      </c>
      <c r="G6248">
        <v>126.36</v>
      </c>
    </row>
    <row r="6249" spans="1:7" x14ac:dyDescent="0.3">
      <c r="A6249">
        <v>2004</v>
      </c>
      <c r="B6249" t="s">
        <v>250</v>
      </c>
      <c r="C6249" t="s">
        <v>76</v>
      </c>
      <c r="D6249" t="s">
        <v>253</v>
      </c>
      <c r="E6249" t="s">
        <v>8</v>
      </c>
      <c r="F6249" t="s">
        <v>9</v>
      </c>
      <c r="G6249">
        <v>110.16</v>
      </c>
    </row>
    <row r="6250" spans="1:7" x14ac:dyDescent="0.3">
      <c r="A6250">
        <v>2005</v>
      </c>
      <c r="B6250" t="s">
        <v>250</v>
      </c>
      <c r="C6250" t="s">
        <v>76</v>
      </c>
      <c r="D6250" t="s">
        <v>253</v>
      </c>
      <c r="E6250" t="s">
        <v>8</v>
      </c>
      <c r="F6250" t="s">
        <v>9</v>
      </c>
      <c r="G6250">
        <v>42.839999999999996</v>
      </c>
    </row>
    <row r="6251" spans="1:7" x14ac:dyDescent="0.3">
      <c r="A6251">
        <v>2006</v>
      </c>
      <c r="B6251" t="s">
        <v>250</v>
      </c>
      <c r="C6251" t="s">
        <v>76</v>
      </c>
      <c r="D6251" t="s">
        <v>253</v>
      </c>
      <c r="E6251" t="s">
        <v>8</v>
      </c>
      <c r="F6251" t="s">
        <v>9</v>
      </c>
      <c r="G6251">
        <v>150</v>
      </c>
    </row>
    <row r="6252" spans="1:7" x14ac:dyDescent="0.3">
      <c r="A6252">
        <v>2007</v>
      </c>
      <c r="B6252" t="s">
        <v>250</v>
      </c>
      <c r="C6252" t="s">
        <v>76</v>
      </c>
      <c r="D6252" t="s">
        <v>253</v>
      </c>
      <c r="E6252" t="s">
        <v>8</v>
      </c>
      <c r="F6252" t="s">
        <v>9</v>
      </c>
      <c r="G6252">
        <v>137.04</v>
      </c>
    </row>
    <row r="6253" spans="1:7" x14ac:dyDescent="0.3">
      <c r="A6253">
        <v>2008</v>
      </c>
      <c r="B6253" t="s">
        <v>250</v>
      </c>
      <c r="C6253" t="s">
        <v>76</v>
      </c>
      <c r="D6253" t="s">
        <v>253</v>
      </c>
      <c r="E6253" t="s">
        <v>8</v>
      </c>
      <c r="F6253" t="s">
        <v>9</v>
      </c>
      <c r="G6253">
        <v>154.19999999999999</v>
      </c>
    </row>
    <row r="6254" spans="1:7" x14ac:dyDescent="0.3">
      <c r="A6254">
        <v>2009</v>
      </c>
      <c r="B6254" t="s">
        <v>250</v>
      </c>
      <c r="C6254" t="s">
        <v>76</v>
      </c>
      <c r="D6254" t="s">
        <v>253</v>
      </c>
      <c r="E6254" t="s">
        <v>8</v>
      </c>
      <c r="F6254" t="s">
        <v>9</v>
      </c>
      <c r="G6254">
        <v>82.8</v>
      </c>
    </row>
    <row r="6255" spans="1:7" x14ac:dyDescent="0.3">
      <c r="A6255">
        <v>2010</v>
      </c>
      <c r="B6255" t="s">
        <v>250</v>
      </c>
      <c r="C6255" t="s">
        <v>76</v>
      </c>
      <c r="D6255" t="s">
        <v>253</v>
      </c>
      <c r="E6255" t="s">
        <v>8</v>
      </c>
      <c r="F6255" t="s">
        <v>9</v>
      </c>
      <c r="G6255">
        <v>524.76</v>
      </c>
    </row>
    <row r="6256" spans="1:7" x14ac:dyDescent="0.3">
      <c r="A6256">
        <v>2011</v>
      </c>
      <c r="B6256" t="s">
        <v>250</v>
      </c>
      <c r="C6256" t="s">
        <v>76</v>
      </c>
      <c r="D6256" t="s">
        <v>253</v>
      </c>
      <c r="E6256" t="s">
        <v>8</v>
      </c>
      <c r="F6256" t="s">
        <v>9</v>
      </c>
      <c r="G6256">
        <v>368.15999999999997</v>
      </c>
    </row>
    <row r="6257" spans="1:7" x14ac:dyDescent="0.3">
      <c r="A6257">
        <v>2012</v>
      </c>
      <c r="B6257" t="s">
        <v>250</v>
      </c>
      <c r="C6257" t="s">
        <v>76</v>
      </c>
      <c r="D6257" t="s">
        <v>253</v>
      </c>
      <c r="E6257" t="s">
        <v>8</v>
      </c>
      <c r="F6257" t="s">
        <v>9</v>
      </c>
      <c r="G6257">
        <v>173.04</v>
      </c>
    </row>
    <row r="6258" spans="1:7" x14ac:dyDescent="0.3">
      <c r="A6258">
        <v>2013</v>
      </c>
      <c r="B6258" t="s">
        <v>250</v>
      </c>
      <c r="C6258" t="s">
        <v>76</v>
      </c>
      <c r="D6258" t="s">
        <v>253</v>
      </c>
      <c r="E6258" t="s">
        <v>8</v>
      </c>
      <c r="F6258" t="s">
        <v>9</v>
      </c>
      <c r="G6258">
        <v>242.04</v>
      </c>
    </row>
    <row r="6259" spans="1:7" x14ac:dyDescent="0.3">
      <c r="A6259">
        <v>2014</v>
      </c>
      <c r="B6259" t="s">
        <v>250</v>
      </c>
      <c r="C6259" t="s">
        <v>76</v>
      </c>
      <c r="D6259" t="s">
        <v>253</v>
      </c>
      <c r="E6259" t="s">
        <v>8</v>
      </c>
      <c r="F6259" t="s">
        <v>9</v>
      </c>
      <c r="G6259">
        <v>122.88</v>
      </c>
    </row>
    <row r="6260" spans="1:7" x14ac:dyDescent="0.3">
      <c r="A6260">
        <v>2015</v>
      </c>
      <c r="B6260" t="s">
        <v>250</v>
      </c>
      <c r="C6260" t="s">
        <v>76</v>
      </c>
      <c r="D6260" t="s">
        <v>253</v>
      </c>
      <c r="E6260" t="s">
        <v>8</v>
      </c>
      <c r="F6260" t="s">
        <v>9</v>
      </c>
      <c r="G6260">
        <v>267.59999999999997</v>
      </c>
    </row>
    <row r="6261" spans="1:7" x14ac:dyDescent="0.3">
      <c r="A6261">
        <v>2016</v>
      </c>
      <c r="B6261" t="s">
        <v>250</v>
      </c>
      <c r="C6261" t="s">
        <v>76</v>
      </c>
      <c r="D6261" t="s">
        <v>253</v>
      </c>
      <c r="E6261" t="s">
        <v>8</v>
      </c>
      <c r="F6261" t="s">
        <v>9</v>
      </c>
      <c r="G6261">
        <v>494.4</v>
      </c>
    </row>
    <row r="6262" spans="1:7" x14ac:dyDescent="0.3">
      <c r="A6262">
        <v>2000</v>
      </c>
      <c r="B6262" t="s">
        <v>250</v>
      </c>
      <c r="C6262" t="s">
        <v>76</v>
      </c>
      <c r="D6262" t="s">
        <v>253</v>
      </c>
      <c r="E6262" t="s">
        <v>126</v>
      </c>
      <c r="F6262" t="s">
        <v>125</v>
      </c>
      <c r="G6262">
        <v>478.79999999999995</v>
      </c>
    </row>
    <row r="6263" spans="1:7" x14ac:dyDescent="0.3">
      <c r="A6263">
        <v>2001</v>
      </c>
      <c r="B6263" t="s">
        <v>250</v>
      </c>
      <c r="C6263" t="s">
        <v>76</v>
      </c>
      <c r="D6263" t="s">
        <v>253</v>
      </c>
      <c r="E6263" t="s">
        <v>126</v>
      </c>
      <c r="F6263" t="s">
        <v>125</v>
      </c>
      <c r="G6263">
        <v>36</v>
      </c>
    </row>
    <row r="6264" spans="1:7" x14ac:dyDescent="0.3">
      <c r="A6264">
        <v>2002</v>
      </c>
      <c r="B6264" t="s">
        <v>250</v>
      </c>
      <c r="C6264" t="s">
        <v>76</v>
      </c>
      <c r="D6264" t="s">
        <v>253</v>
      </c>
      <c r="E6264" t="s">
        <v>126</v>
      </c>
      <c r="F6264" t="s">
        <v>125</v>
      </c>
      <c r="G6264">
        <v>144</v>
      </c>
    </row>
    <row r="6265" spans="1:7" x14ac:dyDescent="0.3">
      <c r="A6265">
        <v>2003</v>
      </c>
      <c r="B6265" t="s">
        <v>250</v>
      </c>
      <c r="C6265" t="s">
        <v>76</v>
      </c>
      <c r="D6265" t="s">
        <v>253</v>
      </c>
      <c r="E6265" t="s">
        <v>126</v>
      </c>
      <c r="F6265" t="s">
        <v>125</v>
      </c>
      <c r="G6265">
        <v>0</v>
      </c>
    </row>
    <row r="6266" spans="1:7" x14ac:dyDescent="0.3">
      <c r="A6266">
        <v>2004</v>
      </c>
      <c r="B6266" t="s">
        <v>250</v>
      </c>
      <c r="C6266" t="s">
        <v>76</v>
      </c>
      <c r="D6266" t="s">
        <v>253</v>
      </c>
      <c r="E6266" t="s">
        <v>126</v>
      </c>
      <c r="F6266" t="s">
        <v>125</v>
      </c>
      <c r="G6266">
        <v>0</v>
      </c>
    </row>
    <row r="6267" spans="1:7" x14ac:dyDescent="0.3">
      <c r="A6267">
        <v>2005</v>
      </c>
      <c r="B6267" t="s">
        <v>250</v>
      </c>
      <c r="C6267" t="s">
        <v>76</v>
      </c>
      <c r="D6267" t="s">
        <v>253</v>
      </c>
      <c r="E6267" t="s">
        <v>126</v>
      </c>
      <c r="F6267" t="s">
        <v>125</v>
      </c>
      <c r="G6267">
        <v>780</v>
      </c>
    </row>
    <row r="6268" spans="1:7" x14ac:dyDescent="0.3">
      <c r="A6268">
        <v>2006</v>
      </c>
      <c r="B6268" t="s">
        <v>250</v>
      </c>
      <c r="C6268" t="s">
        <v>76</v>
      </c>
      <c r="D6268" t="s">
        <v>253</v>
      </c>
      <c r="E6268" t="s">
        <v>126</v>
      </c>
      <c r="F6268" t="s">
        <v>125</v>
      </c>
      <c r="G6268">
        <v>0</v>
      </c>
    </row>
    <row r="6269" spans="1:7" x14ac:dyDescent="0.3">
      <c r="A6269">
        <v>2007</v>
      </c>
      <c r="B6269" t="s">
        <v>250</v>
      </c>
      <c r="C6269" t="s">
        <v>76</v>
      </c>
      <c r="D6269" t="s">
        <v>253</v>
      </c>
      <c r="E6269" t="s">
        <v>126</v>
      </c>
      <c r="F6269" t="s">
        <v>125</v>
      </c>
      <c r="G6269">
        <v>48</v>
      </c>
    </row>
    <row r="6270" spans="1:7" x14ac:dyDescent="0.3">
      <c r="A6270">
        <v>2008</v>
      </c>
      <c r="B6270" t="s">
        <v>250</v>
      </c>
      <c r="C6270" t="s">
        <v>76</v>
      </c>
      <c r="D6270" t="s">
        <v>253</v>
      </c>
      <c r="E6270" t="s">
        <v>126</v>
      </c>
      <c r="F6270" t="s">
        <v>125</v>
      </c>
      <c r="G6270">
        <v>24</v>
      </c>
    </row>
    <row r="6271" spans="1:7" x14ac:dyDescent="0.3">
      <c r="A6271">
        <v>2009</v>
      </c>
      <c r="B6271" t="s">
        <v>250</v>
      </c>
      <c r="C6271" t="s">
        <v>76</v>
      </c>
      <c r="D6271" t="s">
        <v>253</v>
      </c>
      <c r="E6271" t="s">
        <v>126</v>
      </c>
      <c r="F6271" t="s">
        <v>125</v>
      </c>
      <c r="G6271">
        <v>0</v>
      </c>
    </row>
    <row r="6272" spans="1:7" x14ac:dyDescent="0.3">
      <c r="A6272">
        <v>2010</v>
      </c>
      <c r="B6272" t="s">
        <v>250</v>
      </c>
      <c r="C6272" t="s">
        <v>76</v>
      </c>
      <c r="D6272" t="s">
        <v>253</v>
      </c>
      <c r="E6272" t="s">
        <v>126</v>
      </c>
      <c r="F6272" t="s">
        <v>125</v>
      </c>
      <c r="G6272">
        <v>0</v>
      </c>
    </row>
    <row r="6273" spans="1:7" x14ac:dyDescent="0.3">
      <c r="A6273">
        <v>2011</v>
      </c>
      <c r="B6273" t="s">
        <v>250</v>
      </c>
      <c r="C6273" t="s">
        <v>76</v>
      </c>
      <c r="D6273" t="s">
        <v>253</v>
      </c>
      <c r="E6273" t="s">
        <v>126</v>
      </c>
      <c r="F6273" t="s">
        <v>125</v>
      </c>
      <c r="G6273">
        <v>60</v>
      </c>
    </row>
    <row r="6274" spans="1:7" x14ac:dyDescent="0.3">
      <c r="A6274">
        <v>2012</v>
      </c>
      <c r="B6274" t="s">
        <v>250</v>
      </c>
      <c r="C6274" t="s">
        <v>76</v>
      </c>
      <c r="D6274" t="s">
        <v>253</v>
      </c>
      <c r="E6274" t="s">
        <v>126</v>
      </c>
      <c r="F6274" t="s">
        <v>125</v>
      </c>
      <c r="G6274">
        <v>0</v>
      </c>
    </row>
    <row r="6275" spans="1:7" x14ac:dyDescent="0.3">
      <c r="A6275">
        <v>2013</v>
      </c>
      <c r="B6275" t="s">
        <v>250</v>
      </c>
      <c r="C6275" t="s">
        <v>76</v>
      </c>
      <c r="D6275" t="s">
        <v>253</v>
      </c>
      <c r="E6275" t="s">
        <v>126</v>
      </c>
      <c r="F6275" t="s">
        <v>125</v>
      </c>
      <c r="G6275">
        <v>120</v>
      </c>
    </row>
    <row r="6276" spans="1:7" x14ac:dyDescent="0.3">
      <c r="A6276">
        <v>2014</v>
      </c>
      <c r="B6276" t="s">
        <v>250</v>
      </c>
      <c r="C6276" t="s">
        <v>76</v>
      </c>
      <c r="D6276" t="s">
        <v>253</v>
      </c>
      <c r="E6276" t="s">
        <v>126</v>
      </c>
      <c r="F6276" t="s">
        <v>125</v>
      </c>
      <c r="G6276">
        <v>1740</v>
      </c>
    </row>
    <row r="6277" spans="1:7" x14ac:dyDescent="0.3">
      <c r="A6277">
        <v>2015</v>
      </c>
      <c r="B6277" t="s">
        <v>250</v>
      </c>
      <c r="C6277" t="s">
        <v>76</v>
      </c>
      <c r="D6277" t="s">
        <v>253</v>
      </c>
      <c r="E6277" t="s">
        <v>126</v>
      </c>
      <c r="F6277" t="s">
        <v>125</v>
      </c>
      <c r="G6277">
        <v>0</v>
      </c>
    </row>
    <row r="6278" spans="1:7" x14ac:dyDescent="0.3">
      <c r="A6278">
        <v>2016</v>
      </c>
      <c r="B6278" t="s">
        <v>250</v>
      </c>
      <c r="C6278" t="s">
        <v>76</v>
      </c>
      <c r="D6278" t="s">
        <v>253</v>
      </c>
      <c r="E6278" t="s">
        <v>126</v>
      </c>
      <c r="F6278" t="s">
        <v>125</v>
      </c>
      <c r="G6278">
        <v>240</v>
      </c>
    </row>
    <row r="6279" spans="1:7" x14ac:dyDescent="0.3">
      <c r="A6279">
        <v>2000</v>
      </c>
      <c r="B6279" t="s">
        <v>250</v>
      </c>
      <c r="C6279" t="s">
        <v>76</v>
      </c>
      <c r="D6279" t="s">
        <v>253</v>
      </c>
      <c r="E6279" t="s">
        <v>127</v>
      </c>
      <c r="F6279" t="s">
        <v>28</v>
      </c>
      <c r="G6279">
        <v>1.08</v>
      </c>
    </row>
    <row r="6280" spans="1:7" x14ac:dyDescent="0.3">
      <c r="A6280">
        <v>2001</v>
      </c>
      <c r="B6280" t="s">
        <v>250</v>
      </c>
      <c r="C6280" t="s">
        <v>76</v>
      </c>
      <c r="D6280" t="s">
        <v>253</v>
      </c>
      <c r="E6280" t="s">
        <v>127</v>
      </c>
      <c r="F6280" t="s">
        <v>28</v>
      </c>
      <c r="G6280">
        <v>0</v>
      </c>
    </row>
    <row r="6281" spans="1:7" x14ac:dyDescent="0.3">
      <c r="A6281">
        <v>2002</v>
      </c>
      <c r="B6281" t="s">
        <v>250</v>
      </c>
      <c r="C6281" t="s">
        <v>76</v>
      </c>
      <c r="D6281" t="s">
        <v>253</v>
      </c>
      <c r="E6281" t="s">
        <v>127</v>
      </c>
      <c r="F6281" t="s">
        <v>28</v>
      </c>
      <c r="G6281">
        <v>1.2</v>
      </c>
    </row>
    <row r="6282" spans="1:7" x14ac:dyDescent="0.3">
      <c r="A6282">
        <v>2003</v>
      </c>
      <c r="B6282" t="s">
        <v>250</v>
      </c>
      <c r="C6282" t="s">
        <v>76</v>
      </c>
      <c r="D6282" t="s">
        <v>253</v>
      </c>
      <c r="E6282" t="s">
        <v>127</v>
      </c>
      <c r="F6282" t="s">
        <v>28</v>
      </c>
      <c r="G6282">
        <v>0</v>
      </c>
    </row>
    <row r="6283" spans="1:7" x14ac:dyDescent="0.3">
      <c r="A6283">
        <v>2004</v>
      </c>
      <c r="B6283" t="s">
        <v>250</v>
      </c>
      <c r="C6283" t="s">
        <v>76</v>
      </c>
      <c r="D6283" t="s">
        <v>253</v>
      </c>
      <c r="E6283" t="s">
        <v>127</v>
      </c>
      <c r="F6283" t="s">
        <v>28</v>
      </c>
      <c r="G6283">
        <v>3</v>
      </c>
    </row>
    <row r="6284" spans="1:7" x14ac:dyDescent="0.3">
      <c r="A6284">
        <v>2005</v>
      </c>
      <c r="B6284" t="s">
        <v>250</v>
      </c>
      <c r="C6284" t="s">
        <v>76</v>
      </c>
      <c r="D6284" t="s">
        <v>253</v>
      </c>
      <c r="E6284" t="s">
        <v>127</v>
      </c>
      <c r="F6284" t="s">
        <v>28</v>
      </c>
      <c r="G6284">
        <v>0</v>
      </c>
    </row>
    <row r="6285" spans="1:7" x14ac:dyDescent="0.3">
      <c r="A6285">
        <v>2006</v>
      </c>
      <c r="B6285" t="s">
        <v>250</v>
      </c>
      <c r="C6285" t="s">
        <v>76</v>
      </c>
      <c r="D6285" t="s">
        <v>253</v>
      </c>
      <c r="E6285" t="s">
        <v>127</v>
      </c>
      <c r="F6285" t="s">
        <v>28</v>
      </c>
      <c r="G6285">
        <v>4.08</v>
      </c>
    </row>
    <row r="6286" spans="1:7" x14ac:dyDescent="0.3">
      <c r="A6286">
        <v>2007</v>
      </c>
      <c r="B6286" t="s">
        <v>250</v>
      </c>
      <c r="C6286" t="s">
        <v>76</v>
      </c>
      <c r="D6286" t="s">
        <v>253</v>
      </c>
      <c r="E6286" t="s">
        <v>127</v>
      </c>
      <c r="F6286" t="s">
        <v>28</v>
      </c>
      <c r="G6286">
        <v>0</v>
      </c>
    </row>
    <row r="6287" spans="1:7" x14ac:dyDescent="0.3">
      <c r="A6287">
        <v>2008</v>
      </c>
      <c r="B6287" t="s">
        <v>250</v>
      </c>
      <c r="C6287" t="s">
        <v>76</v>
      </c>
      <c r="D6287" t="s">
        <v>253</v>
      </c>
      <c r="E6287" t="s">
        <v>127</v>
      </c>
      <c r="F6287" t="s">
        <v>28</v>
      </c>
      <c r="G6287">
        <v>0</v>
      </c>
    </row>
    <row r="6288" spans="1:7" x14ac:dyDescent="0.3">
      <c r="A6288">
        <v>2009</v>
      </c>
      <c r="B6288" t="s">
        <v>250</v>
      </c>
      <c r="C6288" t="s">
        <v>76</v>
      </c>
      <c r="D6288" t="s">
        <v>253</v>
      </c>
      <c r="E6288" t="s">
        <v>127</v>
      </c>
      <c r="F6288" t="s">
        <v>28</v>
      </c>
      <c r="G6288">
        <v>0.24</v>
      </c>
    </row>
    <row r="6289" spans="1:7" x14ac:dyDescent="0.3">
      <c r="A6289">
        <v>2010</v>
      </c>
      <c r="B6289" t="s">
        <v>250</v>
      </c>
      <c r="C6289" t="s">
        <v>76</v>
      </c>
      <c r="D6289" t="s">
        <v>253</v>
      </c>
      <c r="E6289" t="s">
        <v>127</v>
      </c>
      <c r="F6289" t="s">
        <v>28</v>
      </c>
      <c r="G6289">
        <v>1.7999999999999998</v>
      </c>
    </row>
    <row r="6290" spans="1:7" x14ac:dyDescent="0.3">
      <c r="A6290">
        <v>2011</v>
      </c>
      <c r="B6290" t="s">
        <v>250</v>
      </c>
      <c r="C6290" t="s">
        <v>76</v>
      </c>
      <c r="D6290" t="s">
        <v>253</v>
      </c>
      <c r="E6290" t="s">
        <v>127</v>
      </c>
      <c r="F6290" t="s">
        <v>28</v>
      </c>
      <c r="G6290">
        <v>0</v>
      </c>
    </row>
    <row r="6291" spans="1:7" x14ac:dyDescent="0.3">
      <c r="A6291">
        <v>2012</v>
      </c>
      <c r="B6291" t="s">
        <v>250</v>
      </c>
      <c r="C6291" t="s">
        <v>76</v>
      </c>
      <c r="D6291" t="s">
        <v>253</v>
      </c>
      <c r="E6291" t="s">
        <v>127</v>
      </c>
      <c r="F6291" t="s">
        <v>28</v>
      </c>
      <c r="G6291">
        <v>0</v>
      </c>
    </row>
    <row r="6292" spans="1:7" x14ac:dyDescent="0.3">
      <c r="A6292">
        <v>2013</v>
      </c>
      <c r="B6292" t="s">
        <v>250</v>
      </c>
      <c r="C6292" t="s">
        <v>76</v>
      </c>
      <c r="D6292" t="s">
        <v>253</v>
      </c>
      <c r="E6292" t="s">
        <v>127</v>
      </c>
      <c r="F6292" t="s">
        <v>28</v>
      </c>
      <c r="G6292">
        <v>0</v>
      </c>
    </row>
    <row r="6293" spans="1:7" x14ac:dyDescent="0.3">
      <c r="A6293">
        <v>2014</v>
      </c>
      <c r="B6293" t="s">
        <v>250</v>
      </c>
      <c r="C6293" t="s">
        <v>76</v>
      </c>
      <c r="D6293" t="s">
        <v>253</v>
      </c>
      <c r="E6293" t="s">
        <v>127</v>
      </c>
      <c r="F6293" t="s">
        <v>28</v>
      </c>
      <c r="G6293">
        <v>0</v>
      </c>
    </row>
    <row r="6294" spans="1:7" x14ac:dyDescent="0.3">
      <c r="A6294">
        <v>2015</v>
      </c>
      <c r="B6294" t="s">
        <v>250</v>
      </c>
      <c r="C6294" t="s">
        <v>76</v>
      </c>
      <c r="D6294" t="s">
        <v>253</v>
      </c>
      <c r="E6294" t="s">
        <v>127</v>
      </c>
      <c r="F6294" t="s">
        <v>28</v>
      </c>
      <c r="G6294">
        <v>0</v>
      </c>
    </row>
    <row r="6295" spans="1:7" x14ac:dyDescent="0.3">
      <c r="A6295">
        <v>2016</v>
      </c>
      <c r="B6295" t="s">
        <v>250</v>
      </c>
      <c r="C6295" t="s">
        <v>76</v>
      </c>
      <c r="D6295" t="s">
        <v>253</v>
      </c>
      <c r="E6295" t="s">
        <v>127</v>
      </c>
      <c r="F6295" t="s">
        <v>28</v>
      </c>
      <c r="G6295">
        <v>0</v>
      </c>
    </row>
    <row r="6296" spans="1:7" x14ac:dyDescent="0.3">
      <c r="A6296">
        <v>2017</v>
      </c>
      <c r="B6296" t="s">
        <v>250</v>
      </c>
      <c r="C6296" t="s">
        <v>76</v>
      </c>
      <c r="D6296" t="s">
        <v>253</v>
      </c>
      <c r="E6296" t="s">
        <v>124</v>
      </c>
      <c r="F6296" t="s">
        <v>125</v>
      </c>
      <c r="G6296">
        <v>120</v>
      </c>
    </row>
    <row r="6297" spans="1:7" x14ac:dyDescent="0.3">
      <c r="A6297">
        <v>2017</v>
      </c>
      <c r="B6297" t="s">
        <v>250</v>
      </c>
      <c r="C6297" t="s">
        <v>76</v>
      </c>
      <c r="D6297" t="s">
        <v>253</v>
      </c>
      <c r="E6297" t="s">
        <v>8</v>
      </c>
      <c r="F6297" t="s">
        <v>9</v>
      </c>
      <c r="G6297">
        <v>2570.7599999999998</v>
      </c>
    </row>
    <row r="6298" spans="1:7" x14ac:dyDescent="0.3">
      <c r="A6298">
        <v>2017</v>
      </c>
      <c r="B6298" t="s">
        <v>250</v>
      </c>
      <c r="C6298" t="s">
        <v>76</v>
      </c>
      <c r="D6298" t="s">
        <v>253</v>
      </c>
      <c r="E6298" t="s">
        <v>126</v>
      </c>
      <c r="F6298" t="s">
        <v>125</v>
      </c>
      <c r="G6298">
        <v>60</v>
      </c>
    </row>
    <row r="6299" spans="1:7" x14ac:dyDescent="0.3">
      <c r="A6299">
        <v>2017</v>
      </c>
      <c r="B6299" t="s">
        <v>250</v>
      </c>
      <c r="C6299" t="s">
        <v>76</v>
      </c>
      <c r="D6299" t="s">
        <v>253</v>
      </c>
      <c r="E6299" t="s">
        <v>127</v>
      </c>
      <c r="F6299" t="s">
        <v>28</v>
      </c>
      <c r="G6299">
        <v>0</v>
      </c>
    </row>
    <row r="6300" spans="1:7" x14ac:dyDescent="0.3">
      <c r="A6300">
        <v>2017</v>
      </c>
      <c r="B6300" t="s">
        <v>250</v>
      </c>
      <c r="C6300" t="s">
        <v>76</v>
      </c>
      <c r="D6300" t="s">
        <v>253</v>
      </c>
      <c r="E6300" t="s">
        <v>27</v>
      </c>
      <c r="F6300" t="s">
        <v>28</v>
      </c>
      <c r="G6300">
        <v>7.1999999999999993</v>
      </c>
    </row>
    <row r="6301" spans="1:7" x14ac:dyDescent="0.3">
      <c r="A6301">
        <v>2017</v>
      </c>
      <c r="B6301" t="s">
        <v>250</v>
      </c>
      <c r="C6301" t="s">
        <v>76</v>
      </c>
      <c r="D6301" t="s">
        <v>253</v>
      </c>
      <c r="E6301" t="s">
        <v>29</v>
      </c>
      <c r="F6301" t="s">
        <v>30</v>
      </c>
      <c r="G6301">
        <v>0</v>
      </c>
    </row>
    <row r="6302" spans="1:7" x14ac:dyDescent="0.3">
      <c r="A6302">
        <v>2017</v>
      </c>
      <c r="B6302" t="s">
        <v>250</v>
      </c>
      <c r="C6302" t="s">
        <v>76</v>
      </c>
      <c r="D6302" t="s">
        <v>253</v>
      </c>
      <c r="E6302" t="s">
        <v>31</v>
      </c>
      <c r="F6302" t="s">
        <v>30</v>
      </c>
      <c r="G6302">
        <v>0</v>
      </c>
    </row>
    <row r="6303" spans="1:7" x14ac:dyDescent="0.3">
      <c r="A6303">
        <v>2018</v>
      </c>
      <c r="B6303" t="s">
        <v>250</v>
      </c>
      <c r="C6303" t="s">
        <v>76</v>
      </c>
      <c r="D6303" t="s">
        <v>253</v>
      </c>
      <c r="E6303" t="s">
        <v>124</v>
      </c>
      <c r="F6303" t="s">
        <v>123</v>
      </c>
      <c r="G6303">
        <v>2059.7999999999997</v>
      </c>
    </row>
    <row r="6304" spans="1:7" x14ac:dyDescent="0.3">
      <c r="A6304">
        <v>2018</v>
      </c>
      <c r="B6304" t="s">
        <v>250</v>
      </c>
      <c r="C6304" t="s">
        <v>76</v>
      </c>
      <c r="D6304" t="s">
        <v>253</v>
      </c>
      <c r="E6304" t="s">
        <v>27</v>
      </c>
      <c r="F6304" t="s">
        <v>28</v>
      </c>
      <c r="G6304">
        <v>0</v>
      </c>
    </row>
    <row r="6305" spans="1:7" x14ac:dyDescent="0.3">
      <c r="A6305">
        <v>2018</v>
      </c>
      <c r="B6305" t="s">
        <v>250</v>
      </c>
      <c r="C6305" t="s">
        <v>76</v>
      </c>
      <c r="D6305" t="s">
        <v>253</v>
      </c>
      <c r="E6305" t="s">
        <v>127</v>
      </c>
      <c r="F6305" t="s">
        <v>28</v>
      </c>
      <c r="G6305">
        <v>0</v>
      </c>
    </row>
    <row r="6306" spans="1:7" x14ac:dyDescent="0.3">
      <c r="A6306">
        <v>2018</v>
      </c>
      <c r="B6306" t="s">
        <v>250</v>
      </c>
      <c r="C6306" t="s">
        <v>76</v>
      </c>
      <c r="D6306" t="s">
        <v>253</v>
      </c>
      <c r="E6306" t="s">
        <v>126</v>
      </c>
      <c r="F6306" t="s">
        <v>125</v>
      </c>
      <c r="G6306">
        <v>144</v>
      </c>
    </row>
    <row r="6307" spans="1:7" x14ac:dyDescent="0.3">
      <c r="A6307">
        <v>2018</v>
      </c>
      <c r="B6307" t="s">
        <v>250</v>
      </c>
      <c r="C6307" t="s">
        <v>76</v>
      </c>
      <c r="D6307" t="s">
        <v>253</v>
      </c>
      <c r="E6307" t="s">
        <v>8</v>
      </c>
      <c r="F6307" t="s">
        <v>9</v>
      </c>
      <c r="G6307">
        <v>2179.6799999999998</v>
      </c>
    </row>
    <row r="6308" spans="1:7" x14ac:dyDescent="0.3">
      <c r="A6308">
        <v>2018</v>
      </c>
      <c r="B6308" t="s">
        <v>250</v>
      </c>
      <c r="C6308" t="s">
        <v>76</v>
      </c>
      <c r="D6308" t="s">
        <v>253</v>
      </c>
      <c r="E6308" t="s">
        <v>29</v>
      </c>
      <c r="F6308" t="s">
        <v>30</v>
      </c>
      <c r="G6308">
        <v>0</v>
      </c>
    </row>
    <row r="6309" spans="1:7" x14ac:dyDescent="0.3">
      <c r="A6309">
        <v>2018</v>
      </c>
      <c r="B6309" t="s">
        <v>250</v>
      </c>
      <c r="C6309" t="s">
        <v>76</v>
      </c>
      <c r="D6309" t="s">
        <v>253</v>
      </c>
      <c r="E6309" t="s">
        <v>31</v>
      </c>
      <c r="F6309" t="s">
        <v>30</v>
      </c>
      <c r="G6309">
        <v>0</v>
      </c>
    </row>
    <row r="6310" spans="1:7" x14ac:dyDescent="0.3">
      <c r="A6310">
        <v>2020</v>
      </c>
      <c r="B6310" t="s">
        <v>115</v>
      </c>
      <c r="C6310" t="s">
        <v>69</v>
      </c>
      <c r="D6310" t="s">
        <v>70</v>
      </c>
      <c r="E6310" t="s">
        <v>27</v>
      </c>
      <c r="F6310" t="s">
        <v>28</v>
      </c>
      <c r="G6310">
        <v>645</v>
      </c>
    </row>
    <row r="6311" spans="1:7" x14ac:dyDescent="0.3">
      <c r="A6311">
        <v>2020</v>
      </c>
      <c r="B6311" t="s">
        <v>6</v>
      </c>
      <c r="C6311" t="s">
        <v>7</v>
      </c>
      <c r="D6311" t="s">
        <v>249</v>
      </c>
      <c r="E6311" t="s">
        <v>27</v>
      </c>
      <c r="F6311" t="s">
        <v>28</v>
      </c>
      <c r="G6311">
        <v>2218</v>
      </c>
    </row>
    <row r="6312" spans="1:7" x14ac:dyDescent="0.3">
      <c r="A6312" s="216">
        <v>2020</v>
      </c>
      <c r="B6312" t="s">
        <v>10</v>
      </c>
      <c r="C6312" t="s">
        <v>11</v>
      </c>
      <c r="D6312" t="s">
        <v>246</v>
      </c>
      <c r="E6312" t="s">
        <v>27</v>
      </c>
      <c r="F6312" t="s">
        <v>28</v>
      </c>
      <c r="G6312">
        <v>1077</v>
      </c>
    </row>
    <row r="6313" spans="1:7" x14ac:dyDescent="0.3">
      <c r="A6313" s="216">
        <v>2020</v>
      </c>
      <c r="B6313" t="s">
        <v>114</v>
      </c>
      <c r="C6313" t="s">
        <v>91</v>
      </c>
      <c r="D6313" t="s">
        <v>92</v>
      </c>
      <c r="E6313" t="s">
        <v>27</v>
      </c>
      <c r="F6313" t="s">
        <v>28</v>
      </c>
      <c r="G6313">
        <v>67</v>
      </c>
    </row>
    <row r="6314" spans="1:7" x14ac:dyDescent="0.3">
      <c r="A6314" s="216">
        <v>2020</v>
      </c>
      <c r="B6314" t="s">
        <v>120</v>
      </c>
      <c r="C6314" t="s">
        <v>88</v>
      </c>
      <c r="D6314" t="s">
        <v>89</v>
      </c>
      <c r="E6314" t="s">
        <v>27</v>
      </c>
      <c r="F6314" t="s">
        <v>28</v>
      </c>
      <c r="G6314">
        <v>37</v>
      </c>
    </row>
    <row r="6315" spans="1:7" x14ac:dyDescent="0.3">
      <c r="A6315" s="216">
        <v>2020</v>
      </c>
      <c r="B6315" t="s">
        <v>120</v>
      </c>
      <c r="C6315" t="s">
        <v>93</v>
      </c>
      <c r="D6315" t="s">
        <v>94</v>
      </c>
      <c r="E6315" t="s">
        <v>27</v>
      </c>
      <c r="F6315" t="s">
        <v>28</v>
      </c>
      <c r="G6315">
        <v>84</v>
      </c>
    </row>
    <row r="6316" spans="1:7" x14ac:dyDescent="0.3">
      <c r="A6316" s="216">
        <v>2020</v>
      </c>
      <c r="B6316" t="s">
        <v>120</v>
      </c>
      <c r="C6316" t="s">
        <v>96</v>
      </c>
      <c r="D6316" t="s">
        <v>97</v>
      </c>
      <c r="E6316" t="s">
        <v>27</v>
      </c>
      <c r="F6316" t="s">
        <v>28</v>
      </c>
      <c r="G6316">
        <v>0</v>
      </c>
    </row>
    <row r="6317" spans="1:7" x14ac:dyDescent="0.3">
      <c r="A6317" s="216">
        <v>2020</v>
      </c>
      <c r="B6317" t="s">
        <v>120</v>
      </c>
      <c r="C6317" t="s">
        <v>78</v>
      </c>
      <c r="D6317" t="s">
        <v>79</v>
      </c>
      <c r="E6317" t="s">
        <v>27</v>
      </c>
      <c r="F6317" t="s">
        <v>28</v>
      </c>
      <c r="G6317">
        <v>169</v>
      </c>
    </row>
    <row r="6318" spans="1:7" x14ac:dyDescent="0.3">
      <c r="A6318" s="216">
        <v>2020</v>
      </c>
      <c r="B6318" t="s">
        <v>120</v>
      </c>
      <c r="C6318" t="s">
        <v>121</v>
      </c>
      <c r="D6318" t="s">
        <v>122</v>
      </c>
      <c r="E6318" t="s">
        <v>27</v>
      </c>
      <c r="F6318" t="s">
        <v>28</v>
      </c>
      <c r="G6318">
        <v>609</v>
      </c>
    </row>
    <row r="6319" spans="1:7" x14ac:dyDescent="0.3">
      <c r="A6319" s="216">
        <v>2020</v>
      </c>
      <c r="B6319" t="s">
        <v>120</v>
      </c>
      <c r="C6319" t="s">
        <v>84</v>
      </c>
      <c r="D6319" t="s">
        <v>85</v>
      </c>
      <c r="E6319" t="s">
        <v>27</v>
      </c>
      <c r="F6319" t="s">
        <v>28</v>
      </c>
      <c r="G6319">
        <v>215</v>
      </c>
    </row>
    <row r="6320" spans="1:7" x14ac:dyDescent="0.3">
      <c r="A6320" s="216">
        <v>2020</v>
      </c>
      <c r="B6320" t="s">
        <v>250</v>
      </c>
      <c r="C6320" t="s">
        <v>100</v>
      </c>
      <c r="D6320" t="s">
        <v>101</v>
      </c>
      <c r="E6320" t="s">
        <v>27</v>
      </c>
      <c r="F6320" t="s">
        <v>28</v>
      </c>
      <c r="G6320">
        <v>530</v>
      </c>
    </row>
    <row r="6321" spans="1:7" x14ac:dyDescent="0.3">
      <c r="A6321" s="216">
        <v>2020</v>
      </c>
      <c r="B6321" t="s">
        <v>115</v>
      </c>
      <c r="C6321" t="s">
        <v>81</v>
      </c>
      <c r="D6321" t="s">
        <v>82</v>
      </c>
      <c r="E6321" t="s">
        <v>27</v>
      </c>
      <c r="F6321" t="s">
        <v>28</v>
      </c>
      <c r="G6321">
        <v>498</v>
      </c>
    </row>
    <row r="6322" spans="1:7" x14ac:dyDescent="0.3">
      <c r="A6322" s="216">
        <v>2020</v>
      </c>
      <c r="B6322" t="s">
        <v>115</v>
      </c>
      <c r="C6322" t="s">
        <v>98</v>
      </c>
      <c r="D6322" t="s">
        <v>99</v>
      </c>
      <c r="E6322" t="s">
        <v>27</v>
      </c>
      <c r="F6322" t="s">
        <v>28</v>
      </c>
      <c r="G6322">
        <v>1755</v>
      </c>
    </row>
    <row r="6323" spans="1:7" x14ac:dyDescent="0.3">
      <c r="A6323" s="216">
        <v>2020</v>
      </c>
      <c r="B6323" t="s">
        <v>115</v>
      </c>
      <c r="C6323" t="s">
        <v>103</v>
      </c>
      <c r="D6323" t="s">
        <v>104</v>
      </c>
      <c r="E6323" t="s">
        <v>27</v>
      </c>
      <c r="F6323" t="s">
        <v>28</v>
      </c>
      <c r="G6323">
        <v>496</v>
      </c>
    </row>
    <row r="6324" spans="1:7" x14ac:dyDescent="0.3">
      <c r="A6324" s="216">
        <v>2020</v>
      </c>
      <c r="B6324" t="s">
        <v>115</v>
      </c>
      <c r="C6324" t="s">
        <v>12</v>
      </c>
      <c r="D6324" t="s">
        <v>47</v>
      </c>
      <c r="E6324" t="s">
        <v>27</v>
      </c>
      <c r="F6324" t="s">
        <v>28</v>
      </c>
      <c r="G6324">
        <v>620</v>
      </c>
    </row>
    <row r="6325" spans="1:7" x14ac:dyDescent="0.3">
      <c r="A6325" s="216">
        <v>2020</v>
      </c>
      <c r="B6325" t="s">
        <v>115</v>
      </c>
      <c r="C6325" t="s">
        <v>13</v>
      </c>
      <c r="D6325" t="s">
        <v>48</v>
      </c>
      <c r="E6325" t="s">
        <v>27</v>
      </c>
      <c r="F6325" t="s">
        <v>28</v>
      </c>
      <c r="G6325">
        <v>1876</v>
      </c>
    </row>
    <row r="6326" spans="1:7" x14ac:dyDescent="0.3">
      <c r="A6326" s="216">
        <v>2020</v>
      </c>
      <c r="B6326" t="s">
        <v>6</v>
      </c>
      <c r="C6326" t="s">
        <v>14</v>
      </c>
      <c r="D6326" t="s">
        <v>50</v>
      </c>
      <c r="E6326" t="s">
        <v>27</v>
      </c>
      <c r="F6326" t="s">
        <v>28</v>
      </c>
      <c r="G6326">
        <v>459</v>
      </c>
    </row>
    <row r="6327" spans="1:7" x14ac:dyDescent="0.3">
      <c r="A6327" s="216">
        <v>2020</v>
      </c>
      <c r="B6327" t="s">
        <v>6</v>
      </c>
      <c r="C6327" t="s">
        <v>15</v>
      </c>
      <c r="D6327" t="s">
        <v>52</v>
      </c>
      <c r="E6327" t="s">
        <v>27</v>
      </c>
      <c r="F6327" t="s">
        <v>28</v>
      </c>
      <c r="G6327">
        <v>3122</v>
      </c>
    </row>
    <row r="6328" spans="1:7" x14ac:dyDescent="0.3">
      <c r="A6328" s="216">
        <v>2020</v>
      </c>
      <c r="B6328" t="s">
        <v>6</v>
      </c>
      <c r="C6328" t="s">
        <v>16</v>
      </c>
      <c r="D6328" t="s">
        <v>53</v>
      </c>
      <c r="E6328" t="s">
        <v>27</v>
      </c>
      <c r="F6328" t="s">
        <v>28</v>
      </c>
      <c r="G6328">
        <v>5487</v>
      </c>
    </row>
    <row r="6329" spans="1:7" x14ac:dyDescent="0.3">
      <c r="A6329" s="216">
        <v>2020</v>
      </c>
      <c r="B6329" t="s">
        <v>6</v>
      </c>
      <c r="C6329" t="s">
        <v>18</v>
      </c>
      <c r="D6329" t="s">
        <v>56</v>
      </c>
      <c r="E6329" t="s">
        <v>27</v>
      </c>
      <c r="F6329" t="s">
        <v>28</v>
      </c>
      <c r="G6329">
        <v>850</v>
      </c>
    </row>
    <row r="6330" spans="1:7" x14ac:dyDescent="0.3">
      <c r="A6330" s="216">
        <v>2020</v>
      </c>
      <c r="B6330" t="s">
        <v>10</v>
      </c>
      <c r="C6330" t="s">
        <v>19</v>
      </c>
      <c r="D6330" t="s">
        <v>57</v>
      </c>
      <c r="E6330" t="s">
        <v>27</v>
      </c>
      <c r="F6330" t="s">
        <v>28</v>
      </c>
      <c r="G6330">
        <v>532</v>
      </c>
    </row>
    <row r="6331" spans="1:7" x14ac:dyDescent="0.3">
      <c r="A6331" s="216">
        <v>2020</v>
      </c>
      <c r="B6331" t="s">
        <v>10</v>
      </c>
      <c r="C6331" t="s">
        <v>20</v>
      </c>
      <c r="D6331" t="s">
        <v>58</v>
      </c>
      <c r="E6331" t="s">
        <v>27</v>
      </c>
      <c r="F6331" t="s">
        <v>28</v>
      </c>
      <c r="G6331">
        <v>179</v>
      </c>
    </row>
    <row r="6332" spans="1:7" x14ac:dyDescent="0.3">
      <c r="A6332" s="216">
        <v>2020</v>
      </c>
      <c r="B6332" t="s">
        <v>10</v>
      </c>
      <c r="C6332" t="s">
        <v>21</v>
      </c>
      <c r="D6332" t="s">
        <v>59</v>
      </c>
      <c r="E6332" t="s">
        <v>27</v>
      </c>
      <c r="F6332" t="s">
        <v>28</v>
      </c>
      <c r="G6332">
        <v>82</v>
      </c>
    </row>
    <row r="6333" spans="1:7" x14ac:dyDescent="0.3">
      <c r="A6333" s="216">
        <v>2020</v>
      </c>
      <c r="B6333" t="s">
        <v>10</v>
      </c>
      <c r="C6333" t="s">
        <v>22</v>
      </c>
      <c r="D6333" t="s">
        <v>60</v>
      </c>
      <c r="E6333" t="s">
        <v>27</v>
      </c>
      <c r="F6333" t="s">
        <v>28</v>
      </c>
      <c r="G6333">
        <v>413</v>
      </c>
    </row>
    <row r="6334" spans="1:7" x14ac:dyDescent="0.3">
      <c r="A6334" s="216">
        <v>2020</v>
      </c>
      <c r="B6334" t="s">
        <v>10</v>
      </c>
      <c r="C6334" t="s">
        <v>23</v>
      </c>
      <c r="D6334" t="s">
        <v>61</v>
      </c>
      <c r="E6334" t="s">
        <v>27</v>
      </c>
      <c r="F6334" t="s">
        <v>28</v>
      </c>
      <c r="G6334">
        <v>748</v>
      </c>
    </row>
    <row r="6335" spans="1:7" x14ac:dyDescent="0.3">
      <c r="A6335" s="216">
        <v>2020</v>
      </c>
      <c r="B6335" t="s">
        <v>10</v>
      </c>
      <c r="C6335" t="s">
        <v>24</v>
      </c>
      <c r="D6335" t="s">
        <v>62</v>
      </c>
      <c r="E6335" t="s">
        <v>27</v>
      </c>
      <c r="F6335" t="s">
        <v>28</v>
      </c>
      <c r="G6335">
        <v>90</v>
      </c>
    </row>
    <row r="6336" spans="1:7" x14ac:dyDescent="0.3">
      <c r="A6336" s="216">
        <v>2020</v>
      </c>
      <c r="B6336" t="s">
        <v>10</v>
      </c>
      <c r="C6336" t="s">
        <v>25</v>
      </c>
      <c r="D6336" t="s">
        <v>64</v>
      </c>
      <c r="E6336" t="s">
        <v>27</v>
      </c>
      <c r="F6336" t="s">
        <v>28</v>
      </c>
      <c r="G6336">
        <v>0</v>
      </c>
    </row>
    <row r="6337" spans="1:7" x14ac:dyDescent="0.3">
      <c r="A6337" s="216">
        <v>2020</v>
      </c>
      <c r="B6337" t="s">
        <v>10</v>
      </c>
      <c r="C6337" t="s">
        <v>26</v>
      </c>
      <c r="D6337" t="s">
        <v>67</v>
      </c>
      <c r="E6337" t="s">
        <v>27</v>
      </c>
      <c r="F6337" t="s">
        <v>28</v>
      </c>
      <c r="G6337">
        <v>0</v>
      </c>
    </row>
    <row r="6338" spans="1:7" x14ac:dyDescent="0.3">
      <c r="A6338" s="216">
        <v>2020</v>
      </c>
      <c r="B6338" t="s">
        <v>6</v>
      </c>
      <c r="C6338" t="s">
        <v>17</v>
      </c>
      <c r="D6338" t="s">
        <v>68</v>
      </c>
      <c r="E6338" t="s">
        <v>27</v>
      </c>
      <c r="F6338" t="s">
        <v>28</v>
      </c>
      <c r="G6338">
        <v>1256</v>
      </c>
    </row>
    <row r="6339" spans="1:7" x14ac:dyDescent="0.3">
      <c r="A6339" s="216">
        <v>2020</v>
      </c>
      <c r="B6339" t="s">
        <v>114</v>
      </c>
      <c r="C6339" t="s">
        <v>112</v>
      </c>
      <c r="D6339" t="s">
        <v>51</v>
      </c>
      <c r="E6339" t="s">
        <v>27</v>
      </c>
      <c r="F6339" t="s">
        <v>28</v>
      </c>
      <c r="G6339">
        <v>1059</v>
      </c>
    </row>
    <row r="6340" spans="1:7" x14ac:dyDescent="0.3">
      <c r="A6340" s="216">
        <v>2020</v>
      </c>
      <c r="B6340" t="s">
        <v>250</v>
      </c>
      <c r="C6340" t="s">
        <v>251</v>
      </c>
      <c r="D6340" t="s">
        <v>252</v>
      </c>
      <c r="E6340" t="s">
        <v>27</v>
      </c>
      <c r="F6340" t="s">
        <v>28</v>
      </c>
      <c r="G6340">
        <v>36</v>
      </c>
    </row>
    <row r="6341" spans="1:7" x14ac:dyDescent="0.3">
      <c r="A6341" s="216">
        <v>2020</v>
      </c>
      <c r="B6341" t="s">
        <v>250</v>
      </c>
      <c r="C6341" t="s">
        <v>76</v>
      </c>
      <c r="D6341" t="s">
        <v>253</v>
      </c>
      <c r="E6341" t="s">
        <v>27</v>
      </c>
      <c r="F6341" t="s">
        <v>28</v>
      </c>
      <c r="G6341">
        <v>0</v>
      </c>
    </row>
    <row r="6342" spans="1:7" x14ac:dyDescent="0.3">
      <c r="A6342" s="216">
        <v>2020</v>
      </c>
      <c r="B6342" t="s">
        <v>114</v>
      </c>
      <c r="C6342" t="s">
        <v>105</v>
      </c>
      <c r="D6342" t="s">
        <v>242</v>
      </c>
      <c r="E6342" t="s">
        <v>27</v>
      </c>
      <c r="F6342" t="s">
        <v>28</v>
      </c>
      <c r="G6342">
        <v>50</v>
      </c>
    </row>
    <row r="6343" spans="1:7" x14ac:dyDescent="0.3">
      <c r="A6343" s="216">
        <v>2020</v>
      </c>
      <c r="B6343" t="s">
        <v>114</v>
      </c>
      <c r="C6343" t="s">
        <v>107</v>
      </c>
      <c r="D6343" t="s">
        <v>245</v>
      </c>
      <c r="E6343" t="s">
        <v>27</v>
      </c>
      <c r="F6343" t="s">
        <v>28</v>
      </c>
      <c r="G6343">
        <v>166</v>
      </c>
    </row>
    <row r="6344" spans="1:7" x14ac:dyDescent="0.3">
      <c r="A6344" s="216">
        <v>2020</v>
      </c>
      <c r="B6344" t="s">
        <v>250</v>
      </c>
      <c r="C6344" t="s">
        <v>243</v>
      </c>
      <c r="D6344" t="s">
        <v>244</v>
      </c>
      <c r="E6344" t="s">
        <v>27</v>
      </c>
      <c r="F6344" t="s">
        <v>28</v>
      </c>
      <c r="G6344">
        <v>624</v>
      </c>
    </row>
    <row r="6345" spans="1:7" x14ac:dyDescent="0.3">
      <c r="A6345" s="216">
        <v>2020</v>
      </c>
      <c r="B6345" t="s">
        <v>10</v>
      </c>
      <c r="C6345" t="s">
        <v>247</v>
      </c>
      <c r="D6345" t="s">
        <v>248</v>
      </c>
      <c r="E6345" t="s">
        <v>27</v>
      </c>
      <c r="F6345" t="s">
        <v>28</v>
      </c>
      <c r="G6345">
        <v>37</v>
      </c>
    </row>
    <row r="6346" spans="1:7" x14ac:dyDescent="0.3">
      <c r="A6346" s="216">
        <v>2020</v>
      </c>
      <c r="B6346" t="s">
        <v>250</v>
      </c>
      <c r="C6346" t="s">
        <v>232</v>
      </c>
      <c r="D6346" t="s">
        <v>233</v>
      </c>
      <c r="E6346" t="s">
        <v>27</v>
      </c>
      <c r="F6346" t="s">
        <v>28</v>
      </c>
      <c r="G6346">
        <v>217</v>
      </c>
    </row>
    <row r="6347" spans="1:7" x14ac:dyDescent="0.3">
      <c r="A6347" s="216">
        <v>2020</v>
      </c>
      <c r="B6347" t="s">
        <v>115</v>
      </c>
      <c r="C6347" t="s">
        <v>69</v>
      </c>
      <c r="D6347" t="s">
        <v>70</v>
      </c>
      <c r="E6347" t="s">
        <v>124</v>
      </c>
      <c r="F6347" t="s">
        <v>125</v>
      </c>
      <c r="G6347">
        <v>85400</v>
      </c>
    </row>
    <row r="6348" spans="1:7" x14ac:dyDescent="0.3">
      <c r="A6348" s="216">
        <v>2020</v>
      </c>
      <c r="B6348" t="s">
        <v>6</v>
      </c>
      <c r="C6348" t="s">
        <v>7</v>
      </c>
      <c r="D6348" t="s">
        <v>249</v>
      </c>
      <c r="E6348" s="216" t="s">
        <v>124</v>
      </c>
      <c r="F6348" s="216" t="s">
        <v>125</v>
      </c>
      <c r="G6348">
        <v>730385</v>
      </c>
    </row>
    <row r="6349" spans="1:7" x14ac:dyDescent="0.3">
      <c r="A6349" s="216">
        <v>2020</v>
      </c>
      <c r="B6349" t="s">
        <v>10</v>
      </c>
      <c r="C6349" t="s">
        <v>11</v>
      </c>
      <c r="D6349" t="s">
        <v>246</v>
      </c>
      <c r="E6349" s="216" t="s">
        <v>124</v>
      </c>
      <c r="F6349" s="216" t="s">
        <v>125</v>
      </c>
      <c r="G6349">
        <v>282262</v>
      </c>
    </row>
    <row r="6350" spans="1:7" x14ac:dyDescent="0.3">
      <c r="A6350" s="216">
        <v>2020</v>
      </c>
      <c r="B6350" t="s">
        <v>114</v>
      </c>
      <c r="C6350" t="s">
        <v>91</v>
      </c>
      <c r="D6350" t="s">
        <v>92</v>
      </c>
      <c r="E6350" s="216" t="s">
        <v>124</v>
      </c>
      <c r="F6350" s="216" t="s">
        <v>125</v>
      </c>
      <c r="G6350">
        <v>32100</v>
      </c>
    </row>
    <row r="6351" spans="1:7" x14ac:dyDescent="0.3">
      <c r="A6351" s="216">
        <v>2020</v>
      </c>
      <c r="B6351" t="s">
        <v>120</v>
      </c>
      <c r="C6351" t="s">
        <v>88</v>
      </c>
      <c r="D6351" t="s">
        <v>89</v>
      </c>
      <c r="E6351" s="216" t="s">
        <v>124</v>
      </c>
      <c r="F6351" s="216" t="s">
        <v>125</v>
      </c>
      <c r="G6351">
        <v>4100</v>
      </c>
    </row>
    <row r="6352" spans="1:7" x14ac:dyDescent="0.3">
      <c r="A6352" s="216">
        <v>2020</v>
      </c>
      <c r="B6352" t="s">
        <v>120</v>
      </c>
      <c r="C6352" t="s">
        <v>93</v>
      </c>
      <c r="D6352" t="s">
        <v>94</v>
      </c>
      <c r="E6352" s="216" t="s">
        <v>124</v>
      </c>
      <c r="F6352" s="216" t="s">
        <v>125</v>
      </c>
      <c r="G6352">
        <v>104275</v>
      </c>
    </row>
    <row r="6353" spans="1:7" x14ac:dyDescent="0.3">
      <c r="A6353" s="216">
        <v>2020</v>
      </c>
      <c r="B6353" t="s">
        <v>120</v>
      </c>
      <c r="C6353" t="s">
        <v>96</v>
      </c>
      <c r="D6353" t="s">
        <v>97</v>
      </c>
      <c r="E6353" s="216" t="s">
        <v>124</v>
      </c>
      <c r="F6353" s="216" t="s">
        <v>125</v>
      </c>
      <c r="G6353">
        <v>2970</v>
      </c>
    </row>
    <row r="6354" spans="1:7" x14ac:dyDescent="0.3">
      <c r="A6354" s="216">
        <v>2020</v>
      </c>
      <c r="B6354" t="s">
        <v>120</v>
      </c>
      <c r="C6354" t="s">
        <v>78</v>
      </c>
      <c r="D6354" t="s">
        <v>79</v>
      </c>
      <c r="E6354" s="216" t="s">
        <v>124</v>
      </c>
      <c r="F6354" s="216" t="s">
        <v>125</v>
      </c>
      <c r="G6354">
        <v>34500</v>
      </c>
    </row>
    <row r="6355" spans="1:7" x14ac:dyDescent="0.3">
      <c r="A6355" s="216">
        <v>2020</v>
      </c>
      <c r="B6355" t="s">
        <v>120</v>
      </c>
      <c r="C6355" t="s">
        <v>121</v>
      </c>
      <c r="D6355" t="s">
        <v>122</v>
      </c>
      <c r="E6355" s="216" t="s">
        <v>124</v>
      </c>
      <c r="F6355" s="216" t="s">
        <v>125</v>
      </c>
      <c r="G6355">
        <v>121025</v>
      </c>
    </row>
    <row r="6356" spans="1:7" x14ac:dyDescent="0.3">
      <c r="A6356" s="216">
        <v>2020</v>
      </c>
      <c r="B6356" t="s">
        <v>120</v>
      </c>
      <c r="C6356" t="s">
        <v>84</v>
      </c>
      <c r="D6356" t="s">
        <v>85</v>
      </c>
      <c r="E6356" s="216" t="s">
        <v>124</v>
      </c>
      <c r="F6356" s="216" t="s">
        <v>125</v>
      </c>
      <c r="G6356">
        <v>359383</v>
      </c>
    </row>
    <row r="6357" spans="1:7" x14ac:dyDescent="0.3">
      <c r="A6357" s="216">
        <v>2020</v>
      </c>
      <c r="B6357" t="s">
        <v>250</v>
      </c>
      <c r="C6357" t="s">
        <v>100</v>
      </c>
      <c r="D6357" t="s">
        <v>101</v>
      </c>
      <c r="E6357" s="216" t="s">
        <v>124</v>
      </c>
      <c r="F6357" s="216" t="s">
        <v>125</v>
      </c>
      <c r="G6357">
        <v>71710</v>
      </c>
    </row>
    <row r="6358" spans="1:7" x14ac:dyDescent="0.3">
      <c r="A6358" s="216">
        <v>2020</v>
      </c>
      <c r="B6358" t="s">
        <v>115</v>
      </c>
      <c r="C6358" t="s">
        <v>81</v>
      </c>
      <c r="D6358" t="s">
        <v>82</v>
      </c>
      <c r="E6358" s="216" t="s">
        <v>124</v>
      </c>
      <c r="F6358" s="216" t="s">
        <v>125</v>
      </c>
      <c r="G6358">
        <v>67225</v>
      </c>
    </row>
    <row r="6359" spans="1:7" x14ac:dyDescent="0.3">
      <c r="A6359" s="216">
        <v>2020</v>
      </c>
      <c r="B6359" t="s">
        <v>115</v>
      </c>
      <c r="C6359" t="s">
        <v>98</v>
      </c>
      <c r="D6359" t="s">
        <v>99</v>
      </c>
      <c r="E6359" s="216" t="s">
        <v>124</v>
      </c>
      <c r="F6359" s="216" t="s">
        <v>125</v>
      </c>
      <c r="G6359">
        <v>191325</v>
      </c>
    </row>
    <row r="6360" spans="1:7" x14ac:dyDescent="0.3">
      <c r="A6360" s="216">
        <v>2020</v>
      </c>
      <c r="B6360" t="s">
        <v>115</v>
      </c>
      <c r="C6360" t="s">
        <v>103</v>
      </c>
      <c r="D6360" t="s">
        <v>104</v>
      </c>
      <c r="E6360" s="216" t="s">
        <v>124</v>
      </c>
      <c r="F6360" s="216" t="s">
        <v>125</v>
      </c>
      <c r="G6360">
        <v>113550</v>
      </c>
    </row>
    <row r="6361" spans="1:7" x14ac:dyDescent="0.3">
      <c r="A6361" s="216">
        <v>2020</v>
      </c>
      <c r="B6361" t="s">
        <v>115</v>
      </c>
      <c r="C6361" t="s">
        <v>12</v>
      </c>
      <c r="D6361" t="s">
        <v>47</v>
      </c>
      <c r="E6361" s="216" t="s">
        <v>124</v>
      </c>
      <c r="F6361" s="216" t="s">
        <v>125</v>
      </c>
      <c r="G6361">
        <v>172400</v>
      </c>
    </row>
    <row r="6362" spans="1:7" x14ac:dyDescent="0.3">
      <c r="A6362" s="216">
        <v>2020</v>
      </c>
      <c r="B6362" t="s">
        <v>115</v>
      </c>
      <c r="C6362" t="s">
        <v>13</v>
      </c>
      <c r="D6362" t="s">
        <v>48</v>
      </c>
      <c r="E6362" s="216" t="s">
        <v>124</v>
      </c>
      <c r="F6362" s="216" t="s">
        <v>125</v>
      </c>
      <c r="G6362">
        <v>216200</v>
      </c>
    </row>
    <row r="6363" spans="1:7" x14ac:dyDescent="0.3">
      <c r="A6363" s="216">
        <v>2020</v>
      </c>
      <c r="B6363" t="s">
        <v>6</v>
      </c>
      <c r="C6363" t="s">
        <v>14</v>
      </c>
      <c r="D6363" t="s">
        <v>50</v>
      </c>
      <c r="E6363" s="216" t="s">
        <v>124</v>
      </c>
      <c r="F6363" s="216" t="s">
        <v>125</v>
      </c>
      <c r="G6363">
        <v>13500</v>
      </c>
    </row>
    <row r="6364" spans="1:7" x14ac:dyDescent="0.3">
      <c r="A6364" s="216">
        <v>2020</v>
      </c>
      <c r="B6364" t="s">
        <v>6</v>
      </c>
      <c r="C6364" t="s">
        <v>15</v>
      </c>
      <c r="D6364" t="s">
        <v>52</v>
      </c>
      <c r="E6364" s="216" t="s">
        <v>124</v>
      </c>
      <c r="F6364" s="216" t="s">
        <v>125</v>
      </c>
      <c r="G6364">
        <v>66900</v>
      </c>
    </row>
    <row r="6365" spans="1:7" x14ac:dyDescent="0.3">
      <c r="A6365" s="216">
        <v>2020</v>
      </c>
      <c r="B6365" t="s">
        <v>6</v>
      </c>
      <c r="C6365" t="s">
        <v>16</v>
      </c>
      <c r="D6365" t="s">
        <v>53</v>
      </c>
      <c r="E6365" s="216" t="s">
        <v>124</v>
      </c>
      <c r="F6365" s="216" t="s">
        <v>125</v>
      </c>
      <c r="G6365">
        <v>140000</v>
      </c>
    </row>
    <row r="6366" spans="1:7" x14ac:dyDescent="0.3">
      <c r="A6366" s="216">
        <v>2020</v>
      </c>
      <c r="B6366" t="s">
        <v>6</v>
      </c>
      <c r="C6366" t="s">
        <v>18</v>
      </c>
      <c r="D6366" t="s">
        <v>56</v>
      </c>
      <c r="E6366" s="216" t="s">
        <v>124</v>
      </c>
      <c r="F6366" s="216" t="s">
        <v>125</v>
      </c>
      <c r="G6366">
        <v>273775</v>
      </c>
    </row>
    <row r="6367" spans="1:7" x14ac:dyDescent="0.3">
      <c r="A6367" s="216">
        <v>2020</v>
      </c>
      <c r="B6367" t="s">
        <v>10</v>
      </c>
      <c r="C6367" t="s">
        <v>19</v>
      </c>
      <c r="D6367" t="s">
        <v>57</v>
      </c>
      <c r="E6367" s="216" t="s">
        <v>124</v>
      </c>
      <c r="F6367" s="216" t="s">
        <v>125</v>
      </c>
      <c r="G6367">
        <v>254350</v>
      </c>
    </row>
    <row r="6368" spans="1:7" x14ac:dyDescent="0.3">
      <c r="A6368" s="216">
        <v>2020</v>
      </c>
      <c r="B6368" t="s">
        <v>10</v>
      </c>
      <c r="C6368" t="s">
        <v>20</v>
      </c>
      <c r="D6368" t="s">
        <v>58</v>
      </c>
      <c r="E6368" s="216" t="s">
        <v>124</v>
      </c>
      <c r="F6368" s="216" t="s">
        <v>125</v>
      </c>
      <c r="G6368">
        <v>1200</v>
      </c>
    </row>
    <row r="6369" spans="1:7" x14ac:dyDescent="0.3">
      <c r="A6369" s="216">
        <v>2020</v>
      </c>
      <c r="B6369" t="s">
        <v>10</v>
      </c>
      <c r="C6369" t="s">
        <v>21</v>
      </c>
      <c r="D6369" t="s">
        <v>59</v>
      </c>
      <c r="E6369" s="216" t="s">
        <v>124</v>
      </c>
      <c r="F6369" s="216" t="s">
        <v>125</v>
      </c>
      <c r="G6369">
        <v>38089</v>
      </c>
    </row>
    <row r="6370" spans="1:7" x14ac:dyDescent="0.3">
      <c r="A6370" s="216">
        <v>2020</v>
      </c>
      <c r="B6370" t="s">
        <v>10</v>
      </c>
      <c r="C6370" t="s">
        <v>22</v>
      </c>
      <c r="D6370" t="s">
        <v>60</v>
      </c>
      <c r="E6370" s="216" t="s">
        <v>124</v>
      </c>
      <c r="F6370" s="216" t="s">
        <v>125</v>
      </c>
      <c r="G6370">
        <v>179885</v>
      </c>
    </row>
    <row r="6371" spans="1:7" x14ac:dyDescent="0.3">
      <c r="A6371" s="216">
        <v>2020</v>
      </c>
      <c r="B6371" t="s">
        <v>10</v>
      </c>
      <c r="C6371" t="s">
        <v>23</v>
      </c>
      <c r="D6371" t="s">
        <v>61</v>
      </c>
      <c r="E6371" s="216" t="s">
        <v>124</v>
      </c>
      <c r="F6371" s="216" t="s">
        <v>125</v>
      </c>
      <c r="G6371">
        <v>120615</v>
      </c>
    </row>
    <row r="6372" spans="1:7" x14ac:dyDescent="0.3">
      <c r="A6372" s="216">
        <v>2020</v>
      </c>
      <c r="B6372" t="s">
        <v>10</v>
      </c>
      <c r="C6372" t="s">
        <v>24</v>
      </c>
      <c r="D6372" t="s">
        <v>62</v>
      </c>
      <c r="E6372" s="216" t="s">
        <v>124</v>
      </c>
      <c r="F6372" s="216" t="s">
        <v>125</v>
      </c>
      <c r="G6372">
        <v>73965</v>
      </c>
    </row>
    <row r="6373" spans="1:7" x14ac:dyDescent="0.3">
      <c r="A6373" s="216">
        <v>2020</v>
      </c>
      <c r="B6373" t="s">
        <v>10</v>
      </c>
      <c r="C6373" t="s">
        <v>25</v>
      </c>
      <c r="D6373" t="s">
        <v>64</v>
      </c>
      <c r="E6373" s="216" t="s">
        <v>124</v>
      </c>
      <c r="F6373" s="216" t="s">
        <v>125</v>
      </c>
      <c r="G6373">
        <v>1000</v>
      </c>
    </row>
    <row r="6374" spans="1:7" x14ac:dyDescent="0.3">
      <c r="A6374" s="216">
        <v>2020</v>
      </c>
      <c r="B6374" t="s">
        <v>10</v>
      </c>
      <c r="C6374" t="s">
        <v>26</v>
      </c>
      <c r="D6374" t="s">
        <v>67</v>
      </c>
      <c r="E6374" s="216" t="s">
        <v>124</v>
      </c>
      <c r="F6374" s="216" t="s">
        <v>125</v>
      </c>
      <c r="G6374">
        <v>500</v>
      </c>
    </row>
    <row r="6375" spans="1:7" x14ac:dyDescent="0.3">
      <c r="A6375" s="216">
        <v>2020</v>
      </c>
      <c r="B6375" t="s">
        <v>6</v>
      </c>
      <c r="C6375" t="s">
        <v>17</v>
      </c>
      <c r="D6375" t="s">
        <v>68</v>
      </c>
      <c r="E6375" s="216" t="s">
        <v>124</v>
      </c>
      <c r="F6375" s="216" t="s">
        <v>125</v>
      </c>
      <c r="G6375">
        <v>141650</v>
      </c>
    </row>
    <row r="6376" spans="1:7" x14ac:dyDescent="0.3">
      <c r="A6376" s="216">
        <v>2020</v>
      </c>
      <c r="B6376" t="s">
        <v>114</v>
      </c>
      <c r="C6376" t="s">
        <v>112</v>
      </c>
      <c r="D6376" t="s">
        <v>51</v>
      </c>
      <c r="E6376" s="216" t="s">
        <v>124</v>
      </c>
      <c r="F6376" s="216" t="s">
        <v>125</v>
      </c>
      <c r="G6376">
        <v>196900</v>
      </c>
    </row>
    <row r="6377" spans="1:7" x14ac:dyDescent="0.3">
      <c r="A6377" s="216">
        <v>2020</v>
      </c>
      <c r="B6377" t="s">
        <v>250</v>
      </c>
      <c r="C6377" t="s">
        <v>251</v>
      </c>
      <c r="D6377" t="s">
        <v>252</v>
      </c>
      <c r="E6377" s="216" t="s">
        <v>124</v>
      </c>
      <c r="F6377" s="216" t="s">
        <v>125</v>
      </c>
      <c r="G6377">
        <v>126775</v>
      </c>
    </row>
    <row r="6378" spans="1:7" x14ac:dyDescent="0.3">
      <c r="A6378" s="216">
        <v>2020</v>
      </c>
      <c r="B6378" t="s">
        <v>250</v>
      </c>
      <c r="C6378" t="s">
        <v>76</v>
      </c>
      <c r="D6378" t="s">
        <v>253</v>
      </c>
      <c r="E6378" s="216" t="s">
        <v>124</v>
      </c>
      <c r="F6378" s="216" t="s">
        <v>125</v>
      </c>
      <c r="G6378">
        <v>0</v>
      </c>
    </row>
    <row r="6379" spans="1:7" x14ac:dyDescent="0.3">
      <c r="A6379" s="216">
        <v>2020</v>
      </c>
      <c r="B6379" t="s">
        <v>114</v>
      </c>
      <c r="C6379" t="s">
        <v>105</v>
      </c>
      <c r="D6379" t="s">
        <v>242</v>
      </c>
      <c r="E6379" s="216" t="s">
        <v>124</v>
      </c>
      <c r="F6379" s="216" t="s">
        <v>125</v>
      </c>
      <c r="G6379">
        <v>18600</v>
      </c>
    </row>
    <row r="6380" spans="1:7" x14ac:dyDescent="0.3">
      <c r="A6380" s="216">
        <v>2020</v>
      </c>
      <c r="B6380" t="s">
        <v>114</v>
      </c>
      <c r="C6380" t="s">
        <v>107</v>
      </c>
      <c r="D6380" t="s">
        <v>245</v>
      </c>
      <c r="E6380" s="216" t="s">
        <v>124</v>
      </c>
      <c r="F6380" s="216" t="s">
        <v>125</v>
      </c>
      <c r="G6380">
        <v>42100</v>
      </c>
    </row>
    <row r="6381" spans="1:7" x14ac:dyDescent="0.3">
      <c r="A6381" s="216">
        <v>2020</v>
      </c>
      <c r="B6381" t="s">
        <v>250</v>
      </c>
      <c r="C6381" t="s">
        <v>243</v>
      </c>
      <c r="D6381" t="s">
        <v>244</v>
      </c>
      <c r="E6381" s="216" t="s">
        <v>124</v>
      </c>
      <c r="F6381" s="216" t="s">
        <v>125</v>
      </c>
      <c r="G6381">
        <v>397880</v>
      </c>
    </row>
    <row r="6382" spans="1:7" x14ac:dyDescent="0.3">
      <c r="A6382" s="216">
        <v>2020</v>
      </c>
      <c r="B6382" t="s">
        <v>10</v>
      </c>
      <c r="C6382" t="s">
        <v>247</v>
      </c>
      <c r="D6382" t="s">
        <v>248</v>
      </c>
      <c r="E6382" s="216" t="s">
        <v>124</v>
      </c>
      <c r="F6382" s="216" t="s">
        <v>125</v>
      </c>
      <c r="G6382">
        <v>5830</v>
      </c>
    </row>
    <row r="6383" spans="1:7" x14ac:dyDescent="0.3">
      <c r="A6383" s="216">
        <v>2020</v>
      </c>
      <c r="B6383" t="s">
        <v>250</v>
      </c>
      <c r="C6383" t="s">
        <v>232</v>
      </c>
      <c r="D6383" t="s">
        <v>233</v>
      </c>
      <c r="E6383" s="216" t="s">
        <v>124</v>
      </c>
      <c r="F6383" s="216" t="s">
        <v>125</v>
      </c>
      <c r="G6383">
        <v>88385</v>
      </c>
    </row>
    <row r="6384" spans="1:7" x14ac:dyDescent="0.3">
      <c r="A6384" s="216">
        <v>2020</v>
      </c>
      <c r="B6384" s="216" t="s">
        <v>115</v>
      </c>
      <c r="C6384" s="216" t="s">
        <v>69</v>
      </c>
      <c r="D6384" s="216" t="s">
        <v>70</v>
      </c>
      <c r="E6384" t="s">
        <v>126</v>
      </c>
      <c r="F6384" t="s">
        <v>125</v>
      </c>
      <c r="G6384">
        <v>2850</v>
      </c>
    </row>
    <row r="6385" spans="1:7" x14ac:dyDescent="0.3">
      <c r="A6385" s="216">
        <v>2020</v>
      </c>
      <c r="B6385" s="216" t="s">
        <v>6</v>
      </c>
      <c r="C6385" s="216" t="s">
        <v>7</v>
      </c>
      <c r="D6385" s="216" t="s">
        <v>249</v>
      </c>
      <c r="E6385" s="216" t="s">
        <v>126</v>
      </c>
      <c r="F6385" s="216" t="s">
        <v>125</v>
      </c>
      <c r="G6385">
        <v>81790</v>
      </c>
    </row>
    <row r="6386" spans="1:7" x14ac:dyDescent="0.3">
      <c r="A6386" s="216">
        <v>2020</v>
      </c>
      <c r="B6386" s="216" t="s">
        <v>10</v>
      </c>
      <c r="C6386" s="216" t="s">
        <v>11</v>
      </c>
      <c r="D6386" s="216" t="s">
        <v>246</v>
      </c>
      <c r="E6386" s="216" t="s">
        <v>126</v>
      </c>
      <c r="F6386" s="216" t="s">
        <v>125</v>
      </c>
      <c r="G6386">
        <v>1000</v>
      </c>
    </row>
    <row r="6387" spans="1:7" x14ac:dyDescent="0.3">
      <c r="A6387" s="216">
        <v>2020</v>
      </c>
      <c r="B6387" s="216" t="s">
        <v>114</v>
      </c>
      <c r="C6387" s="216" t="s">
        <v>91</v>
      </c>
      <c r="D6387" s="216" t="s">
        <v>92</v>
      </c>
      <c r="E6387" s="216" t="s">
        <v>126</v>
      </c>
      <c r="F6387" s="216" t="s">
        <v>125</v>
      </c>
      <c r="G6387">
        <v>0</v>
      </c>
    </row>
    <row r="6388" spans="1:7" x14ac:dyDescent="0.3">
      <c r="A6388" s="216">
        <v>2020</v>
      </c>
      <c r="B6388" s="216" t="s">
        <v>120</v>
      </c>
      <c r="C6388" s="216" t="s">
        <v>88</v>
      </c>
      <c r="D6388" s="216" t="s">
        <v>89</v>
      </c>
      <c r="E6388" s="216" t="s">
        <v>126</v>
      </c>
      <c r="F6388" s="216" t="s">
        <v>125</v>
      </c>
      <c r="G6388">
        <v>500</v>
      </c>
    </row>
    <row r="6389" spans="1:7" x14ac:dyDescent="0.3">
      <c r="A6389" s="216">
        <v>2020</v>
      </c>
      <c r="B6389" s="216" t="s">
        <v>120</v>
      </c>
      <c r="C6389" s="216" t="s">
        <v>93</v>
      </c>
      <c r="D6389" s="216" t="s">
        <v>94</v>
      </c>
      <c r="E6389" s="216" t="s">
        <v>126</v>
      </c>
      <c r="F6389" s="216" t="s">
        <v>125</v>
      </c>
      <c r="G6389">
        <v>7100</v>
      </c>
    </row>
    <row r="6390" spans="1:7" x14ac:dyDescent="0.3">
      <c r="A6390" s="216">
        <v>2020</v>
      </c>
      <c r="B6390" s="216" t="s">
        <v>120</v>
      </c>
      <c r="C6390" s="216" t="s">
        <v>96</v>
      </c>
      <c r="D6390" s="216" t="s">
        <v>97</v>
      </c>
      <c r="E6390" s="216" t="s">
        <v>126</v>
      </c>
      <c r="F6390" s="216" t="s">
        <v>125</v>
      </c>
      <c r="G6390">
        <v>0</v>
      </c>
    </row>
    <row r="6391" spans="1:7" x14ac:dyDescent="0.3">
      <c r="A6391" s="216">
        <v>2020</v>
      </c>
      <c r="B6391" s="216" t="s">
        <v>120</v>
      </c>
      <c r="C6391" s="216" t="s">
        <v>78</v>
      </c>
      <c r="D6391" s="216" t="s">
        <v>79</v>
      </c>
      <c r="E6391" s="216" t="s">
        <v>126</v>
      </c>
      <c r="F6391" s="216" t="s">
        <v>125</v>
      </c>
      <c r="G6391">
        <v>0</v>
      </c>
    </row>
    <row r="6392" spans="1:7" x14ac:dyDescent="0.3">
      <c r="A6392" s="216">
        <v>2020</v>
      </c>
      <c r="B6392" s="216" t="s">
        <v>120</v>
      </c>
      <c r="C6392" s="216" t="s">
        <v>121</v>
      </c>
      <c r="D6392" s="216" t="s">
        <v>122</v>
      </c>
      <c r="E6392" s="216" t="s">
        <v>126</v>
      </c>
      <c r="F6392" s="216" t="s">
        <v>125</v>
      </c>
      <c r="G6392">
        <v>4600</v>
      </c>
    </row>
    <row r="6393" spans="1:7" x14ac:dyDescent="0.3">
      <c r="A6393" s="216">
        <v>2020</v>
      </c>
      <c r="B6393" s="216" t="s">
        <v>120</v>
      </c>
      <c r="C6393" s="216" t="s">
        <v>84</v>
      </c>
      <c r="D6393" s="216" t="s">
        <v>85</v>
      </c>
      <c r="E6393" s="216" t="s">
        <v>126</v>
      </c>
      <c r="F6393" s="216" t="s">
        <v>125</v>
      </c>
      <c r="G6393">
        <v>2700</v>
      </c>
    </row>
    <row r="6394" spans="1:7" x14ac:dyDescent="0.3">
      <c r="A6394" s="216">
        <v>2020</v>
      </c>
      <c r="B6394" s="216" t="s">
        <v>250</v>
      </c>
      <c r="C6394" s="216" t="s">
        <v>100</v>
      </c>
      <c r="D6394" s="216" t="s">
        <v>101</v>
      </c>
      <c r="E6394" s="216" t="s">
        <v>126</v>
      </c>
      <c r="F6394" s="216" t="s">
        <v>125</v>
      </c>
      <c r="G6394">
        <v>710</v>
      </c>
    </row>
    <row r="6395" spans="1:7" x14ac:dyDescent="0.3">
      <c r="A6395" s="216">
        <v>2020</v>
      </c>
      <c r="B6395" s="216" t="s">
        <v>115</v>
      </c>
      <c r="C6395" s="216" t="s">
        <v>81</v>
      </c>
      <c r="D6395" s="216" t="s">
        <v>82</v>
      </c>
      <c r="E6395" s="216" t="s">
        <v>126</v>
      </c>
      <c r="F6395" s="216" t="s">
        <v>125</v>
      </c>
      <c r="G6395">
        <v>3100</v>
      </c>
    </row>
    <row r="6396" spans="1:7" x14ac:dyDescent="0.3">
      <c r="A6396" s="216">
        <v>2020</v>
      </c>
      <c r="B6396" s="216" t="s">
        <v>115</v>
      </c>
      <c r="C6396" s="216" t="s">
        <v>98</v>
      </c>
      <c r="D6396" s="216" t="s">
        <v>99</v>
      </c>
      <c r="E6396" s="216" t="s">
        <v>126</v>
      </c>
      <c r="F6396" s="216" t="s">
        <v>125</v>
      </c>
      <c r="G6396">
        <v>5500</v>
      </c>
    </row>
    <row r="6397" spans="1:7" x14ac:dyDescent="0.3">
      <c r="A6397" s="216">
        <v>2020</v>
      </c>
      <c r="B6397" s="216" t="s">
        <v>115</v>
      </c>
      <c r="C6397" s="216" t="s">
        <v>103</v>
      </c>
      <c r="D6397" s="216" t="s">
        <v>104</v>
      </c>
      <c r="E6397" s="216" t="s">
        <v>126</v>
      </c>
      <c r="F6397" s="216" t="s">
        <v>125</v>
      </c>
      <c r="G6397">
        <v>250</v>
      </c>
    </row>
    <row r="6398" spans="1:7" x14ac:dyDescent="0.3">
      <c r="A6398" s="216">
        <v>2020</v>
      </c>
      <c r="B6398" s="216" t="s">
        <v>115</v>
      </c>
      <c r="C6398" s="216" t="s">
        <v>12</v>
      </c>
      <c r="D6398" s="216" t="s">
        <v>47</v>
      </c>
      <c r="E6398" s="216" t="s">
        <v>126</v>
      </c>
      <c r="F6398" s="216" t="s">
        <v>125</v>
      </c>
      <c r="G6398">
        <v>0</v>
      </c>
    </row>
    <row r="6399" spans="1:7" x14ac:dyDescent="0.3">
      <c r="A6399" s="216">
        <v>2020</v>
      </c>
      <c r="B6399" s="216" t="s">
        <v>115</v>
      </c>
      <c r="C6399" s="216" t="s">
        <v>13</v>
      </c>
      <c r="D6399" s="216" t="s">
        <v>48</v>
      </c>
      <c r="E6399" s="216" t="s">
        <v>126</v>
      </c>
      <c r="F6399" s="216" t="s">
        <v>125</v>
      </c>
      <c r="G6399">
        <v>19050</v>
      </c>
    </row>
    <row r="6400" spans="1:7" x14ac:dyDescent="0.3">
      <c r="A6400" s="216">
        <v>2020</v>
      </c>
      <c r="B6400" s="216" t="s">
        <v>6</v>
      </c>
      <c r="C6400" s="216" t="s">
        <v>14</v>
      </c>
      <c r="D6400" s="216" t="s">
        <v>50</v>
      </c>
      <c r="E6400" s="216" t="s">
        <v>126</v>
      </c>
      <c r="F6400" s="216" t="s">
        <v>125</v>
      </c>
      <c r="G6400">
        <v>1000</v>
      </c>
    </row>
    <row r="6401" spans="1:7" x14ac:dyDescent="0.3">
      <c r="A6401" s="216">
        <v>2020</v>
      </c>
      <c r="B6401" s="216" t="s">
        <v>6</v>
      </c>
      <c r="C6401" s="216" t="s">
        <v>15</v>
      </c>
      <c r="D6401" s="216" t="s">
        <v>52</v>
      </c>
      <c r="E6401" s="216" t="s">
        <v>126</v>
      </c>
      <c r="F6401" s="216" t="s">
        <v>125</v>
      </c>
      <c r="G6401">
        <v>22280</v>
      </c>
    </row>
    <row r="6402" spans="1:7" x14ac:dyDescent="0.3">
      <c r="A6402" s="216">
        <v>2020</v>
      </c>
      <c r="B6402" s="216" t="s">
        <v>6</v>
      </c>
      <c r="C6402" s="216" t="s">
        <v>16</v>
      </c>
      <c r="D6402" s="216" t="s">
        <v>53</v>
      </c>
      <c r="E6402" s="216" t="s">
        <v>126</v>
      </c>
      <c r="F6402" s="216" t="s">
        <v>125</v>
      </c>
      <c r="G6402">
        <v>5000</v>
      </c>
    </row>
    <row r="6403" spans="1:7" x14ac:dyDescent="0.3">
      <c r="A6403" s="216">
        <v>2020</v>
      </c>
      <c r="B6403" s="216" t="s">
        <v>6</v>
      </c>
      <c r="C6403" s="216" t="s">
        <v>18</v>
      </c>
      <c r="D6403" s="216" t="s">
        <v>56</v>
      </c>
      <c r="E6403" s="216" t="s">
        <v>126</v>
      </c>
      <c r="F6403" s="216" t="s">
        <v>125</v>
      </c>
      <c r="G6403">
        <v>1765</v>
      </c>
    </row>
    <row r="6404" spans="1:7" x14ac:dyDescent="0.3">
      <c r="A6404" s="216">
        <v>2020</v>
      </c>
      <c r="B6404" s="216" t="s">
        <v>10</v>
      </c>
      <c r="C6404" s="216" t="s">
        <v>19</v>
      </c>
      <c r="D6404" s="216" t="s">
        <v>57</v>
      </c>
      <c r="E6404" s="216" t="s">
        <v>126</v>
      </c>
      <c r="F6404" s="216" t="s">
        <v>125</v>
      </c>
      <c r="G6404">
        <v>2200</v>
      </c>
    </row>
    <row r="6405" spans="1:7" x14ac:dyDescent="0.3">
      <c r="A6405" s="216">
        <v>2020</v>
      </c>
      <c r="B6405" s="216" t="s">
        <v>10</v>
      </c>
      <c r="C6405" s="216" t="s">
        <v>20</v>
      </c>
      <c r="D6405" s="216" t="s">
        <v>58</v>
      </c>
      <c r="E6405" s="216" t="s">
        <v>126</v>
      </c>
      <c r="F6405" s="216" t="s">
        <v>125</v>
      </c>
      <c r="G6405">
        <v>0</v>
      </c>
    </row>
    <row r="6406" spans="1:7" x14ac:dyDescent="0.3">
      <c r="A6406" s="216">
        <v>2020</v>
      </c>
      <c r="B6406" s="216" t="s">
        <v>10</v>
      </c>
      <c r="C6406" s="216" t="s">
        <v>21</v>
      </c>
      <c r="D6406" s="216" t="s">
        <v>59</v>
      </c>
      <c r="E6406" s="216" t="s">
        <v>126</v>
      </c>
      <c r="F6406" s="216" t="s">
        <v>125</v>
      </c>
      <c r="G6406">
        <v>990</v>
      </c>
    </row>
    <row r="6407" spans="1:7" x14ac:dyDescent="0.3">
      <c r="A6407" s="216">
        <v>2020</v>
      </c>
      <c r="B6407" s="216" t="s">
        <v>10</v>
      </c>
      <c r="C6407" s="216" t="s">
        <v>22</v>
      </c>
      <c r="D6407" s="216" t="s">
        <v>60</v>
      </c>
      <c r="E6407" s="216" t="s">
        <v>126</v>
      </c>
      <c r="F6407" s="216" t="s">
        <v>125</v>
      </c>
      <c r="G6407">
        <v>15150</v>
      </c>
    </row>
    <row r="6408" spans="1:7" x14ac:dyDescent="0.3">
      <c r="A6408" s="216">
        <v>2020</v>
      </c>
      <c r="B6408" s="216" t="s">
        <v>10</v>
      </c>
      <c r="C6408" s="216" t="s">
        <v>23</v>
      </c>
      <c r="D6408" s="216" t="s">
        <v>61</v>
      </c>
      <c r="E6408" s="216" t="s">
        <v>126</v>
      </c>
      <c r="F6408" s="216" t="s">
        <v>125</v>
      </c>
      <c r="G6408">
        <v>6830</v>
      </c>
    </row>
    <row r="6409" spans="1:7" x14ac:dyDescent="0.3">
      <c r="A6409" s="216">
        <v>2020</v>
      </c>
      <c r="B6409" s="216" t="s">
        <v>10</v>
      </c>
      <c r="C6409" s="216" t="s">
        <v>24</v>
      </c>
      <c r="D6409" s="216" t="s">
        <v>62</v>
      </c>
      <c r="E6409" s="216" t="s">
        <v>126</v>
      </c>
      <c r="F6409" s="216" t="s">
        <v>125</v>
      </c>
      <c r="G6409">
        <v>4000</v>
      </c>
    </row>
    <row r="6410" spans="1:7" x14ac:dyDescent="0.3">
      <c r="A6410" s="216">
        <v>2020</v>
      </c>
      <c r="B6410" s="216" t="s">
        <v>10</v>
      </c>
      <c r="C6410" s="216" t="s">
        <v>25</v>
      </c>
      <c r="D6410" s="216" t="s">
        <v>64</v>
      </c>
      <c r="E6410" s="216" t="s">
        <v>126</v>
      </c>
      <c r="F6410" s="216" t="s">
        <v>125</v>
      </c>
      <c r="G6410">
        <v>4900</v>
      </c>
    </row>
    <row r="6411" spans="1:7" x14ac:dyDescent="0.3">
      <c r="A6411" s="216">
        <v>2020</v>
      </c>
      <c r="B6411" s="216" t="s">
        <v>10</v>
      </c>
      <c r="C6411" s="216" t="s">
        <v>26</v>
      </c>
      <c r="D6411" s="216" t="s">
        <v>67</v>
      </c>
      <c r="E6411" s="216" t="s">
        <v>126</v>
      </c>
      <c r="F6411" s="216" t="s">
        <v>125</v>
      </c>
      <c r="G6411">
        <v>0</v>
      </c>
    </row>
    <row r="6412" spans="1:7" x14ac:dyDescent="0.3">
      <c r="A6412" s="216">
        <v>2020</v>
      </c>
      <c r="B6412" s="216" t="s">
        <v>6</v>
      </c>
      <c r="C6412" s="216" t="s">
        <v>17</v>
      </c>
      <c r="D6412" s="216" t="s">
        <v>68</v>
      </c>
      <c r="E6412" s="216" t="s">
        <v>126</v>
      </c>
      <c r="F6412" s="216" t="s">
        <v>125</v>
      </c>
      <c r="G6412">
        <v>10400</v>
      </c>
    </row>
    <row r="6413" spans="1:7" x14ac:dyDescent="0.3">
      <c r="A6413" s="216">
        <v>2020</v>
      </c>
      <c r="B6413" s="216" t="s">
        <v>114</v>
      </c>
      <c r="C6413" s="216" t="s">
        <v>112</v>
      </c>
      <c r="D6413" s="216" t="s">
        <v>51</v>
      </c>
      <c r="E6413" s="216" t="s">
        <v>126</v>
      </c>
      <c r="F6413" s="216" t="s">
        <v>125</v>
      </c>
      <c r="G6413">
        <v>6480</v>
      </c>
    </row>
    <row r="6414" spans="1:7" x14ac:dyDescent="0.3">
      <c r="A6414" s="216">
        <v>2020</v>
      </c>
      <c r="B6414" s="216" t="s">
        <v>250</v>
      </c>
      <c r="C6414" s="216" t="s">
        <v>251</v>
      </c>
      <c r="D6414" s="216" t="s">
        <v>252</v>
      </c>
      <c r="E6414" s="216" t="s">
        <v>126</v>
      </c>
      <c r="F6414" s="216" t="s">
        <v>125</v>
      </c>
      <c r="G6414">
        <v>15600</v>
      </c>
    </row>
    <row r="6415" spans="1:7" x14ac:dyDescent="0.3">
      <c r="A6415" s="216">
        <v>2020</v>
      </c>
      <c r="B6415" s="216" t="s">
        <v>250</v>
      </c>
      <c r="C6415" s="216" t="s">
        <v>76</v>
      </c>
      <c r="D6415" s="216" t="s">
        <v>253</v>
      </c>
      <c r="E6415" s="216" t="s">
        <v>126</v>
      </c>
      <c r="F6415" s="216" t="s">
        <v>125</v>
      </c>
      <c r="G6415">
        <v>0</v>
      </c>
    </row>
    <row r="6416" spans="1:7" x14ac:dyDescent="0.3">
      <c r="A6416" s="216">
        <v>2020</v>
      </c>
      <c r="B6416" s="216" t="s">
        <v>114</v>
      </c>
      <c r="C6416" s="216" t="s">
        <v>105</v>
      </c>
      <c r="D6416" s="216" t="s">
        <v>242</v>
      </c>
      <c r="E6416" s="216" t="s">
        <v>126</v>
      </c>
      <c r="F6416" s="216" t="s">
        <v>125</v>
      </c>
      <c r="G6416">
        <v>900</v>
      </c>
    </row>
    <row r="6417" spans="1:7" x14ac:dyDescent="0.3">
      <c r="A6417" s="216">
        <v>2020</v>
      </c>
      <c r="B6417" s="216" t="s">
        <v>114</v>
      </c>
      <c r="C6417" s="216" t="s">
        <v>107</v>
      </c>
      <c r="D6417" s="216" t="s">
        <v>245</v>
      </c>
      <c r="E6417" s="216" t="s">
        <v>126</v>
      </c>
      <c r="F6417" s="216" t="s">
        <v>125</v>
      </c>
      <c r="G6417">
        <v>8400</v>
      </c>
    </row>
    <row r="6418" spans="1:7" x14ac:dyDescent="0.3">
      <c r="A6418" s="216">
        <v>2020</v>
      </c>
      <c r="B6418" s="216" t="s">
        <v>250</v>
      </c>
      <c r="C6418" s="216" t="s">
        <v>243</v>
      </c>
      <c r="D6418" s="216" t="s">
        <v>244</v>
      </c>
      <c r="E6418" s="216" t="s">
        <v>126</v>
      </c>
      <c r="F6418" s="216" t="s">
        <v>125</v>
      </c>
      <c r="G6418">
        <v>2200</v>
      </c>
    </row>
    <row r="6419" spans="1:7" x14ac:dyDescent="0.3">
      <c r="A6419" s="216">
        <v>2020</v>
      </c>
      <c r="B6419" s="216" t="s">
        <v>10</v>
      </c>
      <c r="C6419" s="216" t="s">
        <v>247</v>
      </c>
      <c r="D6419" s="216" t="s">
        <v>248</v>
      </c>
      <c r="E6419" s="216" t="s">
        <v>126</v>
      </c>
      <c r="F6419" s="216" t="s">
        <v>125</v>
      </c>
      <c r="G6419">
        <v>501</v>
      </c>
    </row>
    <row r="6420" spans="1:7" x14ac:dyDescent="0.3">
      <c r="A6420" s="216">
        <v>2020</v>
      </c>
      <c r="B6420" s="216" t="s">
        <v>250</v>
      </c>
      <c r="C6420" s="216" t="s">
        <v>232</v>
      </c>
      <c r="D6420" s="216" t="s">
        <v>233</v>
      </c>
      <c r="E6420" s="216" t="s">
        <v>126</v>
      </c>
      <c r="F6420" s="216" t="s">
        <v>125</v>
      </c>
      <c r="G6420">
        <v>28905</v>
      </c>
    </row>
    <row r="6421" spans="1:7" x14ac:dyDescent="0.3">
      <c r="A6421" s="216">
        <v>2020</v>
      </c>
      <c r="B6421" t="s">
        <v>115</v>
      </c>
      <c r="C6421" t="s">
        <v>69</v>
      </c>
      <c r="D6421" t="s">
        <v>70</v>
      </c>
      <c r="E6421" t="s">
        <v>127</v>
      </c>
      <c r="F6421" t="s">
        <v>28</v>
      </c>
      <c r="G6421">
        <v>10</v>
      </c>
    </row>
    <row r="6422" spans="1:7" x14ac:dyDescent="0.3">
      <c r="A6422" s="216">
        <v>2020</v>
      </c>
      <c r="B6422" t="s">
        <v>6</v>
      </c>
      <c r="C6422" t="s">
        <v>7</v>
      </c>
      <c r="D6422" t="s">
        <v>249</v>
      </c>
      <c r="E6422" s="216" t="s">
        <v>127</v>
      </c>
      <c r="F6422" t="s">
        <v>28</v>
      </c>
      <c r="G6422">
        <v>13</v>
      </c>
    </row>
    <row r="6423" spans="1:7" x14ac:dyDescent="0.3">
      <c r="A6423" s="216">
        <v>2020</v>
      </c>
      <c r="B6423" t="s">
        <v>10</v>
      </c>
      <c r="C6423" t="s">
        <v>11</v>
      </c>
      <c r="D6423" t="s">
        <v>246</v>
      </c>
      <c r="E6423" s="216" t="s">
        <v>127</v>
      </c>
      <c r="F6423" t="s">
        <v>28</v>
      </c>
      <c r="G6423">
        <v>0</v>
      </c>
    </row>
    <row r="6424" spans="1:7" x14ac:dyDescent="0.3">
      <c r="A6424" s="216">
        <v>2020</v>
      </c>
      <c r="B6424" t="s">
        <v>114</v>
      </c>
      <c r="C6424" t="s">
        <v>91</v>
      </c>
      <c r="D6424" t="s">
        <v>92</v>
      </c>
      <c r="E6424" s="216" t="s">
        <v>127</v>
      </c>
      <c r="F6424" t="s">
        <v>28</v>
      </c>
      <c r="G6424">
        <v>0</v>
      </c>
    </row>
    <row r="6425" spans="1:7" x14ac:dyDescent="0.3">
      <c r="A6425" s="216">
        <v>2020</v>
      </c>
      <c r="B6425" t="s">
        <v>120</v>
      </c>
      <c r="C6425" t="s">
        <v>88</v>
      </c>
      <c r="D6425" t="s">
        <v>89</v>
      </c>
      <c r="E6425" s="216" t="s">
        <v>127</v>
      </c>
      <c r="F6425" t="s">
        <v>28</v>
      </c>
      <c r="G6425">
        <v>0</v>
      </c>
    </row>
    <row r="6426" spans="1:7" x14ac:dyDescent="0.3">
      <c r="A6426" s="216">
        <v>2020</v>
      </c>
      <c r="B6426" t="s">
        <v>120</v>
      </c>
      <c r="C6426" t="s">
        <v>93</v>
      </c>
      <c r="D6426" t="s">
        <v>94</v>
      </c>
      <c r="E6426" s="216" t="s">
        <v>127</v>
      </c>
      <c r="F6426" t="s">
        <v>28</v>
      </c>
      <c r="G6426">
        <v>90</v>
      </c>
    </row>
    <row r="6427" spans="1:7" x14ac:dyDescent="0.3">
      <c r="A6427" s="216">
        <v>2020</v>
      </c>
      <c r="B6427" t="s">
        <v>120</v>
      </c>
      <c r="C6427" t="s">
        <v>96</v>
      </c>
      <c r="D6427" t="s">
        <v>97</v>
      </c>
      <c r="E6427" s="216" t="s">
        <v>127</v>
      </c>
      <c r="F6427" t="s">
        <v>28</v>
      </c>
      <c r="G6427">
        <v>0</v>
      </c>
    </row>
    <row r="6428" spans="1:7" x14ac:dyDescent="0.3">
      <c r="A6428" s="216">
        <v>2020</v>
      </c>
      <c r="B6428" t="s">
        <v>120</v>
      </c>
      <c r="C6428" t="s">
        <v>78</v>
      </c>
      <c r="D6428" t="s">
        <v>79</v>
      </c>
      <c r="E6428" s="216" t="s">
        <v>127</v>
      </c>
      <c r="F6428" t="s">
        <v>28</v>
      </c>
      <c r="G6428">
        <v>0</v>
      </c>
    </row>
    <row r="6429" spans="1:7" x14ac:dyDescent="0.3">
      <c r="A6429" s="216">
        <v>2020</v>
      </c>
      <c r="B6429" t="s">
        <v>120</v>
      </c>
      <c r="C6429" t="s">
        <v>121</v>
      </c>
      <c r="D6429" t="s">
        <v>122</v>
      </c>
      <c r="E6429" s="216" t="s">
        <v>127</v>
      </c>
      <c r="F6429" t="s">
        <v>28</v>
      </c>
      <c r="G6429">
        <v>309</v>
      </c>
    </row>
    <row r="6430" spans="1:7" x14ac:dyDescent="0.3">
      <c r="A6430" s="216">
        <v>2020</v>
      </c>
      <c r="B6430" t="s">
        <v>120</v>
      </c>
      <c r="C6430" t="s">
        <v>84</v>
      </c>
      <c r="D6430" t="s">
        <v>85</v>
      </c>
      <c r="E6430" s="216" t="s">
        <v>127</v>
      </c>
      <c r="F6430" t="s">
        <v>28</v>
      </c>
      <c r="G6430">
        <v>25</v>
      </c>
    </row>
    <row r="6431" spans="1:7" x14ac:dyDescent="0.3">
      <c r="A6431" s="216">
        <v>2020</v>
      </c>
      <c r="B6431" t="s">
        <v>250</v>
      </c>
      <c r="C6431" t="s">
        <v>100</v>
      </c>
      <c r="D6431" t="s">
        <v>101</v>
      </c>
      <c r="E6431" s="216" t="s">
        <v>127</v>
      </c>
      <c r="F6431" t="s">
        <v>28</v>
      </c>
      <c r="G6431">
        <v>170</v>
      </c>
    </row>
    <row r="6432" spans="1:7" x14ac:dyDescent="0.3">
      <c r="A6432" s="216">
        <v>2020</v>
      </c>
      <c r="B6432" t="s">
        <v>115</v>
      </c>
      <c r="C6432" t="s">
        <v>81</v>
      </c>
      <c r="D6432" t="s">
        <v>82</v>
      </c>
      <c r="E6432" s="216" t="s">
        <v>127</v>
      </c>
      <c r="F6432" t="s">
        <v>28</v>
      </c>
      <c r="G6432">
        <v>107</v>
      </c>
    </row>
    <row r="6433" spans="1:7" x14ac:dyDescent="0.3">
      <c r="A6433" s="216">
        <v>2020</v>
      </c>
      <c r="B6433" t="s">
        <v>115</v>
      </c>
      <c r="C6433" t="s">
        <v>98</v>
      </c>
      <c r="D6433" t="s">
        <v>99</v>
      </c>
      <c r="E6433" s="216" t="s">
        <v>127</v>
      </c>
      <c r="F6433" t="s">
        <v>28</v>
      </c>
      <c r="G6433">
        <v>52</v>
      </c>
    </row>
    <row r="6434" spans="1:7" x14ac:dyDescent="0.3">
      <c r="A6434" s="216">
        <v>2020</v>
      </c>
      <c r="B6434" t="s">
        <v>115</v>
      </c>
      <c r="C6434" t="s">
        <v>103</v>
      </c>
      <c r="D6434" t="s">
        <v>104</v>
      </c>
      <c r="E6434" s="216" t="s">
        <v>127</v>
      </c>
      <c r="F6434" t="s">
        <v>28</v>
      </c>
      <c r="G6434">
        <v>0</v>
      </c>
    </row>
    <row r="6435" spans="1:7" x14ac:dyDescent="0.3">
      <c r="A6435" s="216">
        <v>2020</v>
      </c>
      <c r="B6435" t="s">
        <v>115</v>
      </c>
      <c r="C6435" t="s">
        <v>12</v>
      </c>
      <c r="D6435" t="s">
        <v>47</v>
      </c>
      <c r="E6435" s="216" t="s">
        <v>127</v>
      </c>
      <c r="F6435" t="s">
        <v>28</v>
      </c>
      <c r="G6435">
        <v>0</v>
      </c>
    </row>
    <row r="6436" spans="1:7" x14ac:dyDescent="0.3">
      <c r="A6436" s="216">
        <v>2020</v>
      </c>
      <c r="B6436" t="s">
        <v>115</v>
      </c>
      <c r="C6436" t="s">
        <v>13</v>
      </c>
      <c r="D6436" t="s">
        <v>48</v>
      </c>
      <c r="E6436" s="216" t="s">
        <v>127</v>
      </c>
      <c r="F6436" t="s">
        <v>28</v>
      </c>
      <c r="G6436">
        <v>93</v>
      </c>
    </row>
    <row r="6437" spans="1:7" x14ac:dyDescent="0.3">
      <c r="A6437" s="216">
        <v>2020</v>
      </c>
      <c r="B6437" t="s">
        <v>6</v>
      </c>
      <c r="C6437" t="s">
        <v>14</v>
      </c>
      <c r="D6437" t="s">
        <v>50</v>
      </c>
      <c r="E6437" s="216" t="s">
        <v>127</v>
      </c>
      <c r="F6437" t="s">
        <v>28</v>
      </c>
      <c r="G6437">
        <v>0</v>
      </c>
    </row>
    <row r="6438" spans="1:7" x14ac:dyDescent="0.3">
      <c r="A6438" s="216">
        <v>2020</v>
      </c>
      <c r="B6438" t="s">
        <v>6</v>
      </c>
      <c r="C6438" t="s">
        <v>15</v>
      </c>
      <c r="D6438" t="s">
        <v>52</v>
      </c>
      <c r="E6438" s="216" t="s">
        <v>127</v>
      </c>
      <c r="F6438" t="s">
        <v>28</v>
      </c>
      <c r="G6438">
        <v>12</v>
      </c>
    </row>
    <row r="6439" spans="1:7" x14ac:dyDescent="0.3">
      <c r="A6439" s="216">
        <v>2020</v>
      </c>
      <c r="B6439" t="s">
        <v>6</v>
      </c>
      <c r="C6439" t="s">
        <v>16</v>
      </c>
      <c r="D6439" t="s">
        <v>53</v>
      </c>
      <c r="E6439" s="216" t="s">
        <v>127</v>
      </c>
      <c r="F6439" t="s">
        <v>28</v>
      </c>
      <c r="G6439">
        <v>30</v>
      </c>
    </row>
    <row r="6440" spans="1:7" x14ac:dyDescent="0.3">
      <c r="A6440" s="216">
        <v>2020</v>
      </c>
      <c r="B6440" t="s">
        <v>6</v>
      </c>
      <c r="C6440" t="s">
        <v>18</v>
      </c>
      <c r="D6440" t="s">
        <v>56</v>
      </c>
      <c r="E6440" s="216" t="s">
        <v>127</v>
      </c>
      <c r="F6440" t="s">
        <v>28</v>
      </c>
      <c r="G6440">
        <v>195</v>
      </c>
    </row>
    <row r="6441" spans="1:7" x14ac:dyDescent="0.3">
      <c r="A6441" s="216">
        <v>2020</v>
      </c>
      <c r="B6441" t="s">
        <v>10</v>
      </c>
      <c r="C6441" t="s">
        <v>19</v>
      </c>
      <c r="D6441" t="s">
        <v>57</v>
      </c>
      <c r="E6441" s="216" t="s">
        <v>127</v>
      </c>
      <c r="F6441" t="s">
        <v>28</v>
      </c>
      <c r="G6441">
        <v>111</v>
      </c>
    </row>
    <row r="6442" spans="1:7" x14ac:dyDescent="0.3">
      <c r="A6442" s="216">
        <v>2020</v>
      </c>
      <c r="B6442" t="s">
        <v>10</v>
      </c>
      <c r="C6442" t="s">
        <v>20</v>
      </c>
      <c r="D6442" t="s">
        <v>58</v>
      </c>
      <c r="E6442" s="216" t="s">
        <v>127</v>
      </c>
      <c r="F6442" t="s">
        <v>28</v>
      </c>
      <c r="G6442">
        <v>0</v>
      </c>
    </row>
    <row r="6443" spans="1:7" x14ac:dyDescent="0.3">
      <c r="A6443" s="216">
        <v>2020</v>
      </c>
      <c r="B6443" t="s">
        <v>10</v>
      </c>
      <c r="C6443" t="s">
        <v>21</v>
      </c>
      <c r="D6443" t="s">
        <v>59</v>
      </c>
      <c r="E6443" s="216" t="s">
        <v>127</v>
      </c>
      <c r="F6443" t="s">
        <v>28</v>
      </c>
      <c r="G6443">
        <v>28</v>
      </c>
    </row>
    <row r="6444" spans="1:7" x14ac:dyDescent="0.3">
      <c r="A6444" s="216">
        <v>2020</v>
      </c>
      <c r="B6444" t="s">
        <v>10</v>
      </c>
      <c r="C6444" t="s">
        <v>22</v>
      </c>
      <c r="D6444" t="s">
        <v>60</v>
      </c>
      <c r="E6444" s="216" t="s">
        <v>127</v>
      </c>
      <c r="F6444" t="s">
        <v>28</v>
      </c>
      <c r="G6444">
        <v>233</v>
      </c>
    </row>
    <row r="6445" spans="1:7" x14ac:dyDescent="0.3">
      <c r="A6445" s="216">
        <v>2020</v>
      </c>
      <c r="B6445" t="s">
        <v>10</v>
      </c>
      <c r="C6445" t="s">
        <v>23</v>
      </c>
      <c r="D6445" t="s">
        <v>61</v>
      </c>
      <c r="E6445" s="216" t="s">
        <v>127</v>
      </c>
      <c r="F6445" t="s">
        <v>28</v>
      </c>
      <c r="G6445">
        <v>23</v>
      </c>
    </row>
    <row r="6446" spans="1:7" x14ac:dyDescent="0.3">
      <c r="A6446" s="216">
        <v>2020</v>
      </c>
      <c r="B6446" t="s">
        <v>10</v>
      </c>
      <c r="C6446" t="s">
        <v>24</v>
      </c>
      <c r="D6446" t="s">
        <v>62</v>
      </c>
      <c r="E6446" s="216" t="s">
        <v>127</v>
      </c>
      <c r="F6446" t="s">
        <v>28</v>
      </c>
      <c r="G6446">
        <v>0</v>
      </c>
    </row>
    <row r="6447" spans="1:7" x14ac:dyDescent="0.3">
      <c r="A6447" s="216">
        <v>2020</v>
      </c>
      <c r="B6447" t="s">
        <v>10</v>
      </c>
      <c r="C6447" t="s">
        <v>25</v>
      </c>
      <c r="D6447" t="s">
        <v>64</v>
      </c>
      <c r="E6447" s="216" t="s">
        <v>127</v>
      </c>
      <c r="F6447" t="s">
        <v>28</v>
      </c>
      <c r="G6447">
        <v>0</v>
      </c>
    </row>
    <row r="6448" spans="1:7" x14ac:dyDescent="0.3">
      <c r="A6448" s="216">
        <v>2020</v>
      </c>
      <c r="B6448" t="s">
        <v>10</v>
      </c>
      <c r="C6448" t="s">
        <v>26</v>
      </c>
      <c r="D6448" t="s">
        <v>67</v>
      </c>
      <c r="E6448" s="216" t="s">
        <v>127</v>
      </c>
      <c r="F6448" t="s">
        <v>28</v>
      </c>
      <c r="G6448">
        <v>0</v>
      </c>
    </row>
    <row r="6449" spans="1:7" x14ac:dyDescent="0.3">
      <c r="A6449" s="216">
        <v>2020</v>
      </c>
      <c r="B6449" t="s">
        <v>6</v>
      </c>
      <c r="C6449" t="s">
        <v>17</v>
      </c>
      <c r="D6449" t="s">
        <v>68</v>
      </c>
      <c r="E6449" s="216" t="s">
        <v>127</v>
      </c>
      <c r="F6449" t="s">
        <v>28</v>
      </c>
      <c r="G6449">
        <v>0</v>
      </c>
    </row>
    <row r="6450" spans="1:7" x14ac:dyDescent="0.3">
      <c r="A6450" s="216">
        <v>2020</v>
      </c>
      <c r="B6450" t="s">
        <v>114</v>
      </c>
      <c r="C6450" t="s">
        <v>112</v>
      </c>
      <c r="D6450" t="s">
        <v>51</v>
      </c>
      <c r="E6450" s="216" t="s">
        <v>127</v>
      </c>
      <c r="F6450" t="s">
        <v>28</v>
      </c>
      <c r="G6450">
        <v>0</v>
      </c>
    </row>
    <row r="6451" spans="1:7" x14ac:dyDescent="0.3">
      <c r="A6451" s="216">
        <v>2020</v>
      </c>
      <c r="B6451" t="s">
        <v>250</v>
      </c>
      <c r="C6451" t="s">
        <v>251</v>
      </c>
      <c r="D6451" t="s">
        <v>252</v>
      </c>
      <c r="E6451" s="216" t="s">
        <v>127</v>
      </c>
      <c r="F6451" t="s">
        <v>28</v>
      </c>
      <c r="G6451">
        <v>0</v>
      </c>
    </row>
    <row r="6452" spans="1:7" x14ac:dyDescent="0.3">
      <c r="A6452" s="216">
        <v>2020</v>
      </c>
      <c r="B6452" t="s">
        <v>250</v>
      </c>
      <c r="C6452" t="s">
        <v>76</v>
      </c>
      <c r="D6452" t="s">
        <v>253</v>
      </c>
      <c r="E6452" s="216" t="s">
        <v>127</v>
      </c>
      <c r="F6452" t="s">
        <v>28</v>
      </c>
      <c r="G6452">
        <v>0</v>
      </c>
    </row>
    <row r="6453" spans="1:7" x14ac:dyDescent="0.3">
      <c r="A6453" s="216">
        <v>2020</v>
      </c>
      <c r="B6453" t="s">
        <v>114</v>
      </c>
      <c r="C6453" t="s">
        <v>105</v>
      </c>
      <c r="D6453" t="s">
        <v>242</v>
      </c>
      <c r="E6453" s="216" t="s">
        <v>127</v>
      </c>
      <c r="F6453" t="s">
        <v>28</v>
      </c>
      <c r="G6453">
        <v>0</v>
      </c>
    </row>
    <row r="6454" spans="1:7" x14ac:dyDescent="0.3">
      <c r="A6454" s="216">
        <v>2020</v>
      </c>
      <c r="B6454" t="s">
        <v>114</v>
      </c>
      <c r="C6454" t="s">
        <v>107</v>
      </c>
      <c r="D6454" t="s">
        <v>245</v>
      </c>
      <c r="E6454" s="216" t="s">
        <v>127</v>
      </c>
      <c r="F6454" t="s">
        <v>28</v>
      </c>
      <c r="G6454">
        <v>0</v>
      </c>
    </row>
    <row r="6455" spans="1:7" x14ac:dyDescent="0.3">
      <c r="A6455" s="216">
        <v>2020</v>
      </c>
      <c r="B6455" t="s">
        <v>250</v>
      </c>
      <c r="C6455" t="s">
        <v>243</v>
      </c>
      <c r="D6455" t="s">
        <v>244</v>
      </c>
      <c r="E6455" s="216" t="s">
        <v>127</v>
      </c>
      <c r="F6455" t="s">
        <v>28</v>
      </c>
      <c r="G6455">
        <v>482</v>
      </c>
    </row>
    <row r="6456" spans="1:7" x14ac:dyDescent="0.3">
      <c r="A6456" s="216">
        <v>2020</v>
      </c>
      <c r="B6456" t="s">
        <v>10</v>
      </c>
      <c r="C6456" t="s">
        <v>247</v>
      </c>
      <c r="D6456" t="s">
        <v>248</v>
      </c>
      <c r="E6456" s="216" t="s">
        <v>127</v>
      </c>
      <c r="F6456" t="s">
        <v>28</v>
      </c>
      <c r="G6456">
        <v>0</v>
      </c>
    </row>
    <row r="6457" spans="1:7" x14ac:dyDescent="0.3">
      <c r="A6457" s="216">
        <v>2020</v>
      </c>
      <c r="B6457" t="s">
        <v>250</v>
      </c>
      <c r="C6457" t="s">
        <v>232</v>
      </c>
      <c r="D6457" t="s">
        <v>233</v>
      </c>
      <c r="E6457" s="216" t="s">
        <v>127</v>
      </c>
      <c r="F6457" t="s">
        <v>28</v>
      </c>
      <c r="G6457">
        <v>88</v>
      </c>
    </row>
    <row r="6458" spans="1:7" x14ac:dyDescent="0.3">
      <c r="A6458" s="216">
        <v>2020</v>
      </c>
      <c r="B6458" s="216" t="s">
        <v>115</v>
      </c>
      <c r="C6458" s="216" t="s">
        <v>69</v>
      </c>
      <c r="D6458" s="216" t="s">
        <v>70</v>
      </c>
      <c r="E6458" t="s">
        <v>31</v>
      </c>
      <c r="F6458" t="s">
        <v>30</v>
      </c>
      <c r="G6458">
        <v>0</v>
      </c>
    </row>
    <row r="6459" spans="1:7" x14ac:dyDescent="0.3">
      <c r="A6459" s="216">
        <v>2020</v>
      </c>
      <c r="B6459" s="216" t="s">
        <v>6</v>
      </c>
      <c r="C6459" s="216" t="s">
        <v>7</v>
      </c>
      <c r="D6459" s="216" t="s">
        <v>249</v>
      </c>
      <c r="E6459" s="216" t="s">
        <v>31</v>
      </c>
      <c r="F6459" s="216" t="s">
        <v>30</v>
      </c>
      <c r="G6459" s="216">
        <v>0</v>
      </c>
    </row>
    <row r="6460" spans="1:7" x14ac:dyDescent="0.3">
      <c r="A6460" s="216">
        <v>2020</v>
      </c>
      <c r="B6460" s="216" t="s">
        <v>10</v>
      </c>
      <c r="C6460" s="216" t="s">
        <v>11</v>
      </c>
      <c r="D6460" s="216" t="s">
        <v>246</v>
      </c>
      <c r="E6460" s="216" t="s">
        <v>31</v>
      </c>
      <c r="F6460" s="216" t="s">
        <v>30</v>
      </c>
      <c r="G6460" s="216">
        <v>0</v>
      </c>
    </row>
    <row r="6461" spans="1:7" x14ac:dyDescent="0.3">
      <c r="A6461" s="216">
        <v>2020</v>
      </c>
      <c r="B6461" s="216" t="s">
        <v>114</v>
      </c>
      <c r="C6461" s="216" t="s">
        <v>91</v>
      </c>
      <c r="D6461" s="216" t="s">
        <v>92</v>
      </c>
      <c r="E6461" s="216" t="s">
        <v>31</v>
      </c>
      <c r="F6461" s="216" t="s">
        <v>30</v>
      </c>
      <c r="G6461" s="216">
        <v>0</v>
      </c>
    </row>
    <row r="6462" spans="1:7" x14ac:dyDescent="0.3">
      <c r="A6462" s="216">
        <v>2020</v>
      </c>
      <c r="B6462" s="216" t="s">
        <v>120</v>
      </c>
      <c r="C6462" s="216" t="s">
        <v>88</v>
      </c>
      <c r="D6462" s="216" t="s">
        <v>89</v>
      </c>
      <c r="E6462" s="216" t="s">
        <v>31</v>
      </c>
      <c r="F6462" s="216" t="s">
        <v>30</v>
      </c>
      <c r="G6462" s="216">
        <v>0</v>
      </c>
    </row>
    <row r="6463" spans="1:7" x14ac:dyDescent="0.3">
      <c r="A6463" s="216">
        <v>2020</v>
      </c>
      <c r="B6463" s="216" t="s">
        <v>120</v>
      </c>
      <c r="C6463" s="216" t="s">
        <v>93</v>
      </c>
      <c r="D6463" s="216" t="s">
        <v>94</v>
      </c>
      <c r="E6463" s="216" t="s">
        <v>31</v>
      </c>
      <c r="F6463" s="216" t="s">
        <v>30</v>
      </c>
      <c r="G6463" s="216">
        <v>0</v>
      </c>
    </row>
    <row r="6464" spans="1:7" x14ac:dyDescent="0.3">
      <c r="A6464" s="216">
        <v>2020</v>
      </c>
      <c r="B6464" s="216" t="s">
        <v>120</v>
      </c>
      <c r="C6464" s="216" t="s">
        <v>96</v>
      </c>
      <c r="D6464" s="216" t="s">
        <v>97</v>
      </c>
      <c r="E6464" s="216" t="s">
        <v>31</v>
      </c>
      <c r="F6464" s="216" t="s">
        <v>30</v>
      </c>
      <c r="G6464" s="216">
        <v>0</v>
      </c>
    </row>
    <row r="6465" spans="1:7" x14ac:dyDescent="0.3">
      <c r="A6465" s="216">
        <v>2020</v>
      </c>
      <c r="B6465" s="216" t="s">
        <v>120</v>
      </c>
      <c r="C6465" s="216" t="s">
        <v>78</v>
      </c>
      <c r="D6465" s="216" t="s">
        <v>79</v>
      </c>
      <c r="E6465" s="216" t="s">
        <v>31</v>
      </c>
      <c r="F6465" s="216" t="s">
        <v>30</v>
      </c>
      <c r="G6465" s="216">
        <v>0</v>
      </c>
    </row>
    <row r="6466" spans="1:7" x14ac:dyDescent="0.3">
      <c r="A6466" s="216">
        <v>2020</v>
      </c>
      <c r="B6466" s="216" t="s">
        <v>120</v>
      </c>
      <c r="C6466" s="216" t="s">
        <v>121</v>
      </c>
      <c r="D6466" s="216" t="s">
        <v>122</v>
      </c>
      <c r="E6466" s="216" t="s">
        <v>31</v>
      </c>
      <c r="F6466" s="216" t="s">
        <v>30</v>
      </c>
      <c r="G6466" s="216">
        <v>0</v>
      </c>
    </row>
    <row r="6467" spans="1:7" x14ac:dyDescent="0.3">
      <c r="A6467" s="216">
        <v>2020</v>
      </c>
      <c r="B6467" s="216" t="s">
        <v>120</v>
      </c>
      <c r="C6467" s="216" t="s">
        <v>84</v>
      </c>
      <c r="D6467" s="216" t="s">
        <v>85</v>
      </c>
      <c r="E6467" s="216" t="s">
        <v>31</v>
      </c>
      <c r="F6467" s="216" t="s">
        <v>30</v>
      </c>
      <c r="G6467" s="216">
        <v>0</v>
      </c>
    </row>
    <row r="6468" spans="1:7" x14ac:dyDescent="0.3">
      <c r="A6468" s="216">
        <v>2020</v>
      </c>
      <c r="B6468" s="216" t="s">
        <v>250</v>
      </c>
      <c r="C6468" s="216" t="s">
        <v>100</v>
      </c>
      <c r="D6468" s="216" t="s">
        <v>101</v>
      </c>
      <c r="E6468" s="216" t="s">
        <v>31</v>
      </c>
      <c r="F6468" s="216" t="s">
        <v>30</v>
      </c>
      <c r="G6468" s="216">
        <v>0</v>
      </c>
    </row>
    <row r="6469" spans="1:7" x14ac:dyDescent="0.3">
      <c r="A6469" s="216">
        <v>2020</v>
      </c>
      <c r="B6469" s="216" t="s">
        <v>115</v>
      </c>
      <c r="C6469" s="216" t="s">
        <v>81</v>
      </c>
      <c r="D6469" s="216" t="s">
        <v>82</v>
      </c>
      <c r="E6469" s="216" t="s">
        <v>31</v>
      </c>
      <c r="F6469" s="216" t="s">
        <v>30</v>
      </c>
      <c r="G6469" s="216">
        <v>0</v>
      </c>
    </row>
    <row r="6470" spans="1:7" x14ac:dyDescent="0.3">
      <c r="A6470" s="216">
        <v>2020</v>
      </c>
      <c r="B6470" s="216" t="s">
        <v>115</v>
      </c>
      <c r="C6470" s="216" t="s">
        <v>98</v>
      </c>
      <c r="D6470" s="216" t="s">
        <v>99</v>
      </c>
      <c r="E6470" s="216" t="s">
        <v>31</v>
      </c>
      <c r="F6470" s="216" t="s">
        <v>30</v>
      </c>
      <c r="G6470" s="216">
        <v>0</v>
      </c>
    </row>
    <row r="6471" spans="1:7" x14ac:dyDescent="0.3">
      <c r="A6471" s="216">
        <v>2020</v>
      </c>
      <c r="B6471" s="216" t="s">
        <v>115</v>
      </c>
      <c r="C6471" s="216" t="s">
        <v>103</v>
      </c>
      <c r="D6471" s="216" t="s">
        <v>104</v>
      </c>
      <c r="E6471" s="216" t="s">
        <v>31</v>
      </c>
      <c r="F6471" s="216" t="s">
        <v>30</v>
      </c>
      <c r="G6471" s="216">
        <v>0</v>
      </c>
    </row>
    <row r="6472" spans="1:7" x14ac:dyDescent="0.3">
      <c r="A6472" s="216">
        <v>2020</v>
      </c>
      <c r="B6472" s="216" t="s">
        <v>115</v>
      </c>
      <c r="C6472" s="216" t="s">
        <v>12</v>
      </c>
      <c r="D6472" s="216" t="s">
        <v>47</v>
      </c>
      <c r="E6472" s="216" t="s">
        <v>31</v>
      </c>
      <c r="F6472" s="216" t="s">
        <v>30</v>
      </c>
      <c r="G6472" s="216">
        <v>0</v>
      </c>
    </row>
    <row r="6473" spans="1:7" x14ac:dyDescent="0.3">
      <c r="A6473" s="216">
        <v>2020</v>
      </c>
      <c r="B6473" s="216" t="s">
        <v>115</v>
      </c>
      <c r="C6473" s="216" t="s">
        <v>13</v>
      </c>
      <c r="D6473" s="216" t="s">
        <v>48</v>
      </c>
      <c r="E6473" s="216" t="s">
        <v>31</v>
      </c>
      <c r="F6473" s="216" t="s">
        <v>30</v>
      </c>
      <c r="G6473" s="216">
        <v>0</v>
      </c>
    </row>
    <row r="6474" spans="1:7" x14ac:dyDescent="0.3">
      <c r="A6474" s="216">
        <v>2020</v>
      </c>
      <c r="B6474" s="216" t="s">
        <v>6</v>
      </c>
      <c r="C6474" s="216" t="s">
        <v>14</v>
      </c>
      <c r="D6474" s="216" t="s">
        <v>50</v>
      </c>
      <c r="E6474" s="216" t="s">
        <v>31</v>
      </c>
      <c r="F6474" s="216" t="s">
        <v>30</v>
      </c>
      <c r="G6474" s="216">
        <v>0</v>
      </c>
    </row>
    <row r="6475" spans="1:7" x14ac:dyDescent="0.3">
      <c r="A6475" s="216">
        <v>2020</v>
      </c>
      <c r="B6475" s="216" t="s">
        <v>6</v>
      </c>
      <c r="C6475" s="216" t="s">
        <v>15</v>
      </c>
      <c r="D6475" s="216" t="s">
        <v>52</v>
      </c>
      <c r="E6475" s="216" t="s">
        <v>31</v>
      </c>
      <c r="F6475" s="216" t="s">
        <v>30</v>
      </c>
      <c r="G6475" s="216">
        <v>0</v>
      </c>
    </row>
    <row r="6476" spans="1:7" x14ac:dyDescent="0.3">
      <c r="A6476" s="216">
        <v>2020</v>
      </c>
      <c r="B6476" s="216" t="s">
        <v>6</v>
      </c>
      <c r="C6476" s="216" t="s">
        <v>16</v>
      </c>
      <c r="D6476" s="216" t="s">
        <v>53</v>
      </c>
      <c r="E6476" s="216" t="s">
        <v>31</v>
      </c>
      <c r="F6476" s="216" t="s">
        <v>30</v>
      </c>
      <c r="G6476" s="216">
        <v>0</v>
      </c>
    </row>
    <row r="6477" spans="1:7" x14ac:dyDescent="0.3">
      <c r="A6477" s="216">
        <v>2020</v>
      </c>
      <c r="B6477" s="216" t="s">
        <v>6</v>
      </c>
      <c r="C6477" s="216" t="s">
        <v>18</v>
      </c>
      <c r="D6477" s="216" t="s">
        <v>56</v>
      </c>
      <c r="E6477" s="216" t="s">
        <v>31</v>
      </c>
      <c r="F6477" s="216" t="s">
        <v>30</v>
      </c>
      <c r="G6477">
        <v>800</v>
      </c>
    </row>
    <row r="6478" spans="1:7" x14ac:dyDescent="0.3">
      <c r="A6478" s="216">
        <v>2020</v>
      </c>
      <c r="B6478" s="216" t="s">
        <v>10</v>
      </c>
      <c r="C6478" s="216" t="s">
        <v>19</v>
      </c>
      <c r="D6478" s="216" t="s">
        <v>57</v>
      </c>
      <c r="E6478" s="216" t="s">
        <v>31</v>
      </c>
      <c r="F6478" s="216" t="s">
        <v>30</v>
      </c>
      <c r="G6478">
        <v>0</v>
      </c>
    </row>
    <row r="6479" spans="1:7" x14ac:dyDescent="0.3">
      <c r="A6479" s="216">
        <v>2020</v>
      </c>
      <c r="B6479" s="216" t="s">
        <v>10</v>
      </c>
      <c r="C6479" s="216" t="s">
        <v>20</v>
      </c>
      <c r="D6479" s="216" t="s">
        <v>58</v>
      </c>
      <c r="E6479" s="216" t="s">
        <v>31</v>
      </c>
      <c r="F6479" s="216" t="s">
        <v>30</v>
      </c>
      <c r="G6479">
        <v>0</v>
      </c>
    </row>
    <row r="6480" spans="1:7" x14ac:dyDescent="0.3">
      <c r="A6480" s="216">
        <v>2020</v>
      </c>
      <c r="B6480" s="216" t="s">
        <v>10</v>
      </c>
      <c r="C6480" s="216" t="s">
        <v>21</v>
      </c>
      <c r="D6480" s="216" t="s">
        <v>59</v>
      </c>
      <c r="E6480" s="216" t="s">
        <v>31</v>
      </c>
      <c r="F6480" s="216" t="s">
        <v>30</v>
      </c>
      <c r="G6480">
        <v>0</v>
      </c>
    </row>
    <row r="6481" spans="1:7" x14ac:dyDescent="0.3">
      <c r="A6481" s="216">
        <v>2020</v>
      </c>
      <c r="B6481" s="216" t="s">
        <v>10</v>
      </c>
      <c r="C6481" s="216" t="s">
        <v>22</v>
      </c>
      <c r="D6481" s="216" t="s">
        <v>60</v>
      </c>
      <c r="E6481" s="216" t="s">
        <v>31</v>
      </c>
      <c r="F6481" s="216" t="s">
        <v>30</v>
      </c>
      <c r="G6481">
        <v>0</v>
      </c>
    </row>
    <row r="6482" spans="1:7" x14ac:dyDescent="0.3">
      <c r="A6482" s="216">
        <v>2020</v>
      </c>
      <c r="B6482" s="216" t="s">
        <v>10</v>
      </c>
      <c r="C6482" s="216" t="s">
        <v>23</v>
      </c>
      <c r="D6482" s="216" t="s">
        <v>61</v>
      </c>
      <c r="E6482" s="216" t="s">
        <v>31</v>
      </c>
      <c r="F6482" s="216" t="s">
        <v>30</v>
      </c>
      <c r="G6482">
        <v>0</v>
      </c>
    </row>
    <row r="6483" spans="1:7" x14ac:dyDescent="0.3">
      <c r="A6483" s="216">
        <v>2020</v>
      </c>
      <c r="B6483" s="216" t="s">
        <v>10</v>
      </c>
      <c r="C6483" s="216" t="s">
        <v>24</v>
      </c>
      <c r="D6483" s="216" t="s">
        <v>62</v>
      </c>
      <c r="E6483" s="216" t="s">
        <v>31</v>
      </c>
      <c r="F6483" s="216" t="s">
        <v>30</v>
      </c>
      <c r="G6483">
        <v>0</v>
      </c>
    </row>
    <row r="6484" spans="1:7" x14ac:dyDescent="0.3">
      <c r="A6484" s="216">
        <v>2020</v>
      </c>
      <c r="B6484" s="216" t="s">
        <v>10</v>
      </c>
      <c r="C6484" s="216" t="s">
        <v>25</v>
      </c>
      <c r="D6484" s="216" t="s">
        <v>64</v>
      </c>
      <c r="E6484" s="216" t="s">
        <v>31</v>
      </c>
      <c r="F6484" s="216" t="s">
        <v>30</v>
      </c>
      <c r="G6484">
        <v>680</v>
      </c>
    </row>
    <row r="6485" spans="1:7" x14ac:dyDescent="0.3">
      <c r="A6485" s="216">
        <v>2020</v>
      </c>
      <c r="B6485" s="216" t="s">
        <v>10</v>
      </c>
      <c r="C6485" s="216" t="s">
        <v>26</v>
      </c>
      <c r="D6485" s="216" t="s">
        <v>67</v>
      </c>
      <c r="E6485" s="216" t="s">
        <v>31</v>
      </c>
      <c r="F6485" s="216" t="s">
        <v>30</v>
      </c>
      <c r="G6485">
        <v>0</v>
      </c>
    </row>
    <row r="6486" spans="1:7" x14ac:dyDescent="0.3">
      <c r="A6486" s="216">
        <v>2020</v>
      </c>
      <c r="B6486" s="216" t="s">
        <v>6</v>
      </c>
      <c r="C6486" s="216" t="s">
        <v>17</v>
      </c>
      <c r="D6486" s="216" t="s">
        <v>68</v>
      </c>
      <c r="E6486" s="216" t="s">
        <v>31</v>
      </c>
      <c r="F6486" s="216" t="s">
        <v>30</v>
      </c>
      <c r="G6486">
        <v>0</v>
      </c>
    </row>
    <row r="6487" spans="1:7" x14ac:dyDescent="0.3">
      <c r="A6487" s="216">
        <v>2020</v>
      </c>
      <c r="B6487" s="216" t="s">
        <v>114</v>
      </c>
      <c r="C6487" s="216" t="s">
        <v>112</v>
      </c>
      <c r="D6487" s="216" t="s">
        <v>51</v>
      </c>
      <c r="E6487" s="216" t="s">
        <v>31</v>
      </c>
      <c r="F6487" s="216" t="s">
        <v>30</v>
      </c>
      <c r="G6487">
        <v>0</v>
      </c>
    </row>
    <row r="6488" spans="1:7" x14ac:dyDescent="0.3">
      <c r="A6488" s="216">
        <v>2020</v>
      </c>
      <c r="B6488" s="216" t="s">
        <v>250</v>
      </c>
      <c r="C6488" s="216" t="s">
        <v>251</v>
      </c>
      <c r="D6488" s="216" t="s">
        <v>252</v>
      </c>
      <c r="E6488" s="216" t="s">
        <v>31</v>
      </c>
      <c r="F6488" s="216" t="s">
        <v>30</v>
      </c>
      <c r="G6488">
        <v>0</v>
      </c>
    </row>
    <row r="6489" spans="1:7" x14ac:dyDescent="0.3">
      <c r="A6489" s="216">
        <v>2020</v>
      </c>
      <c r="B6489" s="216" t="s">
        <v>250</v>
      </c>
      <c r="C6489" s="216" t="s">
        <v>76</v>
      </c>
      <c r="D6489" s="216" t="s">
        <v>253</v>
      </c>
      <c r="E6489" s="216" t="s">
        <v>31</v>
      </c>
      <c r="F6489" s="216" t="s">
        <v>30</v>
      </c>
      <c r="G6489">
        <v>0</v>
      </c>
    </row>
    <row r="6490" spans="1:7" x14ac:dyDescent="0.3">
      <c r="A6490" s="216">
        <v>2020</v>
      </c>
      <c r="B6490" s="216" t="s">
        <v>114</v>
      </c>
      <c r="C6490" s="216" t="s">
        <v>105</v>
      </c>
      <c r="D6490" s="216" t="s">
        <v>242</v>
      </c>
      <c r="E6490" s="216" t="s">
        <v>31</v>
      </c>
      <c r="F6490" s="216" t="s">
        <v>30</v>
      </c>
      <c r="G6490">
        <v>0</v>
      </c>
    </row>
    <row r="6491" spans="1:7" x14ac:dyDescent="0.3">
      <c r="A6491" s="216">
        <v>2020</v>
      </c>
      <c r="B6491" s="216" t="s">
        <v>114</v>
      </c>
      <c r="C6491" s="216" t="s">
        <v>107</v>
      </c>
      <c r="D6491" s="216" t="s">
        <v>245</v>
      </c>
      <c r="E6491" s="216" t="s">
        <v>31</v>
      </c>
      <c r="F6491" s="216" t="s">
        <v>30</v>
      </c>
      <c r="G6491">
        <v>0</v>
      </c>
    </row>
    <row r="6492" spans="1:7" x14ac:dyDescent="0.3">
      <c r="A6492" s="216">
        <v>2020</v>
      </c>
      <c r="B6492" s="216" t="s">
        <v>250</v>
      </c>
      <c r="C6492" s="216" t="s">
        <v>243</v>
      </c>
      <c r="D6492" s="216" t="s">
        <v>244</v>
      </c>
      <c r="E6492" s="216" t="s">
        <v>31</v>
      </c>
      <c r="F6492" s="216" t="s">
        <v>30</v>
      </c>
      <c r="G6492">
        <v>0</v>
      </c>
    </row>
    <row r="6493" spans="1:7" x14ac:dyDescent="0.3">
      <c r="A6493" s="216">
        <v>2020</v>
      </c>
      <c r="B6493" s="216" t="s">
        <v>10</v>
      </c>
      <c r="C6493" s="216" t="s">
        <v>247</v>
      </c>
      <c r="D6493" s="216" t="s">
        <v>248</v>
      </c>
      <c r="E6493" s="216" t="s">
        <v>31</v>
      </c>
      <c r="F6493" s="216" t="s">
        <v>30</v>
      </c>
      <c r="G6493">
        <v>1600</v>
      </c>
    </row>
    <row r="6494" spans="1:7" x14ac:dyDescent="0.3">
      <c r="A6494" s="216">
        <v>2020</v>
      </c>
      <c r="B6494" s="216" t="s">
        <v>250</v>
      </c>
      <c r="C6494" s="216" t="s">
        <v>232</v>
      </c>
      <c r="D6494" s="216" t="s">
        <v>233</v>
      </c>
      <c r="E6494" s="216" t="s">
        <v>31</v>
      </c>
      <c r="F6494" s="216" t="s">
        <v>30</v>
      </c>
      <c r="G6494">
        <v>0</v>
      </c>
    </row>
    <row r="6495" spans="1:7" x14ac:dyDescent="0.3">
      <c r="A6495" s="216">
        <v>2020</v>
      </c>
      <c r="B6495" s="216" t="s">
        <v>115</v>
      </c>
      <c r="C6495" s="216" t="s">
        <v>69</v>
      </c>
      <c r="D6495" s="216" t="s">
        <v>70</v>
      </c>
      <c r="E6495" t="s">
        <v>29</v>
      </c>
      <c r="F6495" t="s">
        <v>30</v>
      </c>
      <c r="G6495">
        <v>0</v>
      </c>
    </row>
    <row r="6496" spans="1:7" x14ac:dyDescent="0.3">
      <c r="A6496" s="216">
        <v>2020</v>
      </c>
      <c r="B6496" s="216" t="s">
        <v>6</v>
      </c>
      <c r="C6496" s="216" t="s">
        <v>7</v>
      </c>
      <c r="D6496" s="216" t="s">
        <v>249</v>
      </c>
      <c r="E6496" s="216" t="s">
        <v>29</v>
      </c>
      <c r="F6496" s="216" t="s">
        <v>30</v>
      </c>
      <c r="G6496">
        <v>2356</v>
      </c>
    </row>
    <row r="6497" spans="1:7" x14ac:dyDescent="0.3">
      <c r="A6497" s="216">
        <v>2020</v>
      </c>
      <c r="B6497" s="216" t="s">
        <v>10</v>
      </c>
      <c r="C6497" s="216" t="s">
        <v>11</v>
      </c>
      <c r="D6497" s="216" t="s">
        <v>246</v>
      </c>
      <c r="E6497" s="216" t="s">
        <v>29</v>
      </c>
      <c r="F6497" s="216" t="s">
        <v>30</v>
      </c>
      <c r="G6497">
        <v>636</v>
      </c>
    </row>
    <row r="6498" spans="1:7" x14ac:dyDescent="0.3">
      <c r="A6498" s="216">
        <v>2020</v>
      </c>
      <c r="B6498" s="216" t="s">
        <v>114</v>
      </c>
      <c r="C6498" s="216" t="s">
        <v>91</v>
      </c>
      <c r="D6498" s="216" t="s">
        <v>92</v>
      </c>
      <c r="E6498" s="216" t="s">
        <v>29</v>
      </c>
      <c r="F6498" s="216" t="s">
        <v>30</v>
      </c>
      <c r="G6498">
        <v>0</v>
      </c>
    </row>
    <row r="6499" spans="1:7" x14ac:dyDescent="0.3">
      <c r="A6499" s="216">
        <v>2020</v>
      </c>
      <c r="B6499" s="216" t="s">
        <v>120</v>
      </c>
      <c r="C6499" s="216" t="s">
        <v>88</v>
      </c>
      <c r="D6499" s="216" t="s">
        <v>89</v>
      </c>
      <c r="E6499" s="216" t="s">
        <v>29</v>
      </c>
      <c r="F6499" s="216" t="s">
        <v>30</v>
      </c>
      <c r="G6499">
        <v>0</v>
      </c>
    </row>
    <row r="6500" spans="1:7" x14ac:dyDescent="0.3">
      <c r="A6500" s="216">
        <v>2020</v>
      </c>
      <c r="B6500" s="216" t="s">
        <v>120</v>
      </c>
      <c r="C6500" s="216" t="s">
        <v>93</v>
      </c>
      <c r="D6500" s="216" t="s">
        <v>94</v>
      </c>
      <c r="E6500" s="216" t="s">
        <v>29</v>
      </c>
      <c r="F6500" s="216" t="s">
        <v>30</v>
      </c>
      <c r="G6500">
        <v>3444</v>
      </c>
    </row>
    <row r="6501" spans="1:7" x14ac:dyDescent="0.3">
      <c r="A6501" s="216">
        <v>2020</v>
      </c>
      <c r="B6501" s="216" t="s">
        <v>120</v>
      </c>
      <c r="C6501" s="216" t="s">
        <v>96</v>
      </c>
      <c r="D6501" s="216" t="s">
        <v>97</v>
      </c>
      <c r="E6501" s="216" t="s">
        <v>29</v>
      </c>
      <c r="F6501" s="216" t="s">
        <v>30</v>
      </c>
      <c r="G6501">
        <v>230</v>
      </c>
    </row>
    <row r="6502" spans="1:7" x14ac:dyDescent="0.3">
      <c r="A6502" s="216">
        <v>2020</v>
      </c>
      <c r="B6502" s="216" t="s">
        <v>120</v>
      </c>
      <c r="C6502" s="216" t="s">
        <v>78</v>
      </c>
      <c r="D6502" s="216" t="s">
        <v>79</v>
      </c>
      <c r="E6502" s="216" t="s">
        <v>29</v>
      </c>
      <c r="F6502" s="216" t="s">
        <v>30</v>
      </c>
      <c r="G6502">
        <v>0</v>
      </c>
    </row>
    <row r="6503" spans="1:7" x14ac:dyDescent="0.3">
      <c r="A6503" s="216">
        <v>2020</v>
      </c>
      <c r="B6503" s="216" t="s">
        <v>120</v>
      </c>
      <c r="C6503" s="216" t="s">
        <v>121</v>
      </c>
      <c r="D6503" s="216" t="s">
        <v>122</v>
      </c>
      <c r="E6503" s="216" t="s">
        <v>29</v>
      </c>
      <c r="F6503" s="216" t="s">
        <v>30</v>
      </c>
      <c r="G6503">
        <v>424</v>
      </c>
    </row>
    <row r="6504" spans="1:7" x14ac:dyDescent="0.3">
      <c r="A6504" s="216">
        <v>2020</v>
      </c>
      <c r="B6504" s="216" t="s">
        <v>120</v>
      </c>
      <c r="C6504" s="216" t="s">
        <v>84</v>
      </c>
      <c r="D6504" s="216" t="s">
        <v>85</v>
      </c>
      <c r="E6504" s="216" t="s">
        <v>29</v>
      </c>
      <c r="F6504" s="216" t="s">
        <v>30</v>
      </c>
      <c r="G6504">
        <v>0</v>
      </c>
    </row>
    <row r="6505" spans="1:7" x14ac:dyDescent="0.3">
      <c r="A6505" s="216">
        <v>2020</v>
      </c>
      <c r="B6505" s="216" t="s">
        <v>250</v>
      </c>
      <c r="C6505" s="216" t="s">
        <v>100</v>
      </c>
      <c r="D6505" s="216" t="s">
        <v>101</v>
      </c>
      <c r="E6505" s="216" t="s">
        <v>29</v>
      </c>
      <c r="F6505" s="216" t="s">
        <v>30</v>
      </c>
      <c r="G6505">
        <v>180</v>
      </c>
    </row>
    <row r="6506" spans="1:7" x14ac:dyDescent="0.3">
      <c r="A6506" s="216">
        <v>2020</v>
      </c>
      <c r="B6506" s="216" t="s">
        <v>115</v>
      </c>
      <c r="C6506" s="216" t="s">
        <v>81</v>
      </c>
      <c r="D6506" s="216" t="s">
        <v>82</v>
      </c>
      <c r="E6506" s="216" t="s">
        <v>29</v>
      </c>
      <c r="F6506" s="216" t="s">
        <v>30</v>
      </c>
      <c r="G6506">
        <v>552</v>
      </c>
    </row>
    <row r="6507" spans="1:7" x14ac:dyDescent="0.3">
      <c r="A6507" s="216">
        <v>2020</v>
      </c>
      <c r="B6507" s="216" t="s">
        <v>115</v>
      </c>
      <c r="C6507" s="216" t="s">
        <v>98</v>
      </c>
      <c r="D6507" s="216" t="s">
        <v>99</v>
      </c>
      <c r="E6507" s="216" t="s">
        <v>29</v>
      </c>
      <c r="F6507" s="216" t="s">
        <v>30</v>
      </c>
      <c r="G6507">
        <v>5058</v>
      </c>
    </row>
    <row r="6508" spans="1:7" x14ac:dyDescent="0.3">
      <c r="A6508" s="216">
        <v>2020</v>
      </c>
      <c r="B6508" s="216" t="s">
        <v>115</v>
      </c>
      <c r="C6508" s="216" t="s">
        <v>103</v>
      </c>
      <c r="D6508" s="216" t="s">
        <v>104</v>
      </c>
      <c r="E6508" s="216" t="s">
        <v>29</v>
      </c>
      <c r="F6508" s="216" t="s">
        <v>30</v>
      </c>
      <c r="G6508">
        <v>0</v>
      </c>
    </row>
    <row r="6509" spans="1:7" x14ac:dyDescent="0.3">
      <c r="A6509" s="216">
        <v>2020</v>
      </c>
      <c r="B6509" s="216" t="s">
        <v>115</v>
      </c>
      <c r="C6509" s="216" t="s">
        <v>12</v>
      </c>
      <c r="D6509" s="216" t="s">
        <v>47</v>
      </c>
      <c r="E6509" s="216" t="s">
        <v>29</v>
      </c>
      <c r="F6509" s="216" t="s">
        <v>30</v>
      </c>
      <c r="G6509">
        <v>0</v>
      </c>
    </row>
    <row r="6510" spans="1:7" x14ac:dyDescent="0.3">
      <c r="A6510" s="216">
        <v>2020</v>
      </c>
      <c r="B6510" s="216" t="s">
        <v>115</v>
      </c>
      <c r="C6510" s="216" t="s">
        <v>13</v>
      </c>
      <c r="D6510" s="216" t="s">
        <v>48</v>
      </c>
      <c r="E6510" s="216" t="s">
        <v>29</v>
      </c>
      <c r="F6510" s="216" t="s">
        <v>30</v>
      </c>
      <c r="G6510">
        <v>20</v>
      </c>
    </row>
    <row r="6511" spans="1:7" x14ac:dyDescent="0.3">
      <c r="A6511" s="216">
        <v>2020</v>
      </c>
      <c r="B6511" s="216" t="s">
        <v>6</v>
      </c>
      <c r="C6511" s="216" t="s">
        <v>14</v>
      </c>
      <c r="D6511" s="216" t="s">
        <v>50</v>
      </c>
      <c r="E6511" s="216" t="s">
        <v>29</v>
      </c>
      <c r="F6511" s="216" t="s">
        <v>30</v>
      </c>
      <c r="G6511">
        <v>468</v>
      </c>
    </row>
    <row r="6512" spans="1:7" x14ac:dyDescent="0.3">
      <c r="A6512" s="216">
        <v>2020</v>
      </c>
      <c r="B6512" s="216" t="s">
        <v>6</v>
      </c>
      <c r="C6512" s="216" t="s">
        <v>15</v>
      </c>
      <c r="D6512" s="216" t="s">
        <v>52</v>
      </c>
      <c r="E6512" s="216" t="s">
        <v>29</v>
      </c>
      <c r="F6512" s="216" t="s">
        <v>30</v>
      </c>
      <c r="G6512">
        <v>113</v>
      </c>
    </row>
    <row r="6513" spans="1:7" x14ac:dyDescent="0.3">
      <c r="A6513" s="216">
        <v>2020</v>
      </c>
      <c r="B6513" s="216" t="s">
        <v>6</v>
      </c>
      <c r="C6513" s="216" t="s">
        <v>16</v>
      </c>
      <c r="D6513" s="216" t="s">
        <v>53</v>
      </c>
      <c r="E6513" s="216" t="s">
        <v>29</v>
      </c>
      <c r="F6513" s="216" t="s">
        <v>30</v>
      </c>
      <c r="G6513">
        <v>230</v>
      </c>
    </row>
    <row r="6514" spans="1:7" x14ac:dyDescent="0.3">
      <c r="A6514" s="216">
        <v>2020</v>
      </c>
      <c r="B6514" s="216" t="s">
        <v>6</v>
      </c>
      <c r="C6514" s="216" t="s">
        <v>18</v>
      </c>
      <c r="D6514" s="216" t="s">
        <v>56</v>
      </c>
      <c r="E6514" s="216" t="s">
        <v>29</v>
      </c>
      <c r="F6514" s="216" t="s">
        <v>30</v>
      </c>
      <c r="G6514">
        <v>0</v>
      </c>
    </row>
    <row r="6515" spans="1:7" x14ac:dyDescent="0.3">
      <c r="A6515" s="216">
        <v>2020</v>
      </c>
      <c r="B6515" s="216" t="s">
        <v>10</v>
      </c>
      <c r="C6515" s="216" t="s">
        <v>19</v>
      </c>
      <c r="D6515" s="216" t="s">
        <v>57</v>
      </c>
      <c r="E6515" s="216" t="s">
        <v>29</v>
      </c>
      <c r="F6515" s="216" t="s">
        <v>30</v>
      </c>
      <c r="G6515">
        <v>0</v>
      </c>
    </row>
    <row r="6516" spans="1:7" x14ac:dyDescent="0.3">
      <c r="A6516" s="216">
        <v>2020</v>
      </c>
      <c r="B6516" s="216" t="s">
        <v>10</v>
      </c>
      <c r="C6516" s="216" t="s">
        <v>20</v>
      </c>
      <c r="D6516" s="216" t="s">
        <v>58</v>
      </c>
      <c r="E6516" s="216" t="s">
        <v>29</v>
      </c>
      <c r="F6516" s="216" t="s">
        <v>30</v>
      </c>
      <c r="G6516">
        <v>0</v>
      </c>
    </row>
    <row r="6517" spans="1:7" x14ac:dyDescent="0.3">
      <c r="A6517" s="216">
        <v>2020</v>
      </c>
      <c r="B6517" s="216" t="s">
        <v>10</v>
      </c>
      <c r="C6517" s="216" t="s">
        <v>21</v>
      </c>
      <c r="D6517" s="216" t="s">
        <v>59</v>
      </c>
      <c r="E6517" s="216" t="s">
        <v>29</v>
      </c>
      <c r="F6517" s="216" t="s">
        <v>30</v>
      </c>
      <c r="G6517">
        <v>0</v>
      </c>
    </row>
    <row r="6518" spans="1:7" x14ac:dyDescent="0.3">
      <c r="A6518" s="216">
        <v>2020</v>
      </c>
      <c r="B6518" s="216" t="s">
        <v>10</v>
      </c>
      <c r="C6518" s="216" t="s">
        <v>22</v>
      </c>
      <c r="D6518" s="216" t="s">
        <v>60</v>
      </c>
      <c r="E6518" s="216" t="s">
        <v>29</v>
      </c>
      <c r="F6518" s="216" t="s">
        <v>30</v>
      </c>
      <c r="G6518">
        <v>0</v>
      </c>
    </row>
    <row r="6519" spans="1:7" x14ac:dyDescent="0.3">
      <c r="A6519" s="216">
        <v>2020</v>
      </c>
      <c r="B6519" s="216" t="s">
        <v>10</v>
      </c>
      <c r="C6519" s="216" t="s">
        <v>23</v>
      </c>
      <c r="D6519" s="216" t="s">
        <v>61</v>
      </c>
      <c r="E6519" s="216" t="s">
        <v>29</v>
      </c>
      <c r="F6519" s="216" t="s">
        <v>30</v>
      </c>
      <c r="G6519">
        <v>8440</v>
      </c>
    </row>
    <row r="6520" spans="1:7" x14ac:dyDescent="0.3">
      <c r="A6520" s="216">
        <v>2020</v>
      </c>
      <c r="B6520" s="216" t="s">
        <v>10</v>
      </c>
      <c r="C6520" s="216" t="s">
        <v>24</v>
      </c>
      <c r="D6520" s="216" t="s">
        <v>62</v>
      </c>
      <c r="E6520" s="216" t="s">
        <v>29</v>
      </c>
      <c r="F6520" s="216" t="s">
        <v>30</v>
      </c>
      <c r="G6520">
        <v>0</v>
      </c>
    </row>
    <row r="6521" spans="1:7" x14ac:dyDescent="0.3">
      <c r="A6521" s="216">
        <v>2020</v>
      </c>
      <c r="B6521" s="216" t="s">
        <v>10</v>
      </c>
      <c r="C6521" s="216" t="s">
        <v>25</v>
      </c>
      <c r="D6521" s="216" t="s">
        <v>64</v>
      </c>
      <c r="E6521" s="216" t="s">
        <v>29</v>
      </c>
      <c r="F6521" s="216" t="s">
        <v>30</v>
      </c>
      <c r="G6521">
        <v>0</v>
      </c>
    </row>
    <row r="6522" spans="1:7" x14ac:dyDescent="0.3">
      <c r="A6522" s="216">
        <v>2020</v>
      </c>
      <c r="B6522" s="216" t="s">
        <v>10</v>
      </c>
      <c r="C6522" s="216" t="s">
        <v>26</v>
      </c>
      <c r="D6522" s="216" t="s">
        <v>67</v>
      </c>
      <c r="E6522" s="216" t="s">
        <v>29</v>
      </c>
      <c r="F6522" s="216" t="s">
        <v>30</v>
      </c>
      <c r="G6522">
        <v>0</v>
      </c>
    </row>
    <row r="6523" spans="1:7" x14ac:dyDescent="0.3">
      <c r="A6523" s="216">
        <v>2020</v>
      </c>
      <c r="B6523" s="216" t="s">
        <v>6</v>
      </c>
      <c r="C6523" s="216" t="s">
        <v>17</v>
      </c>
      <c r="D6523" s="216" t="s">
        <v>68</v>
      </c>
      <c r="E6523" s="216" t="s">
        <v>29</v>
      </c>
      <c r="F6523" s="216" t="s">
        <v>30</v>
      </c>
      <c r="G6523">
        <v>2118</v>
      </c>
    </row>
    <row r="6524" spans="1:7" x14ac:dyDescent="0.3">
      <c r="A6524" s="216">
        <v>2020</v>
      </c>
      <c r="B6524" s="216" t="s">
        <v>114</v>
      </c>
      <c r="C6524" s="216" t="s">
        <v>112</v>
      </c>
      <c r="D6524" s="216" t="s">
        <v>51</v>
      </c>
      <c r="E6524" s="216" t="s">
        <v>29</v>
      </c>
      <c r="F6524" s="216" t="s">
        <v>30</v>
      </c>
      <c r="G6524">
        <v>0</v>
      </c>
    </row>
    <row r="6525" spans="1:7" x14ac:dyDescent="0.3">
      <c r="A6525" s="216">
        <v>2020</v>
      </c>
      <c r="B6525" s="216" t="s">
        <v>250</v>
      </c>
      <c r="C6525" s="216" t="s">
        <v>251</v>
      </c>
      <c r="D6525" s="216" t="s">
        <v>252</v>
      </c>
      <c r="E6525" s="216" t="s">
        <v>29</v>
      </c>
      <c r="F6525" s="216" t="s">
        <v>30</v>
      </c>
      <c r="G6525">
        <v>330</v>
      </c>
    </row>
    <row r="6526" spans="1:7" x14ac:dyDescent="0.3">
      <c r="A6526" s="216">
        <v>2020</v>
      </c>
      <c r="B6526" s="216" t="s">
        <v>250</v>
      </c>
      <c r="C6526" s="216" t="s">
        <v>76</v>
      </c>
      <c r="D6526" s="216" t="s">
        <v>253</v>
      </c>
      <c r="E6526" s="216" t="s">
        <v>29</v>
      </c>
      <c r="F6526" s="216" t="s">
        <v>30</v>
      </c>
      <c r="G6526">
        <v>0</v>
      </c>
    </row>
    <row r="6527" spans="1:7" x14ac:dyDescent="0.3">
      <c r="A6527" s="216">
        <v>2020</v>
      </c>
      <c r="B6527" s="216" t="s">
        <v>114</v>
      </c>
      <c r="C6527" s="216" t="s">
        <v>105</v>
      </c>
      <c r="D6527" s="216" t="s">
        <v>242</v>
      </c>
      <c r="E6527" s="216" t="s">
        <v>29</v>
      </c>
      <c r="F6527" s="216" t="s">
        <v>30</v>
      </c>
      <c r="G6527">
        <v>0</v>
      </c>
    </row>
    <row r="6528" spans="1:7" x14ac:dyDescent="0.3">
      <c r="A6528" s="216">
        <v>2020</v>
      </c>
      <c r="B6528" s="216" t="s">
        <v>114</v>
      </c>
      <c r="C6528" s="216" t="s">
        <v>107</v>
      </c>
      <c r="D6528" s="216" t="s">
        <v>245</v>
      </c>
      <c r="E6528" s="216" t="s">
        <v>29</v>
      </c>
      <c r="F6528" s="216" t="s">
        <v>30</v>
      </c>
      <c r="G6528">
        <v>5880</v>
      </c>
    </row>
    <row r="6529" spans="1:7" x14ac:dyDescent="0.3">
      <c r="A6529" s="216">
        <v>2020</v>
      </c>
      <c r="B6529" s="216" t="s">
        <v>250</v>
      </c>
      <c r="C6529" s="216" t="s">
        <v>243</v>
      </c>
      <c r="D6529" s="216" t="s">
        <v>244</v>
      </c>
      <c r="E6529" s="216" t="s">
        <v>29</v>
      </c>
      <c r="F6529" s="216" t="s">
        <v>30</v>
      </c>
      <c r="G6529">
        <v>2455</v>
      </c>
    </row>
    <row r="6530" spans="1:7" x14ac:dyDescent="0.3">
      <c r="A6530" s="216">
        <v>2020</v>
      </c>
      <c r="B6530" s="216" t="s">
        <v>10</v>
      </c>
      <c r="C6530" s="216" t="s">
        <v>247</v>
      </c>
      <c r="D6530" s="216" t="s">
        <v>248</v>
      </c>
      <c r="E6530" s="216" t="s">
        <v>29</v>
      </c>
      <c r="F6530" s="216" t="s">
        <v>30</v>
      </c>
      <c r="G6530">
        <v>5807</v>
      </c>
    </row>
    <row r="6531" spans="1:7" x14ac:dyDescent="0.3">
      <c r="A6531" s="216">
        <v>2020</v>
      </c>
      <c r="B6531" s="216" t="s">
        <v>250</v>
      </c>
      <c r="C6531" s="216" t="s">
        <v>232</v>
      </c>
      <c r="D6531" s="216" t="s">
        <v>233</v>
      </c>
      <c r="E6531" s="216" t="s">
        <v>29</v>
      </c>
      <c r="F6531" s="216" t="s">
        <v>30</v>
      </c>
      <c r="G6531">
        <v>0</v>
      </c>
    </row>
    <row r="6532" spans="1:7" x14ac:dyDescent="0.3">
      <c r="A6532" s="216">
        <v>2020</v>
      </c>
      <c r="B6532" s="216" t="s">
        <v>115</v>
      </c>
      <c r="C6532" s="216" t="s">
        <v>69</v>
      </c>
      <c r="D6532" s="216" t="s">
        <v>70</v>
      </c>
      <c r="E6532" t="s">
        <v>8</v>
      </c>
      <c r="F6532" t="s">
        <v>9</v>
      </c>
      <c r="G6532" s="216">
        <v>21497</v>
      </c>
    </row>
    <row r="6533" spans="1:7" x14ac:dyDescent="0.3">
      <c r="A6533" s="216">
        <v>2020</v>
      </c>
      <c r="B6533" s="216" t="s">
        <v>6</v>
      </c>
      <c r="C6533" s="216" t="s">
        <v>7</v>
      </c>
      <c r="D6533" s="216" t="s">
        <v>249</v>
      </c>
      <c r="E6533" s="216" t="s">
        <v>8</v>
      </c>
      <c r="F6533" s="216" t="s">
        <v>9</v>
      </c>
      <c r="G6533" s="216">
        <v>117982</v>
      </c>
    </row>
    <row r="6534" spans="1:7" x14ac:dyDescent="0.3">
      <c r="A6534" s="216">
        <v>2020</v>
      </c>
      <c r="B6534" s="216" t="s">
        <v>10</v>
      </c>
      <c r="C6534" s="216" t="s">
        <v>11</v>
      </c>
      <c r="D6534" s="216" t="s">
        <v>246</v>
      </c>
      <c r="E6534" s="216" t="s">
        <v>8</v>
      </c>
      <c r="F6534" s="216" t="s">
        <v>9</v>
      </c>
      <c r="G6534" s="216">
        <v>41563</v>
      </c>
    </row>
    <row r="6535" spans="1:7" x14ac:dyDescent="0.3">
      <c r="A6535" s="216">
        <v>2020</v>
      </c>
      <c r="B6535" s="216" t="s">
        <v>114</v>
      </c>
      <c r="C6535" s="216" t="s">
        <v>91</v>
      </c>
      <c r="D6535" s="216" t="s">
        <v>92</v>
      </c>
      <c r="E6535" s="216" t="s">
        <v>8</v>
      </c>
      <c r="F6535" s="216" t="s">
        <v>9</v>
      </c>
      <c r="G6535" s="216">
        <v>2069</v>
      </c>
    </row>
    <row r="6536" spans="1:7" x14ac:dyDescent="0.3">
      <c r="A6536" s="216">
        <v>2020</v>
      </c>
      <c r="B6536" s="216" t="s">
        <v>120</v>
      </c>
      <c r="C6536" s="216" t="s">
        <v>88</v>
      </c>
      <c r="D6536" s="216" t="s">
        <v>89</v>
      </c>
      <c r="E6536" s="216" t="s">
        <v>8</v>
      </c>
      <c r="F6536" s="216" t="s">
        <v>9</v>
      </c>
      <c r="G6536" s="216">
        <v>870</v>
      </c>
    </row>
    <row r="6537" spans="1:7" x14ac:dyDescent="0.3">
      <c r="A6537" s="216">
        <v>2020</v>
      </c>
      <c r="B6537" s="216" t="s">
        <v>120</v>
      </c>
      <c r="C6537" s="216" t="s">
        <v>93</v>
      </c>
      <c r="D6537" s="216" t="s">
        <v>94</v>
      </c>
      <c r="E6537" s="216" t="s">
        <v>8</v>
      </c>
      <c r="F6537" s="216" t="s">
        <v>9</v>
      </c>
      <c r="G6537" s="216">
        <v>40901</v>
      </c>
    </row>
    <row r="6538" spans="1:7" x14ac:dyDescent="0.3">
      <c r="A6538" s="216">
        <v>2020</v>
      </c>
      <c r="B6538" s="216" t="s">
        <v>120</v>
      </c>
      <c r="C6538" s="216" t="s">
        <v>96</v>
      </c>
      <c r="D6538" s="216" t="s">
        <v>97</v>
      </c>
      <c r="E6538" s="216" t="s">
        <v>8</v>
      </c>
      <c r="F6538" s="216" t="s">
        <v>9</v>
      </c>
      <c r="G6538" s="216">
        <v>500</v>
      </c>
    </row>
    <row r="6539" spans="1:7" x14ac:dyDescent="0.3">
      <c r="A6539" s="216">
        <v>2020</v>
      </c>
      <c r="B6539" s="216" t="s">
        <v>120</v>
      </c>
      <c r="C6539" s="216" t="s">
        <v>78</v>
      </c>
      <c r="D6539" s="216" t="s">
        <v>79</v>
      </c>
      <c r="E6539" s="216" t="s">
        <v>8</v>
      </c>
      <c r="F6539" s="216" t="s">
        <v>9</v>
      </c>
      <c r="G6539" s="216">
        <v>3121</v>
      </c>
    </row>
    <row r="6540" spans="1:7" x14ac:dyDescent="0.3">
      <c r="A6540" s="216">
        <v>2020</v>
      </c>
      <c r="B6540" s="216" t="s">
        <v>120</v>
      </c>
      <c r="C6540" s="216" t="s">
        <v>121</v>
      </c>
      <c r="D6540" s="216" t="s">
        <v>122</v>
      </c>
      <c r="E6540" s="216" t="s">
        <v>8</v>
      </c>
      <c r="F6540" s="216" t="s">
        <v>9</v>
      </c>
      <c r="G6540" s="216">
        <v>52867</v>
      </c>
    </row>
    <row r="6541" spans="1:7" x14ac:dyDescent="0.3">
      <c r="A6541" s="216">
        <v>2020</v>
      </c>
      <c r="B6541" s="216" t="s">
        <v>120</v>
      </c>
      <c r="C6541" s="216" t="s">
        <v>84</v>
      </c>
      <c r="D6541" s="216" t="s">
        <v>85</v>
      </c>
      <c r="E6541" s="216" t="s">
        <v>8</v>
      </c>
      <c r="F6541" s="216" t="s">
        <v>9</v>
      </c>
      <c r="G6541" s="216">
        <v>71940</v>
      </c>
    </row>
    <row r="6542" spans="1:7" x14ac:dyDescent="0.3">
      <c r="A6542" s="216">
        <v>2020</v>
      </c>
      <c r="B6542" s="216" t="s">
        <v>250</v>
      </c>
      <c r="C6542" s="216" t="s">
        <v>100</v>
      </c>
      <c r="D6542" s="216" t="s">
        <v>101</v>
      </c>
      <c r="E6542" s="216" t="s">
        <v>8</v>
      </c>
      <c r="F6542" s="216" t="s">
        <v>9</v>
      </c>
      <c r="G6542" s="216">
        <v>21973</v>
      </c>
    </row>
    <row r="6543" spans="1:7" x14ac:dyDescent="0.3">
      <c r="A6543" s="216">
        <v>2020</v>
      </c>
      <c r="B6543" s="216" t="s">
        <v>115</v>
      </c>
      <c r="C6543" s="216" t="s">
        <v>81</v>
      </c>
      <c r="D6543" s="216" t="s">
        <v>82</v>
      </c>
      <c r="E6543" s="216" t="s">
        <v>8</v>
      </c>
      <c r="F6543" s="216" t="s">
        <v>9</v>
      </c>
      <c r="G6543" s="216">
        <v>12941</v>
      </c>
    </row>
    <row r="6544" spans="1:7" x14ac:dyDescent="0.3">
      <c r="A6544" s="216">
        <v>2020</v>
      </c>
      <c r="B6544" s="216" t="s">
        <v>115</v>
      </c>
      <c r="C6544" s="216" t="s">
        <v>98</v>
      </c>
      <c r="D6544" s="216" t="s">
        <v>99</v>
      </c>
      <c r="E6544" s="216" t="s">
        <v>8</v>
      </c>
      <c r="F6544" s="216" t="s">
        <v>9</v>
      </c>
      <c r="G6544" s="216">
        <v>35759</v>
      </c>
    </row>
    <row r="6545" spans="1:7" x14ac:dyDescent="0.3">
      <c r="A6545" s="216">
        <v>2020</v>
      </c>
      <c r="B6545" s="216" t="s">
        <v>115</v>
      </c>
      <c r="C6545" s="216" t="s">
        <v>103</v>
      </c>
      <c r="D6545" s="216" t="s">
        <v>104</v>
      </c>
      <c r="E6545" s="216" t="s">
        <v>8</v>
      </c>
      <c r="F6545" s="216" t="s">
        <v>9</v>
      </c>
      <c r="G6545" s="216">
        <v>2557</v>
      </c>
    </row>
    <row r="6546" spans="1:7" x14ac:dyDescent="0.3">
      <c r="A6546" s="216">
        <v>2020</v>
      </c>
      <c r="B6546" s="216" t="s">
        <v>115</v>
      </c>
      <c r="C6546" s="216" t="s">
        <v>12</v>
      </c>
      <c r="D6546" s="216" t="s">
        <v>47</v>
      </c>
      <c r="E6546" s="216" t="s">
        <v>8</v>
      </c>
      <c r="F6546" s="216" t="s">
        <v>9</v>
      </c>
      <c r="G6546" s="216">
        <v>17002</v>
      </c>
    </row>
    <row r="6547" spans="1:7" x14ac:dyDescent="0.3">
      <c r="A6547" s="216">
        <v>2020</v>
      </c>
      <c r="B6547" s="216" t="s">
        <v>115</v>
      </c>
      <c r="C6547" s="216" t="s">
        <v>13</v>
      </c>
      <c r="D6547" s="216" t="s">
        <v>48</v>
      </c>
      <c r="E6547" s="216" t="s">
        <v>8</v>
      </c>
      <c r="F6547" s="216" t="s">
        <v>9</v>
      </c>
      <c r="G6547" s="216">
        <v>25849</v>
      </c>
    </row>
    <row r="6548" spans="1:7" x14ac:dyDescent="0.3">
      <c r="A6548" s="216">
        <v>2020</v>
      </c>
      <c r="B6548" s="216" t="s">
        <v>6</v>
      </c>
      <c r="C6548" s="216" t="s">
        <v>14</v>
      </c>
      <c r="D6548" s="216" t="s">
        <v>50</v>
      </c>
      <c r="E6548" s="216" t="s">
        <v>8</v>
      </c>
      <c r="F6548" s="216" t="s">
        <v>9</v>
      </c>
      <c r="G6548" s="216">
        <v>6128</v>
      </c>
    </row>
    <row r="6549" spans="1:7" x14ac:dyDescent="0.3">
      <c r="A6549" s="216">
        <v>2020</v>
      </c>
      <c r="B6549" s="216" t="s">
        <v>6</v>
      </c>
      <c r="C6549" s="216" t="s">
        <v>15</v>
      </c>
      <c r="D6549" s="216" t="s">
        <v>52</v>
      </c>
      <c r="E6549" s="216" t="s">
        <v>8</v>
      </c>
      <c r="F6549" s="216" t="s">
        <v>9</v>
      </c>
      <c r="G6549" s="216">
        <v>17730</v>
      </c>
    </row>
    <row r="6550" spans="1:7" x14ac:dyDescent="0.3">
      <c r="A6550" s="216">
        <v>2020</v>
      </c>
      <c r="B6550" s="216" t="s">
        <v>6</v>
      </c>
      <c r="C6550" s="216" t="s">
        <v>16</v>
      </c>
      <c r="D6550" s="216" t="s">
        <v>53</v>
      </c>
      <c r="E6550" s="216" t="s">
        <v>8</v>
      </c>
      <c r="F6550" s="216" t="s">
        <v>9</v>
      </c>
      <c r="G6550" s="216">
        <v>14950</v>
      </c>
    </row>
    <row r="6551" spans="1:7" x14ac:dyDescent="0.3">
      <c r="A6551" s="216">
        <v>2020</v>
      </c>
      <c r="B6551" s="216" t="s">
        <v>6</v>
      </c>
      <c r="C6551" s="216" t="s">
        <v>18</v>
      </c>
      <c r="D6551" s="216" t="s">
        <v>56</v>
      </c>
      <c r="E6551" s="216" t="s">
        <v>8</v>
      </c>
      <c r="F6551" s="216" t="s">
        <v>9</v>
      </c>
      <c r="G6551" s="216">
        <v>38996</v>
      </c>
    </row>
    <row r="6552" spans="1:7" x14ac:dyDescent="0.3">
      <c r="A6552" s="216">
        <v>2020</v>
      </c>
      <c r="B6552" s="216" t="s">
        <v>10</v>
      </c>
      <c r="C6552" s="216" t="s">
        <v>19</v>
      </c>
      <c r="D6552" s="216" t="s">
        <v>57</v>
      </c>
      <c r="E6552" s="216" t="s">
        <v>8</v>
      </c>
      <c r="F6552" s="216" t="s">
        <v>9</v>
      </c>
      <c r="G6552" s="216">
        <v>24229</v>
      </c>
    </row>
    <row r="6553" spans="1:7" x14ac:dyDescent="0.3">
      <c r="A6553" s="216">
        <v>2020</v>
      </c>
      <c r="B6553" s="216" t="s">
        <v>10</v>
      </c>
      <c r="C6553" s="216" t="s">
        <v>20</v>
      </c>
      <c r="D6553" s="216" t="s">
        <v>58</v>
      </c>
      <c r="E6553" s="216" t="s">
        <v>8</v>
      </c>
      <c r="F6553" s="216" t="s">
        <v>9</v>
      </c>
      <c r="G6553" s="216">
        <v>3594</v>
      </c>
    </row>
    <row r="6554" spans="1:7" x14ac:dyDescent="0.3">
      <c r="A6554" s="216">
        <v>2020</v>
      </c>
      <c r="B6554" s="216" t="s">
        <v>10</v>
      </c>
      <c r="C6554" s="216" t="s">
        <v>21</v>
      </c>
      <c r="D6554" s="216" t="s">
        <v>59</v>
      </c>
      <c r="E6554" s="216" t="s">
        <v>8</v>
      </c>
      <c r="F6554" s="216" t="s">
        <v>9</v>
      </c>
      <c r="G6554" s="216">
        <v>11716</v>
      </c>
    </row>
    <row r="6555" spans="1:7" x14ac:dyDescent="0.3">
      <c r="A6555" s="216">
        <v>2020</v>
      </c>
      <c r="B6555" s="216" t="s">
        <v>10</v>
      </c>
      <c r="C6555" s="216" t="s">
        <v>22</v>
      </c>
      <c r="D6555" s="216" t="s">
        <v>60</v>
      </c>
      <c r="E6555" s="216" t="s">
        <v>8</v>
      </c>
      <c r="F6555" s="216" t="s">
        <v>9</v>
      </c>
      <c r="G6555" s="216">
        <v>20568</v>
      </c>
    </row>
    <row r="6556" spans="1:7" x14ac:dyDescent="0.3">
      <c r="A6556" s="216">
        <v>2020</v>
      </c>
      <c r="B6556" s="216" t="s">
        <v>10</v>
      </c>
      <c r="C6556" s="216" t="s">
        <v>23</v>
      </c>
      <c r="D6556" s="216" t="s">
        <v>61</v>
      </c>
      <c r="E6556" s="216" t="s">
        <v>8</v>
      </c>
      <c r="F6556" s="216" t="s">
        <v>9</v>
      </c>
      <c r="G6556" s="216">
        <v>17267</v>
      </c>
    </row>
    <row r="6557" spans="1:7" x14ac:dyDescent="0.3">
      <c r="A6557" s="216">
        <v>2020</v>
      </c>
      <c r="B6557" s="216" t="s">
        <v>10</v>
      </c>
      <c r="C6557" s="216" t="s">
        <v>24</v>
      </c>
      <c r="D6557" s="216" t="s">
        <v>62</v>
      </c>
      <c r="E6557" s="216" t="s">
        <v>8</v>
      </c>
      <c r="F6557" s="216" t="s">
        <v>9</v>
      </c>
      <c r="G6557" s="216">
        <v>25337</v>
      </c>
    </row>
    <row r="6558" spans="1:7" x14ac:dyDescent="0.3">
      <c r="A6558" s="216">
        <v>2020</v>
      </c>
      <c r="B6558" s="216" t="s">
        <v>10</v>
      </c>
      <c r="C6558" s="216" t="s">
        <v>25</v>
      </c>
      <c r="D6558" s="216" t="s">
        <v>64</v>
      </c>
      <c r="E6558" s="216" t="s">
        <v>8</v>
      </c>
      <c r="F6558" s="216" t="s">
        <v>9</v>
      </c>
      <c r="G6558" s="216">
        <v>137</v>
      </c>
    </row>
    <row r="6559" spans="1:7" x14ac:dyDescent="0.3">
      <c r="A6559" s="216">
        <v>2020</v>
      </c>
      <c r="B6559" s="216" t="s">
        <v>10</v>
      </c>
      <c r="C6559" s="216" t="s">
        <v>26</v>
      </c>
      <c r="D6559" s="216" t="s">
        <v>67</v>
      </c>
      <c r="E6559" s="216" t="s">
        <v>8</v>
      </c>
      <c r="F6559" s="216" t="s">
        <v>9</v>
      </c>
      <c r="G6559">
        <v>0</v>
      </c>
    </row>
    <row r="6560" spans="1:7" x14ac:dyDescent="0.3">
      <c r="A6560" s="216">
        <v>2020</v>
      </c>
      <c r="B6560" s="216" t="s">
        <v>6</v>
      </c>
      <c r="C6560" s="216" t="s">
        <v>17</v>
      </c>
      <c r="D6560" s="216" t="s">
        <v>68</v>
      </c>
      <c r="E6560" s="216" t="s">
        <v>8</v>
      </c>
      <c r="F6560" s="216" t="s">
        <v>9</v>
      </c>
      <c r="G6560" s="216">
        <v>25363</v>
      </c>
    </row>
    <row r="6561" spans="1:7" x14ac:dyDescent="0.3">
      <c r="A6561" s="216">
        <v>2020</v>
      </c>
      <c r="B6561" s="216" t="s">
        <v>114</v>
      </c>
      <c r="C6561" s="216" t="s">
        <v>112</v>
      </c>
      <c r="D6561" s="216" t="s">
        <v>51</v>
      </c>
      <c r="E6561" s="216" t="s">
        <v>8</v>
      </c>
      <c r="F6561" s="216" t="s">
        <v>9</v>
      </c>
      <c r="G6561" s="216">
        <v>25403</v>
      </c>
    </row>
    <row r="6562" spans="1:7" x14ac:dyDescent="0.3">
      <c r="A6562" s="216">
        <v>2020</v>
      </c>
      <c r="B6562" s="216" t="s">
        <v>250</v>
      </c>
      <c r="C6562" s="216" t="s">
        <v>251</v>
      </c>
      <c r="D6562" s="216" t="s">
        <v>252</v>
      </c>
      <c r="E6562" s="216" t="s">
        <v>8</v>
      </c>
      <c r="F6562" s="216" t="s">
        <v>9</v>
      </c>
      <c r="G6562" s="216">
        <v>19799</v>
      </c>
    </row>
    <row r="6563" spans="1:7" x14ac:dyDescent="0.3">
      <c r="A6563" s="216">
        <v>2020</v>
      </c>
      <c r="B6563" s="216" t="s">
        <v>250</v>
      </c>
      <c r="C6563" s="216" t="s">
        <v>76</v>
      </c>
      <c r="D6563" s="216" t="s">
        <v>253</v>
      </c>
      <c r="E6563" s="216" t="s">
        <v>8</v>
      </c>
      <c r="F6563" s="216" t="s">
        <v>9</v>
      </c>
      <c r="G6563" s="216">
        <v>868</v>
      </c>
    </row>
    <row r="6564" spans="1:7" x14ac:dyDescent="0.3">
      <c r="A6564" s="216">
        <v>2020</v>
      </c>
      <c r="B6564" s="216" t="s">
        <v>114</v>
      </c>
      <c r="C6564" s="216" t="s">
        <v>105</v>
      </c>
      <c r="D6564" s="216" t="s">
        <v>242</v>
      </c>
      <c r="E6564" s="216" t="s">
        <v>8</v>
      </c>
      <c r="F6564" s="216" t="s">
        <v>9</v>
      </c>
      <c r="G6564" s="216">
        <v>91</v>
      </c>
    </row>
    <row r="6565" spans="1:7" x14ac:dyDescent="0.3">
      <c r="A6565" s="216">
        <v>2020</v>
      </c>
      <c r="B6565" s="216" t="s">
        <v>114</v>
      </c>
      <c r="C6565" s="216" t="s">
        <v>107</v>
      </c>
      <c r="D6565" s="216" t="s">
        <v>245</v>
      </c>
      <c r="E6565" s="216" t="s">
        <v>8</v>
      </c>
      <c r="F6565" s="216" t="s">
        <v>9</v>
      </c>
      <c r="G6565" s="216">
        <v>13862</v>
      </c>
    </row>
    <row r="6566" spans="1:7" x14ac:dyDescent="0.3">
      <c r="A6566" s="216">
        <v>2020</v>
      </c>
      <c r="B6566" s="216" t="s">
        <v>250</v>
      </c>
      <c r="C6566" s="216" t="s">
        <v>243</v>
      </c>
      <c r="D6566" s="216" t="s">
        <v>244</v>
      </c>
      <c r="E6566" s="216" t="s">
        <v>8</v>
      </c>
      <c r="F6566" s="216" t="s">
        <v>9</v>
      </c>
      <c r="G6566" s="216">
        <v>74766</v>
      </c>
    </row>
    <row r="6567" spans="1:7" x14ac:dyDescent="0.3">
      <c r="A6567" s="216">
        <v>2020</v>
      </c>
      <c r="B6567" s="216" t="s">
        <v>10</v>
      </c>
      <c r="C6567" s="216" t="s">
        <v>247</v>
      </c>
      <c r="D6567" s="216" t="s">
        <v>248</v>
      </c>
      <c r="E6567" s="216" t="s">
        <v>8</v>
      </c>
      <c r="F6567" s="216" t="s">
        <v>9</v>
      </c>
      <c r="G6567" s="216">
        <v>11201</v>
      </c>
    </row>
    <row r="6568" spans="1:7" x14ac:dyDescent="0.3">
      <c r="A6568" s="216">
        <v>2020</v>
      </c>
      <c r="B6568" s="216" t="s">
        <v>250</v>
      </c>
      <c r="C6568" s="216" t="s">
        <v>232</v>
      </c>
      <c r="D6568" s="216" t="s">
        <v>233</v>
      </c>
      <c r="E6568" s="216" t="s">
        <v>8</v>
      </c>
      <c r="F6568" s="216" t="s">
        <v>9</v>
      </c>
      <c r="G6568">
        <v>15078</v>
      </c>
    </row>
    <row r="6569" spans="1:7" x14ac:dyDescent="0.3">
      <c r="A6569" s="216">
        <v>2020</v>
      </c>
      <c r="B6569" t="s">
        <v>250</v>
      </c>
      <c r="C6569" t="s">
        <v>73</v>
      </c>
      <c r="D6569" t="s">
        <v>74</v>
      </c>
      <c r="E6569" t="s">
        <v>8</v>
      </c>
      <c r="F6569" t="s">
        <v>9</v>
      </c>
      <c r="G6569" s="216">
        <v>142</v>
      </c>
    </row>
  </sheetData>
  <autoFilter ref="A1:G6569" xr:uid="{00000000-0009-0000-0000-000000000000}">
    <sortState xmlns:xlrd2="http://schemas.microsoft.com/office/spreadsheetml/2017/richdata2" ref="A736:G1450">
      <sortCondition ref="D1:D4375"/>
    </sortState>
  </autoFilter>
  <phoneticPr fontId="1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E2:K15"/>
  <sheetViews>
    <sheetView showGridLines="0" topLeftCell="A19" workbookViewId="0">
      <selection activeCell="K21" sqref="K21"/>
    </sheetView>
  </sheetViews>
  <sheetFormatPr baseColWidth="10" defaultRowHeight="14.4" x14ac:dyDescent="0.3"/>
  <cols>
    <col min="6" max="6" width="14.44140625" customWidth="1"/>
    <col min="7" max="7" width="19" customWidth="1"/>
    <col min="8" max="8" width="13.6640625" customWidth="1"/>
    <col min="9" max="9" width="17.109375" customWidth="1"/>
    <col min="10" max="10" width="18.33203125" customWidth="1"/>
    <col min="11" max="11" width="20.44140625" customWidth="1"/>
  </cols>
  <sheetData>
    <row r="2" spans="5:11" x14ac:dyDescent="0.3">
      <c r="E2" s="173" t="s">
        <v>190</v>
      </c>
      <c r="F2" s="173"/>
      <c r="G2" s="176"/>
      <c r="H2" s="172"/>
      <c r="I2" s="172"/>
      <c r="J2" s="172"/>
      <c r="K2" s="172"/>
    </row>
    <row r="3" spans="5:11" x14ac:dyDescent="0.3">
      <c r="E3" s="178" t="s">
        <v>34</v>
      </c>
      <c r="F3" s="178" t="s">
        <v>42</v>
      </c>
      <c r="G3" s="178" t="s">
        <v>43</v>
      </c>
      <c r="H3" s="178" t="s">
        <v>44</v>
      </c>
      <c r="I3" s="178" t="s">
        <v>45</v>
      </c>
      <c r="J3" s="178" t="s">
        <v>276</v>
      </c>
      <c r="K3" s="178" t="s">
        <v>277</v>
      </c>
    </row>
    <row r="4" spans="5:11" x14ac:dyDescent="0.3">
      <c r="E4" s="177" t="s">
        <v>49</v>
      </c>
      <c r="F4" s="180">
        <v>24558</v>
      </c>
      <c r="G4" s="180">
        <v>3827</v>
      </c>
      <c r="H4" s="180">
        <v>16111</v>
      </c>
      <c r="I4" s="180">
        <v>12</v>
      </c>
      <c r="J4" s="180">
        <v>423</v>
      </c>
      <c r="K4" s="180">
        <v>44085</v>
      </c>
    </row>
    <row r="5" spans="5:11" x14ac:dyDescent="0.3">
      <c r="E5" s="177" t="s">
        <v>41</v>
      </c>
      <c r="F5" s="180">
        <v>1712834</v>
      </c>
      <c r="G5" s="180">
        <v>182625</v>
      </c>
      <c r="H5" s="180">
        <v>284884</v>
      </c>
      <c r="I5" s="180">
        <v>4839</v>
      </c>
      <c r="J5" s="180">
        <v>45050</v>
      </c>
      <c r="K5" s="180">
        <v>2140132</v>
      </c>
    </row>
    <row r="6" spans="5:11" x14ac:dyDescent="0.3">
      <c r="E6" s="177" t="s">
        <v>40</v>
      </c>
      <c r="F6" s="180">
        <v>3272613</v>
      </c>
      <c r="G6" s="180">
        <v>324125</v>
      </c>
      <c r="H6" s="180">
        <v>375187</v>
      </c>
      <c r="I6" s="180">
        <v>36879</v>
      </c>
      <c r="J6" s="180">
        <v>142926</v>
      </c>
      <c r="K6" s="180">
        <v>3865878</v>
      </c>
    </row>
    <row r="7" spans="5:11" x14ac:dyDescent="0.3">
      <c r="E7" s="179" t="s">
        <v>38</v>
      </c>
      <c r="F7" s="181">
        <v>4144876</v>
      </c>
      <c r="G7" s="181">
        <v>383519</v>
      </c>
      <c r="H7" s="181">
        <v>72106</v>
      </c>
      <c r="I7" s="181">
        <v>34660</v>
      </c>
      <c r="J7" s="181">
        <v>295064</v>
      </c>
      <c r="K7" s="181">
        <v>4340097</v>
      </c>
    </row>
    <row r="8" spans="5:11" x14ac:dyDescent="0.3">
      <c r="E8" s="170"/>
      <c r="F8" s="174">
        <v>9154881</v>
      </c>
      <c r="G8" s="174">
        <v>894096</v>
      </c>
      <c r="H8" s="174">
        <v>748288</v>
      </c>
      <c r="I8" s="174">
        <v>76390</v>
      </c>
      <c r="J8" s="174">
        <v>483463</v>
      </c>
      <c r="K8" s="174">
        <v>10390192</v>
      </c>
    </row>
    <row r="10" spans="5:11" ht="15" thickBot="1" x14ac:dyDescent="0.35">
      <c r="E10" s="234" t="s">
        <v>34</v>
      </c>
      <c r="F10" s="234" t="s">
        <v>272</v>
      </c>
      <c r="G10" s="234" t="s">
        <v>273</v>
      </c>
      <c r="H10" s="234" t="s">
        <v>274</v>
      </c>
      <c r="I10" s="234" t="s">
        <v>275</v>
      </c>
      <c r="J10" s="234" t="s">
        <v>278</v>
      </c>
    </row>
    <row r="11" spans="5:11" x14ac:dyDescent="0.3">
      <c r="E11" s="233" t="s">
        <v>49</v>
      </c>
      <c r="F11" s="233">
        <v>196</v>
      </c>
      <c r="G11" s="233">
        <v>0</v>
      </c>
      <c r="H11" s="233">
        <v>227</v>
      </c>
      <c r="I11" s="233">
        <v>0</v>
      </c>
      <c r="J11" s="233">
        <v>423</v>
      </c>
    </row>
    <row r="12" spans="5:11" ht="15.6" customHeight="1" x14ac:dyDescent="0.3">
      <c r="E12" s="233" t="s">
        <v>41</v>
      </c>
      <c r="F12" s="233">
        <v>33561</v>
      </c>
      <c r="G12" s="233">
        <v>6653</v>
      </c>
      <c r="H12" s="233">
        <v>4836</v>
      </c>
      <c r="I12" s="233">
        <v>0</v>
      </c>
      <c r="J12" s="233">
        <v>45050</v>
      </c>
    </row>
    <row r="13" spans="5:11" x14ac:dyDescent="0.3">
      <c r="E13" s="233" t="s">
        <v>40</v>
      </c>
      <c r="F13" s="233">
        <v>99990</v>
      </c>
      <c r="G13" s="233">
        <v>27014</v>
      </c>
      <c r="H13" s="233">
        <v>15874</v>
      </c>
      <c r="I13" s="233">
        <v>48</v>
      </c>
      <c r="J13" s="233">
        <v>142926</v>
      </c>
    </row>
    <row r="14" spans="5:11" ht="15" thickBot="1" x14ac:dyDescent="0.35">
      <c r="E14" s="234" t="s">
        <v>38</v>
      </c>
      <c r="F14" s="234">
        <v>250316</v>
      </c>
      <c r="G14" s="234">
        <v>38570</v>
      </c>
      <c r="H14" s="234">
        <v>5312</v>
      </c>
      <c r="I14" s="234">
        <v>866</v>
      </c>
      <c r="J14" s="234">
        <v>295064</v>
      </c>
    </row>
    <row r="15" spans="5:11" x14ac:dyDescent="0.3">
      <c r="E15" s="173"/>
      <c r="F15" s="173">
        <v>384063</v>
      </c>
      <c r="G15" s="173">
        <v>72237</v>
      </c>
      <c r="H15" s="173">
        <v>26249</v>
      </c>
      <c r="I15" s="173">
        <v>914</v>
      </c>
      <c r="J15" s="173">
        <v>483463</v>
      </c>
    </row>
  </sheetData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2"/>
  <sheetViews>
    <sheetView showGridLines="0" topLeftCell="J19" zoomScale="110" zoomScaleNormal="110" workbookViewId="0">
      <selection activeCell="I1" sqref="A1:I1048576"/>
    </sheetView>
  </sheetViews>
  <sheetFormatPr baseColWidth="10" defaultColWidth="17.109375" defaultRowHeight="14.4" x14ac:dyDescent="0.3"/>
  <cols>
    <col min="1" max="1" width="17.109375" hidden="1" customWidth="1"/>
    <col min="2" max="2" width="16.33203125" hidden="1" customWidth="1"/>
    <col min="3" max="3" width="17.6640625" hidden="1" customWidth="1"/>
    <col min="4" max="4" width="11.88671875" hidden="1" customWidth="1"/>
    <col min="5" max="5" width="16" hidden="1" customWidth="1"/>
    <col min="6" max="6" width="14.33203125" hidden="1" customWidth="1"/>
    <col min="7" max="7" width="11" hidden="1" customWidth="1"/>
    <col min="8" max="8" width="18.33203125" hidden="1" customWidth="1"/>
    <col min="9" max="9" width="12.33203125" hidden="1" customWidth="1"/>
    <col min="10" max="10" width="7" customWidth="1"/>
    <col min="11" max="11" width="12.33203125" customWidth="1"/>
    <col min="12" max="12" width="12.88671875" customWidth="1"/>
    <col min="13" max="13" width="15.44140625" customWidth="1"/>
    <col min="14" max="14" width="16.5546875" customWidth="1"/>
    <col min="15" max="15" width="17.44140625" customWidth="1"/>
    <col min="16" max="16" width="20.44140625" customWidth="1"/>
  </cols>
  <sheetData>
    <row r="1" s="145" customFormat="1" x14ac:dyDescent="0.3"/>
    <row r="2" s="145" customFormat="1" x14ac:dyDescent="0.3"/>
    <row r="3" s="145" customFormat="1" x14ac:dyDescent="0.3"/>
    <row r="4" s="145" customFormat="1" x14ac:dyDescent="0.3"/>
    <row r="5" s="145" customFormat="1" x14ac:dyDescent="0.3"/>
    <row r="6" s="145" customFormat="1" x14ac:dyDescent="0.3"/>
    <row r="7" s="145" customFormat="1" x14ac:dyDescent="0.3"/>
    <row r="8" s="145" customFormat="1" x14ac:dyDescent="0.3"/>
    <row r="9" s="145" customFormat="1" x14ac:dyDescent="0.3"/>
    <row r="10" s="145" customFormat="1" x14ac:dyDescent="0.3"/>
    <row r="11" s="145" customFormat="1" x14ac:dyDescent="0.3"/>
    <row r="12" s="145" customFormat="1" x14ac:dyDescent="0.3"/>
    <row r="13" s="145" customFormat="1" x14ac:dyDescent="0.3"/>
    <row r="14" s="145" customFormat="1" x14ac:dyDescent="0.3"/>
    <row r="16" ht="6.75" customHeight="1" x14ac:dyDescent="0.3"/>
    <row r="17" spans="2:19" ht="15" thickBot="1" x14ac:dyDescent="0.35">
      <c r="B17" s="147" t="s">
        <v>3</v>
      </c>
      <c r="C17" s="216" t="s">
        <v>153</v>
      </c>
      <c r="D17" s="145"/>
      <c r="E17" s="145"/>
      <c r="F17" s="145"/>
      <c r="G17" s="145"/>
      <c r="L17" s="207" t="s">
        <v>0</v>
      </c>
      <c r="M17" s="207" t="str">
        <f t="shared" ref="M17:M36" si="0">C20</f>
        <v>Avvirkning</v>
      </c>
      <c r="N17" s="221" t="str">
        <f t="shared" ref="N17:N34" si="1">F20</f>
        <v>Markberedning</v>
      </c>
      <c r="O17" s="207" t="str">
        <f t="shared" ref="O17:O34" si="2">G20</f>
        <v>Nyplanting</v>
      </c>
      <c r="P17" s="207" t="str">
        <f t="shared" ref="P17:P34" si="3">H20</f>
        <v>Suppleringsplanting</v>
      </c>
      <c r="Q17" s="207" t="str">
        <f t="shared" ref="Q17:Q34" si="4">I20</f>
        <v>Ungskogpleie</v>
      </c>
      <c r="R17" s="207" t="s">
        <v>29</v>
      </c>
      <c r="S17" s="207" t="s">
        <v>238</v>
      </c>
    </row>
    <row r="18" spans="2:19" x14ac:dyDescent="0.3">
      <c r="B18" s="145"/>
      <c r="C18" s="145"/>
      <c r="D18" s="145"/>
      <c r="E18" s="145"/>
      <c r="F18" s="145"/>
      <c r="G18" s="145"/>
      <c r="L18" s="193">
        <f t="shared" ref="L18:L38" si="5">B21</f>
        <v>2000</v>
      </c>
      <c r="M18" s="209">
        <f t="shared" si="0"/>
        <v>739147.00000000012</v>
      </c>
      <c r="N18" s="209">
        <f t="shared" si="1"/>
        <v>6854</v>
      </c>
      <c r="O18" s="209">
        <f t="shared" si="2"/>
        <v>6776969.0000000009</v>
      </c>
      <c r="P18" s="209">
        <f t="shared" si="3"/>
        <v>269930</v>
      </c>
      <c r="Q18" s="209">
        <f t="shared" si="4"/>
        <v>53002</v>
      </c>
      <c r="R18" s="209">
        <f>D21</f>
        <v>39123</v>
      </c>
      <c r="S18" s="209">
        <f>E21</f>
        <v>24311</v>
      </c>
    </row>
    <row r="19" spans="2:19" x14ac:dyDescent="0.3">
      <c r="B19" s="147" t="s">
        <v>154</v>
      </c>
      <c r="C19" s="147" t="s">
        <v>118</v>
      </c>
      <c r="L19" s="193">
        <f t="shared" si="5"/>
        <v>2001</v>
      </c>
      <c r="M19" s="209">
        <f t="shared" si="0"/>
        <v>782342</v>
      </c>
      <c r="N19" s="209">
        <f t="shared" si="1"/>
        <v>6799</v>
      </c>
      <c r="O19" s="209">
        <f t="shared" si="2"/>
        <v>6622134</v>
      </c>
      <c r="P19" s="209">
        <f t="shared" si="3"/>
        <v>291906</v>
      </c>
      <c r="Q19" s="209">
        <f t="shared" si="4"/>
        <v>47067</v>
      </c>
      <c r="R19" s="209">
        <f t="shared" ref="R19:R37" si="6">D22</f>
        <v>34021</v>
      </c>
      <c r="S19" s="209">
        <f t="shared" ref="S19:S35" si="7">E22</f>
        <v>20203</v>
      </c>
    </row>
    <row r="20" spans="2:19" x14ac:dyDescent="0.3">
      <c r="B20" s="147" t="s">
        <v>116</v>
      </c>
      <c r="C20" s="216" t="s">
        <v>8</v>
      </c>
      <c r="D20" s="216" t="s">
        <v>29</v>
      </c>
      <c r="E20" s="216" t="s">
        <v>31</v>
      </c>
      <c r="F20" s="216" t="s">
        <v>127</v>
      </c>
      <c r="G20" s="216" t="s">
        <v>124</v>
      </c>
      <c r="H20" s="216" t="s">
        <v>126</v>
      </c>
      <c r="I20" s="216" t="s">
        <v>27</v>
      </c>
      <c r="L20" s="193">
        <f t="shared" si="5"/>
        <v>2002</v>
      </c>
      <c r="M20" s="209">
        <f t="shared" si="0"/>
        <v>682469.00000000012</v>
      </c>
      <c r="N20" s="209">
        <f t="shared" si="1"/>
        <v>6345</v>
      </c>
      <c r="O20" s="209">
        <f t="shared" si="2"/>
        <v>5801712</v>
      </c>
      <c r="P20" s="209">
        <f t="shared" si="3"/>
        <v>215920</v>
      </c>
      <c r="Q20" s="209">
        <f t="shared" si="4"/>
        <v>48097</v>
      </c>
      <c r="R20" s="209">
        <f t="shared" si="6"/>
        <v>57267</v>
      </c>
      <c r="S20" s="209">
        <f t="shared" si="7"/>
        <v>59477</v>
      </c>
    </row>
    <row r="21" spans="2:19" x14ac:dyDescent="0.3">
      <c r="B21" s="148">
        <v>2000</v>
      </c>
      <c r="C21" s="146">
        <v>739147.00000000012</v>
      </c>
      <c r="D21" s="146">
        <v>39123</v>
      </c>
      <c r="E21" s="146">
        <v>24311</v>
      </c>
      <c r="F21" s="146">
        <v>6854</v>
      </c>
      <c r="G21" s="146">
        <v>6776969.0000000009</v>
      </c>
      <c r="H21" s="146">
        <v>269930</v>
      </c>
      <c r="I21" s="146">
        <v>53002</v>
      </c>
      <c r="L21" s="193">
        <f t="shared" si="5"/>
        <v>2003</v>
      </c>
      <c r="M21" s="209">
        <f t="shared" si="0"/>
        <v>659451</v>
      </c>
      <c r="N21" s="209">
        <f t="shared" si="1"/>
        <v>2378</v>
      </c>
      <c r="O21" s="209">
        <f t="shared" si="2"/>
        <v>3271556</v>
      </c>
      <c r="P21" s="209">
        <f t="shared" si="3"/>
        <v>54031</v>
      </c>
      <c r="Q21" s="209">
        <f t="shared" si="4"/>
        <v>6098</v>
      </c>
      <c r="R21" s="209">
        <f t="shared" si="6"/>
        <v>42714</v>
      </c>
      <c r="S21" s="209">
        <f t="shared" si="7"/>
        <v>28887</v>
      </c>
    </row>
    <row r="22" spans="2:19" x14ac:dyDescent="0.3">
      <c r="B22" s="148">
        <v>2001</v>
      </c>
      <c r="C22" s="146">
        <v>782342</v>
      </c>
      <c r="D22" s="146">
        <v>34021</v>
      </c>
      <c r="E22" s="146">
        <v>20203</v>
      </c>
      <c r="F22" s="146">
        <v>6799</v>
      </c>
      <c r="G22" s="146">
        <v>6622134</v>
      </c>
      <c r="H22" s="146">
        <v>291906</v>
      </c>
      <c r="I22" s="146">
        <v>47067</v>
      </c>
      <c r="L22" s="193">
        <f t="shared" si="5"/>
        <v>2004</v>
      </c>
      <c r="M22" s="209">
        <f t="shared" si="0"/>
        <v>625293</v>
      </c>
      <c r="N22" s="209">
        <f t="shared" si="1"/>
        <v>5637</v>
      </c>
      <c r="O22" s="209">
        <f t="shared" si="2"/>
        <v>3469386</v>
      </c>
      <c r="P22" s="209">
        <f t="shared" si="3"/>
        <v>57735</v>
      </c>
      <c r="Q22" s="209">
        <f t="shared" si="4"/>
        <v>30774.999999999996</v>
      </c>
      <c r="R22" s="209">
        <f t="shared" si="6"/>
        <v>19885</v>
      </c>
      <c r="S22" s="209">
        <f t="shared" si="7"/>
        <v>18730</v>
      </c>
    </row>
    <row r="23" spans="2:19" x14ac:dyDescent="0.3">
      <c r="B23" s="148">
        <v>2002</v>
      </c>
      <c r="C23" s="146">
        <v>682469.00000000012</v>
      </c>
      <c r="D23" s="146">
        <v>57267</v>
      </c>
      <c r="E23" s="146">
        <v>59477</v>
      </c>
      <c r="F23" s="146">
        <v>6345</v>
      </c>
      <c r="G23" s="146">
        <v>5801712</v>
      </c>
      <c r="H23" s="146">
        <v>215920</v>
      </c>
      <c r="I23" s="146">
        <v>48097</v>
      </c>
      <c r="L23" s="193">
        <f t="shared" si="5"/>
        <v>2005</v>
      </c>
      <c r="M23" s="209">
        <f t="shared" si="0"/>
        <v>698431</v>
      </c>
      <c r="N23" s="209">
        <f t="shared" si="1"/>
        <v>4888</v>
      </c>
      <c r="O23" s="209">
        <f t="shared" si="2"/>
        <v>2370166</v>
      </c>
      <c r="P23" s="209">
        <f t="shared" si="3"/>
        <v>75861</v>
      </c>
      <c r="Q23" s="209">
        <f t="shared" si="4"/>
        <v>28367.999999999996</v>
      </c>
      <c r="R23" s="209">
        <f t="shared" si="6"/>
        <v>18053</v>
      </c>
      <c r="S23" s="209">
        <f t="shared" si="7"/>
        <v>26087</v>
      </c>
    </row>
    <row r="24" spans="2:19" x14ac:dyDescent="0.3">
      <c r="B24" s="148">
        <v>2003</v>
      </c>
      <c r="C24" s="146">
        <v>659451</v>
      </c>
      <c r="D24" s="146">
        <v>42714</v>
      </c>
      <c r="E24" s="146">
        <v>28887</v>
      </c>
      <c r="F24" s="146">
        <v>2378</v>
      </c>
      <c r="G24" s="146">
        <v>3271556</v>
      </c>
      <c r="H24" s="146">
        <v>54031</v>
      </c>
      <c r="I24" s="146">
        <v>6098</v>
      </c>
      <c r="L24" s="193">
        <f t="shared" si="5"/>
        <v>2006</v>
      </c>
      <c r="M24" s="209">
        <f t="shared" si="0"/>
        <v>787030</v>
      </c>
      <c r="N24" s="209">
        <f t="shared" si="1"/>
        <v>4313</v>
      </c>
      <c r="O24" s="209">
        <f t="shared" si="2"/>
        <v>3473699</v>
      </c>
      <c r="P24" s="209">
        <f t="shared" si="3"/>
        <v>86495</v>
      </c>
      <c r="Q24" s="209">
        <f t="shared" si="4"/>
        <v>29042</v>
      </c>
      <c r="R24" s="209">
        <f t="shared" si="6"/>
        <v>17403.000000000004</v>
      </c>
      <c r="S24" s="209">
        <f t="shared" si="7"/>
        <v>13316</v>
      </c>
    </row>
    <row r="25" spans="2:19" x14ac:dyDescent="0.3">
      <c r="B25" s="148">
        <v>2004</v>
      </c>
      <c r="C25" s="146">
        <v>625293</v>
      </c>
      <c r="D25" s="146">
        <v>19885</v>
      </c>
      <c r="E25" s="146">
        <v>18730</v>
      </c>
      <c r="F25" s="146">
        <v>5637</v>
      </c>
      <c r="G25" s="146">
        <v>3469386</v>
      </c>
      <c r="H25" s="146">
        <v>57735</v>
      </c>
      <c r="I25" s="146">
        <v>30774.999999999996</v>
      </c>
      <c r="L25" s="193">
        <f t="shared" si="5"/>
        <v>2007</v>
      </c>
      <c r="M25" s="209">
        <f t="shared" si="0"/>
        <v>795331</v>
      </c>
      <c r="N25" s="209">
        <f t="shared" si="1"/>
        <v>7386</v>
      </c>
      <c r="O25" s="209">
        <f t="shared" si="2"/>
        <v>3902957</v>
      </c>
      <c r="P25" s="209">
        <f t="shared" si="3"/>
        <v>63610</v>
      </c>
      <c r="Q25" s="209">
        <f t="shared" si="4"/>
        <v>32376</v>
      </c>
      <c r="R25" s="209">
        <f t="shared" si="6"/>
        <v>16772</v>
      </c>
      <c r="S25" s="209">
        <f t="shared" si="7"/>
        <v>20187</v>
      </c>
    </row>
    <row r="26" spans="2:19" x14ac:dyDescent="0.3">
      <c r="B26" s="148">
        <v>2005</v>
      </c>
      <c r="C26" s="146">
        <v>698431</v>
      </c>
      <c r="D26" s="146">
        <v>18053</v>
      </c>
      <c r="E26" s="146">
        <v>26087</v>
      </c>
      <c r="F26" s="146">
        <v>4888</v>
      </c>
      <c r="G26" s="146">
        <v>2370166</v>
      </c>
      <c r="H26" s="146">
        <v>75861</v>
      </c>
      <c r="I26" s="146">
        <v>28367.999999999996</v>
      </c>
      <c r="L26" s="193">
        <f t="shared" si="5"/>
        <v>2008</v>
      </c>
      <c r="M26" s="209">
        <f t="shared" si="0"/>
        <v>813775</v>
      </c>
      <c r="N26" s="209">
        <f t="shared" si="1"/>
        <v>6365</v>
      </c>
      <c r="O26" s="209">
        <f t="shared" si="2"/>
        <v>4727511</v>
      </c>
      <c r="P26" s="209">
        <f t="shared" si="3"/>
        <v>161415</v>
      </c>
      <c r="Q26" s="209">
        <f t="shared" si="4"/>
        <v>29052</v>
      </c>
      <c r="R26" s="209">
        <f t="shared" si="6"/>
        <v>13590</v>
      </c>
      <c r="S26" s="209">
        <f t="shared" si="7"/>
        <v>13050</v>
      </c>
    </row>
    <row r="27" spans="2:19" x14ac:dyDescent="0.3">
      <c r="B27" s="148">
        <v>2006</v>
      </c>
      <c r="C27" s="146">
        <v>787030</v>
      </c>
      <c r="D27" s="146">
        <v>17403.000000000004</v>
      </c>
      <c r="E27" s="146">
        <v>13316</v>
      </c>
      <c r="F27" s="146">
        <v>4313</v>
      </c>
      <c r="G27" s="146">
        <v>3473699</v>
      </c>
      <c r="H27" s="146">
        <v>86495</v>
      </c>
      <c r="I27" s="146">
        <v>29042</v>
      </c>
      <c r="L27" s="193">
        <f t="shared" si="5"/>
        <v>2009</v>
      </c>
      <c r="M27" s="209">
        <f t="shared" si="0"/>
        <v>646315.00000000012</v>
      </c>
      <c r="N27" s="209">
        <f t="shared" si="1"/>
        <v>7018</v>
      </c>
      <c r="O27" s="209">
        <f t="shared" si="2"/>
        <v>4345382</v>
      </c>
      <c r="P27" s="209">
        <f t="shared" si="3"/>
        <v>157780</v>
      </c>
      <c r="Q27" s="209">
        <f t="shared" si="4"/>
        <v>35119</v>
      </c>
      <c r="R27" s="209">
        <f t="shared" si="6"/>
        <v>11710</v>
      </c>
      <c r="S27" s="209">
        <f t="shared" si="7"/>
        <v>25640</v>
      </c>
    </row>
    <row r="28" spans="2:19" x14ac:dyDescent="0.3">
      <c r="B28" s="148">
        <v>2007</v>
      </c>
      <c r="C28" s="146">
        <v>795331</v>
      </c>
      <c r="D28" s="146">
        <v>16772</v>
      </c>
      <c r="E28" s="146">
        <v>20187</v>
      </c>
      <c r="F28" s="146">
        <v>7386</v>
      </c>
      <c r="G28" s="146">
        <v>3902957</v>
      </c>
      <c r="H28" s="146">
        <v>63610</v>
      </c>
      <c r="I28" s="146">
        <v>32376</v>
      </c>
      <c r="L28" s="193">
        <f t="shared" si="5"/>
        <v>2010</v>
      </c>
      <c r="M28" s="209">
        <f t="shared" si="0"/>
        <v>733304</v>
      </c>
      <c r="N28" s="209">
        <f t="shared" si="1"/>
        <v>4223</v>
      </c>
      <c r="O28" s="209">
        <f t="shared" si="2"/>
        <v>3362757</v>
      </c>
      <c r="P28" s="209">
        <f t="shared" si="3"/>
        <v>146294</v>
      </c>
      <c r="Q28" s="209">
        <f t="shared" si="4"/>
        <v>29372</v>
      </c>
      <c r="R28" s="209">
        <f t="shared" si="6"/>
        <v>20889</v>
      </c>
      <c r="S28" s="209">
        <f t="shared" si="7"/>
        <v>10400</v>
      </c>
    </row>
    <row r="29" spans="2:19" x14ac:dyDescent="0.3">
      <c r="B29" s="148">
        <v>2008</v>
      </c>
      <c r="C29" s="146">
        <v>813775</v>
      </c>
      <c r="D29" s="146">
        <v>13590</v>
      </c>
      <c r="E29" s="146">
        <v>13050</v>
      </c>
      <c r="F29" s="146">
        <v>6365</v>
      </c>
      <c r="G29" s="146">
        <v>4727511</v>
      </c>
      <c r="H29" s="146">
        <v>161415</v>
      </c>
      <c r="I29" s="146">
        <v>29052</v>
      </c>
      <c r="L29" s="193">
        <f t="shared" si="5"/>
        <v>2011</v>
      </c>
      <c r="M29" s="209">
        <f t="shared" si="0"/>
        <v>704386</v>
      </c>
      <c r="N29" s="209">
        <f t="shared" si="1"/>
        <v>3551</v>
      </c>
      <c r="O29" s="209">
        <f t="shared" si="2"/>
        <v>3984574</v>
      </c>
      <c r="P29" s="209">
        <f t="shared" si="3"/>
        <v>129865</v>
      </c>
      <c r="Q29" s="209">
        <f t="shared" si="4"/>
        <v>30175</v>
      </c>
      <c r="R29" s="209">
        <f t="shared" si="6"/>
        <v>27636</v>
      </c>
      <c r="S29" s="209">
        <f t="shared" si="7"/>
        <v>7650</v>
      </c>
    </row>
    <row r="30" spans="2:19" x14ac:dyDescent="0.3">
      <c r="B30" s="148">
        <v>2009</v>
      </c>
      <c r="C30" s="146">
        <v>646315.00000000012</v>
      </c>
      <c r="D30" s="146">
        <v>11710</v>
      </c>
      <c r="E30" s="146">
        <v>25640</v>
      </c>
      <c r="F30" s="146">
        <v>7018</v>
      </c>
      <c r="G30" s="146">
        <v>4345382</v>
      </c>
      <c r="H30" s="146">
        <v>157780</v>
      </c>
      <c r="I30" s="146">
        <v>35119</v>
      </c>
      <c r="L30" s="193">
        <f t="shared" si="5"/>
        <v>2012</v>
      </c>
      <c r="M30" s="209">
        <f t="shared" si="0"/>
        <v>680065.00000000012</v>
      </c>
      <c r="N30" s="209">
        <f t="shared" si="1"/>
        <v>1972</v>
      </c>
      <c r="O30" s="209">
        <f t="shared" si="2"/>
        <v>3946714</v>
      </c>
      <c r="P30" s="209">
        <f t="shared" si="3"/>
        <v>141975</v>
      </c>
      <c r="Q30" s="209">
        <f t="shared" si="4"/>
        <v>39025.000000000007</v>
      </c>
      <c r="R30" s="209">
        <f t="shared" si="6"/>
        <v>12120</v>
      </c>
      <c r="S30" s="209">
        <f t="shared" si="7"/>
        <v>5475</v>
      </c>
    </row>
    <row r="31" spans="2:19" x14ac:dyDescent="0.3">
      <c r="B31" s="148">
        <v>2010</v>
      </c>
      <c r="C31" s="146">
        <v>733304</v>
      </c>
      <c r="D31" s="146">
        <v>20889</v>
      </c>
      <c r="E31" s="146">
        <v>10400</v>
      </c>
      <c r="F31" s="146">
        <v>4223</v>
      </c>
      <c r="G31" s="146">
        <v>3362757</v>
      </c>
      <c r="H31" s="146">
        <v>146294</v>
      </c>
      <c r="I31" s="146">
        <v>29372</v>
      </c>
      <c r="L31" s="193">
        <f t="shared" si="5"/>
        <v>2013</v>
      </c>
      <c r="M31" s="209">
        <f t="shared" si="0"/>
        <v>870516</v>
      </c>
      <c r="N31" s="209">
        <f t="shared" si="1"/>
        <v>3101</v>
      </c>
      <c r="O31" s="209">
        <f t="shared" si="2"/>
        <v>3968517</v>
      </c>
      <c r="P31" s="209">
        <f t="shared" si="3"/>
        <v>89470</v>
      </c>
      <c r="Q31" s="209">
        <f t="shared" si="4"/>
        <v>31034</v>
      </c>
      <c r="R31" s="209">
        <f t="shared" si="6"/>
        <v>22914</v>
      </c>
      <c r="S31" s="209">
        <f t="shared" si="7"/>
        <v>5350</v>
      </c>
    </row>
    <row r="32" spans="2:19" x14ac:dyDescent="0.3">
      <c r="B32" s="148">
        <v>2011</v>
      </c>
      <c r="C32" s="146">
        <v>704386</v>
      </c>
      <c r="D32" s="146">
        <v>27636</v>
      </c>
      <c r="E32" s="146">
        <v>7650</v>
      </c>
      <c r="F32" s="146">
        <v>3551</v>
      </c>
      <c r="G32" s="146">
        <v>3984574</v>
      </c>
      <c r="H32" s="146">
        <v>129865</v>
      </c>
      <c r="I32" s="146">
        <v>30175</v>
      </c>
      <c r="L32" s="193">
        <f t="shared" si="5"/>
        <v>2014</v>
      </c>
      <c r="M32" s="209">
        <f t="shared" si="0"/>
        <v>1046122</v>
      </c>
      <c r="N32" s="209">
        <f t="shared" si="1"/>
        <v>2894</v>
      </c>
      <c r="O32" s="209">
        <f t="shared" si="2"/>
        <v>4270889</v>
      </c>
      <c r="P32" s="209">
        <f t="shared" si="3"/>
        <v>193035</v>
      </c>
      <c r="Q32" s="209">
        <f t="shared" si="4"/>
        <v>36422</v>
      </c>
      <c r="R32" s="209">
        <f t="shared" si="6"/>
        <v>20371</v>
      </c>
      <c r="S32" s="209">
        <f t="shared" si="7"/>
        <v>5850</v>
      </c>
    </row>
    <row r="33" spans="2:19" x14ac:dyDescent="0.3">
      <c r="B33" s="148">
        <v>2012</v>
      </c>
      <c r="C33" s="146">
        <v>680065.00000000012</v>
      </c>
      <c r="D33" s="146">
        <v>12120</v>
      </c>
      <c r="E33" s="146">
        <v>5475</v>
      </c>
      <c r="F33" s="146">
        <v>1972</v>
      </c>
      <c r="G33" s="146">
        <v>3946714</v>
      </c>
      <c r="H33" s="146">
        <v>141975</v>
      </c>
      <c r="I33" s="146">
        <v>39025.000000000007</v>
      </c>
      <c r="L33" s="193">
        <f t="shared" si="5"/>
        <v>2015</v>
      </c>
      <c r="M33" s="209">
        <f t="shared" si="0"/>
        <v>1003383</v>
      </c>
      <c r="N33" s="209">
        <f t="shared" si="1"/>
        <v>3660</v>
      </c>
      <c r="O33" s="209">
        <f t="shared" si="2"/>
        <v>4574547</v>
      </c>
      <c r="P33" s="209">
        <f t="shared" si="3"/>
        <v>193690</v>
      </c>
      <c r="Q33" s="209">
        <f t="shared" si="4"/>
        <v>33951</v>
      </c>
      <c r="R33" s="209">
        <f t="shared" si="6"/>
        <v>25101</v>
      </c>
      <c r="S33" s="209">
        <f t="shared" si="7"/>
        <v>4500</v>
      </c>
    </row>
    <row r="34" spans="2:19" x14ac:dyDescent="0.3">
      <c r="B34" s="148">
        <v>2013</v>
      </c>
      <c r="C34" s="146">
        <v>870516</v>
      </c>
      <c r="D34" s="146">
        <v>22914</v>
      </c>
      <c r="E34" s="146">
        <v>5350</v>
      </c>
      <c r="F34" s="146">
        <v>3101</v>
      </c>
      <c r="G34" s="146">
        <v>3968517</v>
      </c>
      <c r="H34" s="146">
        <v>89470</v>
      </c>
      <c r="I34" s="146">
        <v>31034</v>
      </c>
      <c r="L34" s="219">
        <f t="shared" si="5"/>
        <v>2016</v>
      </c>
      <c r="M34" s="220">
        <f t="shared" si="0"/>
        <v>934795.00000000012</v>
      </c>
      <c r="N34" s="209">
        <f t="shared" si="1"/>
        <v>3916</v>
      </c>
      <c r="O34" s="209">
        <f t="shared" si="2"/>
        <v>4200212</v>
      </c>
      <c r="P34" s="209">
        <f t="shared" si="3"/>
        <v>224175</v>
      </c>
      <c r="Q34" s="209">
        <f t="shared" si="4"/>
        <v>31710</v>
      </c>
      <c r="R34" s="209">
        <f t="shared" si="6"/>
        <v>33467</v>
      </c>
      <c r="S34" s="209">
        <f t="shared" si="7"/>
        <v>9510</v>
      </c>
    </row>
    <row r="35" spans="2:19" x14ac:dyDescent="0.3">
      <c r="B35" s="148">
        <v>2014</v>
      </c>
      <c r="C35" s="146">
        <v>1046122</v>
      </c>
      <c r="D35" s="146">
        <v>20371</v>
      </c>
      <c r="E35" s="146">
        <v>5850</v>
      </c>
      <c r="F35" s="146">
        <v>2894</v>
      </c>
      <c r="G35" s="146">
        <v>4270889</v>
      </c>
      <c r="H35" s="146">
        <v>193035</v>
      </c>
      <c r="I35" s="146">
        <v>36422</v>
      </c>
      <c r="L35" s="219">
        <f t="shared" si="5"/>
        <v>2017</v>
      </c>
      <c r="M35" s="220">
        <f t="shared" si="0"/>
        <v>873623</v>
      </c>
      <c r="N35" s="209">
        <f t="shared" ref="N35:Q36" si="8">F38</f>
        <v>2714</v>
      </c>
      <c r="O35" s="209">
        <f t="shared" si="8"/>
        <v>4468082</v>
      </c>
      <c r="P35" s="209">
        <f t="shared" si="8"/>
        <v>197545</v>
      </c>
      <c r="Q35" s="209">
        <f t="shared" si="8"/>
        <v>32719</v>
      </c>
      <c r="R35" s="209">
        <f t="shared" si="6"/>
        <v>46517</v>
      </c>
      <c r="S35" s="209">
        <f t="shared" si="7"/>
        <v>5919</v>
      </c>
    </row>
    <row r="36" spans="2:19" x14ac:dyDescent="0.3">
      <c r="B36" s="148">
        <v>2015</v>
      </c>
      <c r="C36" s="146">
        <v>1003383</v>
      </c>
      <c r="D36" s="146">
        <v>25101</v>
      </c>
      <c r="E36" s="146">
        <v>4500</v>
      </c>
      <c r="F36" s="146">
        <v>3660</v>
      </c>
      <c r="G36" s="146">
        <v>4574547</v>
      </c>
      <c r="H36" s="146">
        <v>193690</v>
      </c>
      <c r="I36" s="146">
        <v>33951</v>
      </c>
      <c r="L36" s="193">
        <f t="shared" si="5"/>
        <v>2018</v>
      </c>
      <c r="M36" s="209">
        <f t="shared" si="0"/>
        <v>920743</v>
      </c>
      <c r="N36" s="209">
        <f t="shared" si="8"/>
        <v>3416</v>
      </c>
      <c r="O36" s="209">
        <f t="shared" si="8"/>
        <v>4854954.9999999991</v>
      </c>
      <c r="P36" s="209">
        <f t="shared" si="8"/>
        <v>145130</v>
      </c>
      <c r="Q36" s="209">
        <f t="shared" si="8"/>
        <v>30089</v>
      </c>
      <c r="R36" s="209">
        <f t="shared" si="6"/>
        <v>59969</v>
      </c>
      <c r="S36" s="209">
        <f>E39</f>
        <v>5105</v>
      </c>
    </row>
    <row r="37" spans="2:19" x14ac:dyDescent="0.3">
      <c r="B37" s="148">
        <v>2016</v>
      </c>
      <c r="C37" s="146">
        <v>934795.00000000012</v>
      </c>
      <c r="D37" s="146">
        <v>33467</v>
      </c>
      <c r="E37" s="146">
        <v>9510</v>
      </c>
      <c r="F37" s="146">
        <v>3916</v>
      </c>
      <c r="G37" s="146">
        <v>4200212</v>
      </c>
      <c r="H37" s="146">
        <v>224175</v>
      </c>
      <c r="I37" s="146">
        <v>31710</v>
      </c>
      <c r="L37" s="219">
        <f t="shared" si="5"/>
        <v>2019</v>
      </c>
      <c r="M37" s="258">
        <f t="shared" ref="M37:M38" si="9">C40</f>
        <v>832367</v>
      </c>
      <c r="N37" s="258">
        <f>F40</f>
        <v>2391</v>
      </c>
      <c r="O37" s="258">
        <f t="shared" ref="O37" si="10">G40</f>
        <v>4623285</v>
      </c>
      <c r="P37" s="258">
        <f t="shared" ref="P37" si="11">H40</f>
        <v>378525</v>
      </c>
      <c r="Q37" s="258">
        <f t="shared" ref="Q37" si="12">I40</f>
        <v>27019</v>
      </c>
      <c r="R37" s="220">
        <f t="shared" si="6"/>
        <v>54825</v>
      </c>
      <c r="S37" s="258">
        <f>E40</f>
        <v>0</v>
      </c>
    </row>
    <row r="38" spans="2:19" ht="15" thickBot="1" x14ac:dyDescent="0.35">
      <c r="B38" s="148">
        <v>2017</v>
      </c>
      <c r="C38" s="146">
        <v>873623</v>
      </c>
      <c r="D38" s="146">
        <v>46517</v>
      </c>
      <c r="E38" s="146">
        <v>5919</v>
      </c>
      <c r="F38" s="146">
        <v>2714</v>
      </c>
      <c r="G38" s="146">
        <v>4468082</v>
      </c>
      <c r="H38" s="146">
        <v>197545</v>
      </c>
      <c r="I38" s="146">
        <v>32719</v>
      </c>
      <c r="L38" s="208">
        <f t="shared" si="5"/>
        <v>2020</v>
      </c>
      <c r="M38" s="259">
        <f t="shared" si="9"/>
        <v>836616</v>
      </c>
      <c r="N38" s="259">
        <f>F41</f>
        <v>2071</v>
      </c>
      <c r="O38" s="259">
        <f>G41</f>
        <v>4770709</v>
      </c>
      <c r="P38" s="259">
        <f>H41</f>
        <v>266651</v>
      </c>
      <c r="Q38" s="259">
        <f>I41</f>
        <v>26303</v>
      </c>
      <c r="R38" s="259">
        <f>D41</f>
        <v>38741</v>
      </c>
      <c r="S38" s="259">
        <f>E41</f>
        <v>3080</v>
      </c>
    </row>
    <row r="39" spans="2:19" x14ac:dyDescent="0.3">
      <c r="B39" s="148">
        <v>2018</v>
      </c>
      <c r="C39" s="146">
        <v>920743</v>
      </c>
      <c r="D39" s="146">
        <v>59969</v>
      </c>
      <c r="E39" s="146">
        <v>5105</v>
      </c>
      <c r="F39" s="146">
        <v>3416</v>
      </c>
      <c r="G39" s="146">
        <v>4854954.9999999991</v>
      </c>
      <c r="H39" s="146">
        <v>145130</v>
      </c>
      <c r="I39" s="146">
        <v>30089</v>
      </c>
      <c r="Q39" s="258"/>
    </row>
    <row r="40" spans="2:19" x14ac:dyDescent="0.3">
      <c r="B40" s="148">
        <v>2019</v>
      </c>
      <c r="C40" s="146">
        <v>832367</v>
      </c>
      <c r="D40" s="146">
        <v>54825</v>
      </c>
      <c r="E40" s="146"/>
      <c r="F40" s="146">
        <v>2391</v>
      </c>
      <c r="G40" s="146">
        <v>4623285</v>
      </c>
      <c r="H40" s="146">
        <v>378525</v>
      </c>
      <c r="I40" s="146">
        <v>27019</v>
      </c>
    </row>
    <row r="41" spans="2:19" x14ac:dyDescent="0.3">
      <c r="B41" s="148">
        <v>2020</v>
      </c>
      <c r="C41" s="146">
        <v>836616</v>
      </c>
      <c r="D41" s="146">
        <v>38741</v>
      </c>
      <c r="E41" s="146">
        <v>3080</v>
      </c>
      <c r="F41" s="146">
        <v>2071</v>
      </c>
      <c r="G41" s="146">
        <v>4770709</v>
      </c>
      <c r="H41" s="146">
        <v>266651</v>
      </c>
      <c r="I41" s="146">
        <v>26303</v>
      </c>
    </row>
    <row r="42" spans="2:19" x14ac:dyDescent="0.3">
      <c r="B42" s="148" t="s">
        <v>191</v>
      </c>
      <c r="C42" s="146">
        <v>16665504</v>
      </c>
      <c r="D42" s="146">
        <v>633088</v>
      </c>
      <c r="E42" s="146">
        <v>312727</v>
      </c>
      <c r="F42" s="146">
        <v>91892</v>
      </c>
      <c r="G42" s="146">
        <v>91786713</v>
      </c>
      <c r="H42" s="146">
        <v>3541038</v>
      </c>
      <c r="I42" s="146">
        <v>686815</v>
      </c>
    </row>
  </sheetData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O102"/>
  <sheetViews>
    <sheetView showGridLines="0" topLeftCell="H28" workbookViewId="0">
      <selection activeCell="O44" sqref="O44"/>
    </sheetView>
  </sheetViews>
  <sheetFormatPr baseColWidth="10" defaultRowHeight="14.4" x14ac:dyDescent="0.3"/>
  <cols>
    <col min="1" max="1" width="18.5546875" hidden="1" customWidth="1"/>
    <col min="2" max="2" width="18.33203125" hidden="1" customWidth="1"/>
    <col min="3" max="3" width="18.88671875" hidden="1" customWidth="1"/>
    <col min="4" max="4" width="14" hidden="1" customWidth="1"/>
    <col min="5" max="5" width="16.6640625" hidden="1" customWidth="1"/>
    <col min="6" max="6" width="8.88671875" hidden="1" customWidth="1"/>
    <col min="7" max="7" width="10" hidden="1" customWidth="1"/>
    <col min="8" max="9" width="18.88671875" customWidth="1"/>
    <col min="10" max="10" width="13.88671875" customWidth="1"/>
    <col min="11" max="11" width="16" customWidth="1"/>
    <col min="12" max="12" width="12.6640625" customWidth="1"/>
    <col min="13" max="13" width="13.6640625" customWidth="1"/>
    <col min="14" max="14" width="17.109375" customWidth="1"/>
    <col min="15" max="15" width="21.109375" customWidth="1"/>
  </cols>
  <sheetData>
    <row r="3" spans="1:15" x14ac:dyDescent="0.3">
      <c r="I3" s="210"/>
      <c r="J3" s="213" t="str">
        <f t="shared" ref="J3" si="0">B17</f>
        <v>Barskog</v>
      </c>
      <c r="K3" s="213" t="str">
        <f t="shared" ref="K3:K4" si="1">C17</f>
        <v>Blandingsskog</v>
      </c>
      <c r="L3" s="213" t="str">
        <f t="shared" ref="L3:L4" si="2">D17</f>
        <v>Lauvskog</v>
      </c>
      <c r="M3" s="213" t="str">
        <f t="shared" ref="M3:M4" si="3">E17</f>
        <v>Skog på myr</v>
      </c>
      <c r="N3" s="213" t="s">
        <v>276</v>
      </c>
      <c r="O3" s="211" t="s">
        <v>221</v>
      </c>
    </row>
    <row r="4" spans="1:15" x14ac:dyDescent="0.3">
      <c r="I4" s="2" t="str">
        <f t="shared" ref="I4:I42" si="4">A18</f>
        <v>5001 Trondheim</v>
      </c>
      <c r="J4" s="212">
        <f>B18</f>
        <v>217424</v>
      </c>
      <c r="K4" s="212">
        <f t="shared" si="1"/>
        <v>8755</v>
      </c>
      <c r="L4" s="212">
        <f t="shared" si="2"/>
        <v>15528</v>
      </c>
      <c r="M4" s="212">
        <f t="shared" si="3"/>
        <v>1846</v>
      </c>
      <c r="N4" s="212">
        <f>F64</f>
        <v>9811</v>
      </c>
      <c r="O4" s="183">
        <f>J4+K4+L4+M4-N4</f>
        <v>233742</v>
      </c>
    </row>
    <row r="5" spans="1:15" x14ac:dyDescent="0.3">
      <c r="I5" s="2" t="str">
        <f t="shared" si="4"/>
        <v>5006 Steinkjer</v>
      </c>
      <c r="J5" s="212">
        <f t="shared" ref="J5:J9" si="5">B19</f>
        <v>811487</v>
      </c>
      <c r="K5" s="212">
        <f t="shared" ref="K5:K9" si="6">C19</f>
        <v>33445</v>
      </c>
      <c r="L5" s="212">
        <f t="shared" ref="L5:L9" si="7">D19</f>
        <v>13254</v>
      </c>
      <c r="M5" s="212">
        <f t="shared" ref="M5:M9" si="8">E19</f>
        <v>3679</v>
      </c>
      <c r="N5" s="212">
        <f t="shared" ref="N5:N41" si="9">F65</f>
        <v>33513</v>
      </c>
      <c r="O5" s="34">
        <f t="shared" ref="O5:O42" si="10">J5+K5+L5+M5-N5</f>
        <v>828352</v>
      </c>
    </row>
    <row r="6" spans="1:15" x14ac:dyDescent="0.3">
      <c r="I6" s="2" t="str">
        <f t="shared" si="4"/>
        <v>5007 Namsos</v>
      </c>
      <c r="J6" s="212">
        <f t="shared" si="5"/>
        <v>742120</v>
      </c>
      <c r="K6" s="212">
        <f t="shared" si="6"/>
        <v>25379</v>
      </c>
      <c r="L6" s="212">
        <f t="shared" si="7"/>
        <v>8982</v>
      </c>
      <c r="M6" s="212">
        <f t="shared" si="8"/>
        <v>15891</v>
      </c>
      <c r="N6" s="212">
        <f t="shared" si="9"/>
        <v>58659</v>
      </c>
      <c r="O6" s="34">
        <f t="shared" si="10"/>
        <v>733713</v>
      </c>
    </row>
    <row r="7" spans="1:15" x14ac:dyDescent="0.3">
      <c r="I7" s="2" t="str">
        <f t="shared" si="4"/>
        <v>5014 Frøya</v>
      </c>
      <c r="J7" s="212">
        <f t="shared" si="5"/>
        <v>1684</v>
      </c>
      <c r="K7" s="212">
        <f t="shared" si="6"/>
        <v>117</v>
      </c>
      <c r="L7" s="212">
        <f t="shared" si="7"/>
        <v>10</v>
      </c>
      <c r="M7" s="212">
        <f t="shared" si="8"/>
        <v>137</v>
      </c>
      <c r="N7" s="212">
        <f t="shared" si="9"/>
        <v>0</v>
      </c>
      <c r="O7" s="34">
        <f t="shared" si="10"/>
        <v>1948</v>
      </c>
    </row>
    <row r="8" spans="1:15" x14ac:dyDescent="0.3">
      <c r="I8" s="2" t="str">
        <f t="shared" si="4"/>
        <v>5020 Osen</v>
      </c>
      <c r="J8" s="212">
        <f t="shared" si="5"/>
        <v>48045</v>
      </c>
      <c r="K8" s="212">
        <f t="shared" si="6"/>
        <v>5294</v>
      </c>
      <c r="L8" s="212">
        <f t="shared" si="7"/>
        <v>2440</v>
      </c>
      <c r="M8" s="212">
        <f t="shared" si="8"/>
        <v>139</v>
      </c>
      <c r="N8" s="212">
        <f t="shared" si="9"/>
        <v>1748</v>
      </c>
      <c r="O8" s="34">
        <f t="shared" si="10"/>
        <v>54170</v>
      </c>
    </row>
    <row r="9" spans="1:15" x14ac:dyDescent="0.3">
      <c r="I9" s="2" t="str">
        <f t="shared" si="4"/>
        <v>5021 Oppdal</v>
      </c>
      <c r="J9" s="212">
        <f t="shared" si="5"/>
        <v>85370</v>
      </c>
      <c r="K9" s="212">
        <f t="shared" si="6"/>
        <v>19449</v>
      </c>
      <c r="L9" s="212">
        <f t="shared" si="7"/>
        <v>24776</v>
      </c>
      <c r="M9" s="212">
        <f t="shared" si="8"/>
        <v>96</v>
      </c>
      <c r="N9" s="212">
        <f t="shared" si="9"/>
        <v>3130</v>
      </c>
      <c r="O9" s="34">
        <f t="shared" si="10"/>
        <v>126561</v>
      </c>
    </row>
    <row r="10" spans="1:15" x14ac:dyDescent="0.3">
      <c r="I10" s="2" t="str">
        <f t="shared" si="4"/>
        <v>5022 Rennebu</v>
      </c>
      <c r="J10" s="212">
        <f t="shared" ref="J10:J42" si="11">B24</f>
        <v>173026</v>
      </c>
      <c r="K10" s="212">
        <f t="shared" ref="K10:K42" si="12">C24</f>
        <v>42512</v>
      </c>
      <c r="L10" s="212">
        <f t="shared" ref="L10:L42" si="13">D24</f>
        <v>36454</v>
      </c>
      <c r="M10" s="212">
        <f t="shared" ref="M10:M42" si="14">E24</f>
        <v>166</v>
      </c>
      <c r="N10" s="212">
        <f t="shared" si="9"/>
        <v>2582</v>
      </c>
      <c r="O10" s="34">
        <f t="shared" si="10"/>
        <v>249576</v>
      </c>
    </row>
    <row r="11" spans="1:15" x14ac:dyDescent="0.3">
      <c r="I11" s="2" t="str">
        <f t="shared" si="4"/>
        <v>5025 Røros</v>
      </c>
      <c r="J11" s="212">
        <f t="shared" si="11"/>
        <v>108692</v>
      </c>
      <c r="K11" s="212">
        <f t="shared" si="12"/>
        <v>15007</v>
      </c>
      <c r="L11" s="212">
        <f t="shared" si="13"/>
        <v>82865</v>
      </c>
      <c r="M11" s="212">
        <f t="shared" si="14"/>
        <v>434</v>
      </c>
      <c r="N11" s="212">
        <f t="shared" si="9"/>
        <v>19469</v>
      </c>
      <c r="O11" s="34">
        <f t="shared" si="10"/>
        <v>187529</v>
      </c>
    </row>
    <row r="12" spans="1:15" x14ac:dyDescent="0.3">
      <c r="I12" s="2" t="str">
        <f t="shared" si="4"/>
        <v>5026 Holtålen</v>
      </c>
      <c r="J12" s="212">
        <f t="shared" si="11"/>
        <v>101172</v>
      </c>
      <c r="K12" s="212">
        <f t="shared" si="12"/>
        <v>11321</v>
      </c>
      <c r="L12" s="212">
        <f t="shared" si="13"/>
        <v>17722</v>
      </c>
      <c r="M12" s="212">
        <f t="shared" si="14"/>
        <v>355</v>
      </c>
      <c r="N12" s="212">
        <f t="shared" si="9"/>
        <v>8239</v>
      </c>
      <c r="O12" s="34">
        <f t="shared" si="10"/>
        <v>122331</v>
      </c>
    </row>
    <row r="13" spans="1:15" x14ac:dyDescent="0.3">
      <c r="I13" s="2" t="str">
        <f t="shared" si="4"/>
        <v xml:space="preserve">5027 Midtre Gauldal </v>
      </c>
      <c r="J13" s="212">
        <f t="shared" si="11"/>
        <v>372780</v>
      </c>
      <c r="K13" s="212">
        <f t="shared" si="12"/>
        <v>59275</v>
      </c>
      <c r="L13" s="212">
        <f t="shared" si="13"/>
        <v>69931</v>
      </c>
      <c r="M13" s="212">
        <f t="shared" si="14"/>
        <v>903</v>
      </c>
      <c r="N13" s="212">
        <f t="shared" si="9"/>
        <v>19585</v>
      </c>
      <c r="O13" s="34">
        <f t="shared" si="10"/>
        <v>483304</v>
      </c>
    </row>
    <row r="14" spans="1:15" x14ac:dyDescent="0.3">
      <c r="I14" s="2" t="str">
        <f t="shared" si="4"/>
        <v>5028 Melhus</v>
      </c>
      <c r="J14" s="212">
        <f t="shared" si="11"/>
        <v>301353</v>
      </c>
      <c r="K14" s="212">
        <f t="shared" si="12"/>
        <v>7707</v>
      </c>
      <c r="L14" s="212">
        <f t="shared" si="13"/>
        <v>22316</v>
      </c>
      <c r="M14" s="212">
        <f t="shared" si="14"/>
        <v>1093</v>
      </c>
      <c r="N14" s="212">
        <f t="shared" si="9"/>
        <v>1041</v>
      </c>
      <c r="O14" s="34">
        <f t="shared" si="10"/>
        <v>331428</v>
      </c>
    </row>
    <row r="15" spans="1:15" x14ac:dyDescent="0.3">
      <c r="I15" s="2" t="str">
        <f t="shared" si="4"/>
        <v>5029 Skaun</v>
      </c>
      <c r="J15" s="212">
        <f t="shared" si="11"/>
        <v>125479</v>
      </c>
      <c r="K15" s="212">
        <f t="shared" si="12"/>
        <v>4248</v>
      </c>
      <c r="L15" s="212">
        <f t="shared" si="13"/>
        <v>6588</v>
      </c>
      <c r="M15" s="212">
        <f t="shared" si="14"/>
        <v>2288</v>
      </c>
      <c r="N15" s="212">
        <f t="shared" si="9"/>
        <v>212</v>
      </c>
      <c r="O15" s="34">
        <f t="shared" si="10"/>
        <v>138391</v>
      </c>
    </row>
    <row r="16" spans="1:15" x14ac:dyDescent="0.3">
      <c r="A16" s="147" t="s">
        <v>119</v>
      </c>
      <c r="B16" s="147" t="s">
        <v>118</v>
      </c>
      <c r="I16" s="2" t="str">
        <f t="shared" si="4"/>
        <v>5031 Malvik</v>
      </c>
      <c r="J16" s="212">
        <f t="shared" si="11"/>
        <v>108694</v>
      </c>
      <c r="K16" s="212">
        <f t="shared" si="12"/>
        <v>2339</v>
      </c>
      <c r="L16" s="212">
        <f t="shared" si="13"/>
        <v>1461</v>
      </c>
      <c r="M16" s="212">
        <f t="shared" si="14"/>
        <v>467</v>
      </c>
      <c r="N16" s="212">
        <f t="shared" si="9"/>
        <v>2420</v>
      </c>
      <c r="O16" s="34">
        <f t="shared" si="10"/>
        <v>110541</v>
      </c>
    </row>
    <row r="17" spans="1:15" x14ac:dyDescent="0.3">
      <c r="A17" s="147" t="s">
        <v>116</v>
      </c>
      <c r="B17" s="216" t="s">
        <v>42</v>
      </c>
      <c r="C17" s="216" t="s">
        <v>43</v>
      </c>
      <c r="D17" s="216" t="s">
        <v>44</v>
      </c>
      <c r="E17" s="216" t="s">
        <v>45</v>
      </c>
      <c r="I17" s="2" t="str">
        <f t="shared" si="4"/>
        <v>5032 Selbu</v>
      </c>
      <c r="J17" s="212">
        <f t="shared" si="11"/>
        <v>314636</v>
      </c>
      <c r="K17" s="212">
        <f t="shared" si="12"/>
        <v>8288</v>
      </c>
      <c r="L17" s="212">
        <f t="shared" si="13"/>
        <v>5990</v>
      </c>
      <c r="M17" s="212">
        <f t="shared" si="14"/>
        <v>506</v>
      </c>
      <c r="N17" s="212">
        <f t="shared" si="9"/>
        <v>7521</v>
      </c>
      <c r="O17" s="34">
        <f t="shared" si="10"/>
        <v>321899</v>
      </c>
    </row>
    <row r="18" spans="1:15" x14ac:dyDescent="0.3">
      <c r="A18" s="148" t="s">
        <v>70</v>
      </c>
      <c r="B18" s="183">
        <v>217424</v>
      </c>
      <c r="C18" s="183">
        <v>8755</v>
      </c>
      <c r="D18" s="183">
        <v>15528</v>
      </c>
      <c r="E18" s="183">
        <v>1846</v>
      </c>
      <c r="I18" s="2" t="str">
        <f t="shared" si="4"/>
        <v>5033 Tydal</v>
      </c>
      <c r="J18" s="212">
        <f t="shared" si="11"/>
        <v>102601</v>
      </c>
      <c r="K18" s="212">
        <f t="shared" si="12"/>
        <v>8539</v>
      </c>
      <c r="L18" s="212">
        <f t="shared" si="13"/>
        <v>33857</v>
      </c>
      <c r="M18" s="212">
        <f t="shared" si="14"/>
        <v>562</v>
      </c>
      <c r="N18" s="212">
        <f t="shared" si="9"/>
        <v>496</v>
      </c>
      <c r="O18" s="34">
        <f t="shared" si="10"/>
        <v>145063</v>
      </c>
    </row>
    <row r="19" spans="1:15" x14ac:dyDescent="0.3">
      <c r="A19" s="148" t="s">
        <v>249</v>
      </c>
      <c r="B19" s="183">
        <v>811487</v>
      </c>
      <c r="C19" s="183">
        <v>33445</v>
      </c>
      <c r="D19" s="183">
        <v>13254</v>
      </c>
      <c r="E19" s="183">
        <v>3679</v>
      </c>
      <c r="I19" s="2" t="str">
        <f t="shared" si="4"/>
        <v>5034 Meråker</v>
      </c>
      <c r="J19" s="212">
        <f t="shared" si="11"/>
        <v>183451</v>
      </c>
      <c r="K19" s="212">
        <f t="shared" si="12"/>
        <v>7804</v>
      </c>
      <c r="L19" s="212">
        <f t="shared" si="13"/>
        <v>2915</v>
      </c>
      <c r="M19" s="212">
        <f t="shared" si="14"/>
        <v>418</v>
      </c>
      <c r="N19" s="212">
        <f t="shared" si="9"/>
        <v>479</v>
      </c>
      <c r="O19" s="34">
        <f t="shared" si="10"/>
        <v>194109</v>
      </c>
    </row>
    <row r="20" spans="1:15" x14ac:dyDescent="0.3">
      <c r="A20" s="148" t="s">
        <v>246</v>
      </c>
      <c r="B20" s="183">
        <v>742120</v>
      </c>
      <c r="C20" s="183">
        <v>25379</v>
      </c>
      <c r="D20" s="183">
        <v>8982</v>
      </c>
      <c r="E20" s="183">
        <v>15891</v>
      </c>
      <c r="I20" s="2" t="str">
        <f t="shared" si="4"/>
        <v>5035 Stjørdal</v>
      </c>
      <c r="J20" s="212">
        <f t="shared" si="11"/>
        <v>409127</v>
      </c>
      <c r="K20" s="212">
        <f t="shared" si="12"/>
        <v>13535</v>
      </c>
      <c r="L20" s="212">
        <f t="shared" si="13"/>
        <v>15840</v>
      </c>
      <c r="M20" s="212">
        <f t="shared" si="14"/>
        <v>2206</v>
      </c>
      <c r="N20" s="212">
        <f t="shared" si="9"/>
        <v>5666</v>
      </c>
      <c r="O20" s="34">
        <f t="shared" si="10"/>
        <v>435042</v>
      </c>
    </row>
    <row r="21" spans="1:15" x14ac:dyDescent="0.3">
      <c r="A21" s="148" t="s">
        <v>74</v>
      </c>
      <c r="B21" s="183">
        <v>1684</v>
      </c>
      <c r="C21" s="183">
        <v>117</v>
      </c>
      <c r="D21" s="183">
        <v>10</v>
      </c>
      <c r="E21" s="183">
        <v>137</v>
      </c>
      <c r="I21" s="2" t="str">
        <f t="shared" si="4"/>
        <v>5036 Frosta</v>
      </c>
      <c r="J21" s="212">
        <f t="shared" si="11"/>
        <v>34173</v>
      </c>
      <c r="K21" s="212">
        <f t="shared" si="12"/>
        <v>736</v>
      </c>
      <c r="L21" s="212">
        <f t="shared" si="13"/>
        <v>1882</v>
      </c>
      <c r="M21" s="212">
        <f t="shared" si="14"/>
        <v>39</v>
      </c>
      <c r="N21" s="212">
        <f t="shared" si="9"/>
        <v>350</v>
      </c>
      <c r="O21" s="34">
        <f t="shared" si="10"/>
        <v>36480</v>
      </c>
    </row>
    <row r="22" spans="1:15" x14ac:dyDescent="0.3">
      <c r="A22" s="148" t="s">
        <v>92</v>
      </c>
      <c r="B22" s="183">
        <v>48045</v>
      </c>
      <c r="C22" s="183">
        <v>5294</v>
      </c>
      <c r="D22" s="183">
        <v>2440</v>
      </c>
      <c r="E22" s="183">
        <v>139</v>
      </c>
      <c r="I22" s="2" t="str">
        <f t="shared" si="4"/>
        <v>5037 Levanger</v>
      </c>
      <c r="J22" s="212">
        <f t="shared" si="11"/>
        <v>267922</v>
      </c>
      <c r="K22" s="212">
        <f t="shared" si="12"/>
        <v>11483</v>
      </c>
      <c r="L22" s="212">
        <f t="shared" si="13"/>
        <v>7533</v>
      </c>
      <c r="M22" s="212">
        <f t="shared" si="14"/>
        <v>1405</v>
      </c>
      <c r="N22" s="212">
        <f t="shared" si="9"/>
        <v>15539</v>
      </c>
      <c r="O22" s="34">
        <f t="shared" si="10"/>
        <v>272804</v>
      </c>
    </row>
    <row r="23" spans="1:15" x14ac:dyDescent="0.3">
      <c r="A23" s="148" t="s">
        <v>89</v>
      </c>
      <c r="B23" s="183">
        <v>85370</v>
      </c>
      <c r="C23" s="183">
        <v>19449</v>
      </c>
      <c r="D23" s="183">
        <v>24776</v>
      </c>
      <c r="E23" s="183">
        <v>96</v>
      </c>
      <c r="I23" s="2" t="str">
        <f t="shared" si="4"/>
        <v>5038 Verdal</v>
      </c>
      <c r="J23" s="212">
        <f t="shared" si="11"/>
        <v>388395</v>
      </c>
      <c r="K23" s="212">
        <f t="shared" si="12"/>
        <v>35522</v>
      </c>
      <c r="L23" s="212">
        <f t="shared" si="13"/>
        <v>13565</v>
      </c>
      <c r="M23" s="212">
        <f t="shared" si="14"/>
        <v>2473</v>
      </c>
      <c r="N23" s="212">
        <f t="shared" si="9"/>
        <v>16915</v>
      </c>
      <c r="O23" s="34">
        <f t="shared" si="10"/>
        <v>423040</v>
      </c>
    </row>
    <row r="24" spans="1:15" x14ac:dyDescent="0.3">
      <c r="A24" s="148" t="s">
        <v>94</v>
      </c>
      <c r="B24" s="183">
        <v>173026</v>
      </c>
      <c r="C24" s="183">
        <v>42512</v>
      </c>
      <c r="D24" s="183">
        <v>36454</v>
      </c>
      <c r="E24" s="183">
        <v>166</v>
      </c>
      <c r="I24" s="2" t="str">
        <f t="shared" si="4"/>
        <v>5041 Snåsa</v>
      </c>
      <c r="J24" s="212">
        <f t="shared" si="11"/>
        <v>476132</v>
      </c>
      <c r="K24" s="212">
        <f t="shared" si="12"/>
        <v>53756</v>
      </c>
      <c r="L24" s="212">
        <f t="shared" si="13"/>
        <v>6249</v>
      </c>
      <c r="M24" s="212">
        <f t="shared" si="14"/>
        <v>1942</v>
      </c>
      <c r="N24" s="212">
        <f t="shared" si="9"/>
        <v>83570</v>
      </c>
      <c r="O24" s="34">
        <f t="shared" si="10"/>
        <v>454509</v>
      </c>
    </row>
    <row r="25" spans="1:15" x14ac:dyDescent="0.3">
      <c r="A25" s="148" t="s">
        <v>97</v>
      </c>
      <c r="B25" s="183">
        <v>108692</v>
      </c>
      <c r="C25" s="183">
        <v>15007</v>
      </c>
      <c r="D25" s="183">
        <v>82865</v>
      </c>
      <c r="E25" s="183">
        <v>434</v>
      </c>
      <c r="I25" s="2" t="str">
        <f t="shared" si="4"/>
        <v>5042 Lierne</v>
      </c>
      <c r="J25" s="212">
        <f t="shared" si="11"/>
        <v>514452</v>
      </c>
      <c r="K25" s="212">
        <f t="shared" si="12"/>
        <v>168393</v>
      </c>
      <c r="L25" s="212">
        <f t="shared" si="13"/>
        <v>32142</v>
      </c>
      <c r="M25" s="212">
        <f t="shared" si="14"/>
        <v>4967</v>
      </c>
      <c r="N25" s="212">
        <f t="shared" si="9"/>
        <v>42029</v>
      </c>
      <c r="O25" s="34">
        <f t="shared" si="10"/>
        <v>677925</v>
      </c>
    </row>
    <row r="26" spans="1:15" x14ac:dyDescent="0.3">
      <c r="A26" s="148" t="s">
        <v>79</v>
      </c>
      <c r="B26" s="183">
        <v>101172</v>
      </c>
      <c r="C26" s="183">
        <v>11321</v>
      </c>
      <c r="D26" s="183">
        <v>17722</v>
      </c>
      <c r="E26" s="183">
        <v>355</v>
      </c>
      <c r="I26" s="2" t="str">
        <f t="shared" si="4"/>
        <v>5043 Røyrvik</v>
      </c>
      <c r="J26" s="212">
        <f t="shared" si="11"/>
        <v>91440</v>
      </c>
      <c r="K26" s="212">
        <f t="shared" si="12"/>
        <v>36245</v>
      </c>
      <c r="L26" s="212">
        <f t="shared" si="13"/>
        <v>39707</v>
      </c>
      <c r="M26" s="212">
        <f t="shared" si="14"/>
        <v>390</v>
      </c>
      <c r="N26" s="212">
        <f t="shared" si="9"/>
        <v>5450</v>
      </c>
      <c r="O26" s="34">
        <f t="shared" si="10"/>
        <v>162332</v>
      </c>
    </row>
    <row r="27" spans="1:15" x14ac:dyDescent="0.3">
      <c r="A27" s="148" t="s">
        <v>271</v>
      </c>
      <c r="B27" s="183">
        <v>372780</v>
      </c>
      <c r="C27" s="183">
        <v>59275</v>
      </c>
      <c r="D27" s="183">
        <v>69931</v>
      </c>
      <c r="E27" s="183">
        <v>903</v>
      </c>
      <c r="I27" s="2" t="str">
        <f t="shared" si="4"/>
        <v>5044 Namsskogan</v>
      </c>
      <c r="J27" s="212">
        <f t="shared" si="11"/>
        <v>293839</v>
      </c>
      <c r="K27" s="212">
        <f t="shared" si="12"/>
        <v>32037</v>
      </c>
      <c r="L27" s="212">
        <f t="shared" si="13"/>
        <v>5516</v>
      </c>
      <c r="M27" s="212">
        <f t="shared" si="14"/>
        <v>3240</v>
      </c>
      <c r="N27" s="212">
        <f t="shared" si="9"/>
        <v>9339</v>
      </c>
      <c r="O27" s="34">
        <f t="shared" si="10"/>
        <v>325293</v>
      </c>
    </row>
    <row r="28" spans="1:15" x14ac:dyDescent="0.3">
      <c r="A28" s="148" t="s">
        <v>85</v>
      </c>
      <c r="B28" s="183">
        <v>301353</v>
      </c>
      <c r="C28" s="183">
        <v>7707</v>
      </c>
      <c r="D28" s="183">
        <v>22316</v>
      </c>
      <c r="E28" s="183">
        <v>1093</v>
      </c>
      <c r="I28" s="2" t="str">
        <f t="shared" si="4"/>
        <v>5045 Grong</v>
      </c>
      <c r="J28" s="212">
        <f t="shared" si="11"/>
        <v>445736</v>
      </c>
      <c r="K28" s="212">
        <f t="shared" si="12"/>
        <v>21931</v>
      </c>
      <c r="L28" s="212">
        <f t="shared" si="13"/>
        <v>5133</v>
      </c>
      <c r="M28" s="212">
        <f t="shared" si="14"/>
        <v>3146</v>
      </c>
      <c r="N28" s="212">
        <f t="shared" si="9"/>
        <v>28696</v>
      </c>
      <c r="O28" s="34">
        <f t="shared" si="10"/>
        <v>447250</v>
      </c>
    </row>
    <row r="29" spans="1:15" x14ac:dyDescent="0.3">
      <c r="A29" s="148" t="s">
        <v>101</v>
      </c>
      <c r="B29" s="183">
        <v>125479</v>
      </c>
      <c r="C29" s="183">
        <v>4248</v>
      </c>
      <c r="D29" s="183">
        <v>6588</v>
      </c>
      <c r="E29" s="183">
        <v>2288</v>
      </c>
      <c r="I29" s="2" t="str">
        <f t="shared" si="4"/>
        <v>5046 Høylandet</v>
      </c>
      <c r="J29" s="212">
        <f t="shared" si="11"/>
        <v>173725</v>
      </c>
      <c r="K29" s="212">
        <f t="shared" si="12"/>
        <v>8778</v>
      </c>
      <c r="L29" s="212">
        <f t="shared" si="13"/>
        <v>3037</v>
      </c>
      <c r="M29" s="212">
        <f t="shared" si="14"/>
        <v>3885</v>
      </c>
      <c r="N29" s="212">
        <f t="shared" si="9"/>
        <v>9059</v>
      </c>
      <c r="O29" s="34">
        <f t="shared" si="10"/>
        <v>180366</v>
      </c>
    </row>
    <row r="30" spans="1:15" x14ac:dyDescent="0.3">
      <c r="A30" s="148" t="s">
        <v>82</v>
      </c>
      <c r="B30" s="183">
        <v>108694</v>
      </c>
      <c r="C30" s="183">
        <v>2339</v>
      </c>
      <c r="D30" s="183">
        <v>1461</v>
      </c>
      <c r="E30" s="183">
        <v>467</v>
      </c>
      <c r="I30" s="2" t="str">
        <f t="shared" si="4"/>
        <v>5047 Overhalla</v>
      </c>
      <c r="J30" s="212">
        <f t="shared" si="11"/>
        <v>280641</v>
      </c>
      <c r="K30" s="212">
        <f t="shared" si="12"/>
        <v>6398</v>
      </c>
      <c r="L30" s="212">
        <f t="shared" si="13"/>
        <v>6653</v>
      </c>
      <c r="M30" s="212">
        <f t="shared" si="14"/>
        <v>6290</v>
      </c>
      <c r="N30" s="212">
        <f t="shared" si="9"/>
        <v>13726</v>
      </c>
      <c r="O30" s="34">
        <f t="shared" si="10"/>
        <v>286256</v>
      </c>
    </row>
    <row r="31" spans="1:15" x14ac:dyDescent="0.3">
      <c r="A31" s="148" t="s">
        <v>99</v>
      </c>
      <c r="B31" s="183">
        <v>314636</v>
      </c>
      <c r="C31" s="183">
        <v>8288</v>
      </c>
      <c r="D31" s="183">
        <v>5990</v>
      </c>
      <c r="E31" s="183">
        <v>506</v>
      </c>
      <c r="I31" s="2" t="str">
        <f t="shared" si="4"/>
        <v>5049 Flatanger</v>
      </c>
      <c r="J31" s="212">
        <f t="shared" si="11"/>
        <v>61240</v>
      </c>
      <c r="K31" s="212">
        <f t="shared" si="12"/>
        <v>11961</v>
      </c>
      <c r="L31" s="212">
        <f t="shared" si="13"/>
        <v>3743</v>
      </c>
      <c r="M31" s="212">
        <f t="shared" si="14"/>
        <v>334</v>
      </c>
      <c r="N31" s="212">
        <f t="shared" si="9"/>
        <v>5869</v>
      </c>
      <c r="O31" s="34">
        <f t="shared" si="10"/>
        <v>71409</v>
      </c>
    </row>
    <row r="32" spans="1:15" x14ac:dyDescent="0.3">
      <c r="A32" s="148" t="s">
        <v>104</v>
      </c>
      <c r="B32" s="183">
        <v>102601</v>
      </c>
      <c r="C32" s="183">
        <v>8539</v>
      </c>
      <c r="D32" s="183">
        <v>33857</v>
      </c>
      <c r="E32" s="183">
        <v>562</v>
      </c>
      <c r="I32" s="2" t="str">
        <f t="shared" si="4"/>
        <v>5052 Leka</v>
      </c>
      <c r="J32" s="212">
        <f t="shared" si="11"/>
        <v>4055</v>
      </c>
      <c r="K32" s="212">
        <f t="shared" si="12"/>
        <v>1865</v>
      </c>
      <c r="L32" s="212">
        <f t="shared" si="13"/>
        <v>3648</v>
      </c>
      <c r="M32" s="212">
        <f t="shared" si="14"/>
        <v>4</v>
      </c>
      <c r="N32" s="212">
        <f t="shared" si="9"/>
        <v>260</v>
      </c>
      <c r="O32" s="34">
        <f t="shared" si="10"/>
        <v>9312</v>
      </c>
    </row>
    <row r="33" spans="1:15" x14ac:dyDescent="0.3">
      <c r="A33" s="148" t="s">
        <v>47</v>
      </c>
      <c r="B33" s="183">
        <v>183451</v>
      </c>
      <c r="C33" s="183">
        <v>7804</v>
      </c>
      <c r="D33" s="183">
        <v>2915</v>
      </c>
      <c r="E33" s="183">
        <v>418</v>
      </c>
      <c r="I33" s="2" t="str">
        <f t="shared" si="4"/>
        <v>5053 Inderøy</v>
      </c>
      <c r="J33" s="212">
        <f t="shared" si="11"/>
        <v>208049</v>
      </c>
      <c r="K33" s="212">
        <f t="shared" si="12"/>
        <v>8519</v>
      </c>
      <c r="L33" s="212">
        <f t="shared" si="13"/>
        <v>5496</v>
      </c>
      <c r="M33" s="212">
        <f t="shared" si="14"/>
        <v>1129</v>
      </c>
      <c r="N33" s="212">
        <f t="shared" si="9"/>
        <v>1685</v>
      </c>
      <c r="O33" s="34">
        <f t="shared" si="10"/>
        <v>221508</v>
      </c>
    </row>
    <row r="34" spans="1:15" x14ac:dyDescent="0.3">
      <c r="A34" s="148" t="s">
        <v>48</v>
      </c>
      <c r="B34" s="183">
        <v>409127</v>
      </c>
      <c r="C34" s="183">
        <v>13535</v>
      </c>
      <c r="D34" s="183">
        <v>15840</v>
      </c>
      <c r="E34" s="183">
        <v>2206</v>
      </c>
      <c r="I34" s="2" t="str">
        <f t="shared" si="4"/>
        <v>5054 Indre Fosen</v>
      </c>
      <c r="J34" s="212">
        <f t="shared" si="11"/>
        <v>349339</v>
      </c>
      <c r="K34" s="212">
        <f t="shared" si="12"/>
        <v>29431</v>
      </c>
      <c r="L34" s="212">
        <f t="shared" si="13"/>
        <v>22640</v>
      </c>
      <c r="M34" s="212">
        <f t="shared" si="14"/>
        <v>1212</v>
      </c>
      <c r="N34" s="212">
        <f t="shared" si="9"/>
        <v>3576</v>
      </c>
      <c r="O34" s="34">
        <f t="shared" si="10"/>
        <v>399046</v>
      </c>
    </row>
    <row r="35" spans="1:15" x14ac:dyDescent="0.3">
      <c r="A35" s="148" t="s">
        <v>50</v>
      </c>
      <c r="B35" s="183">
        <v>34173</v>
      </c>
      <c r="C35" s="183">
        <v>736</v>
      </c>
      <c r="D35" s="183">
        <v>1882</v>
      </c>
      <c r="E35" s="183">
        <v>39</v>
      </c>
      <c r="I35" s="2" t="str">
        <f t="shared" si="4"/>
        <v>5055 Heim</v>
      </c>
      <c r="J35" s="212">
        <f t="shared" si="11"/>
        <v>199294</v>
      </c>
      <c r="K35" s="212">
        <f t="shared" si="12"/>
        <v>43905</v>
      </c>
      <c r="L35" s="212">
        <f t="shared" si="13"/>
        <v>57954</v>
      </c>
      <c r="M35" s="212">
        <f t="shared" si="14"/>
        <v>492</v>
      </c>
      <c r="N35" s="212">
        <f t="shared" si="9"/>
        <v>1136</v>
      </c>
      <c r="O35" s="34">
        <f t="shared" si="10"/>
        <v>300509</v>
      </c>
    </row>
    <row r="36" spans="1:15" x14ac:dyDescent="0.3">
      <c r="A36" s="148" t="s">
        <v>52</v>
      </c>
      <c r="B36" s="183">
        <v>267922</v>
      </c>
      <c r="C36" s="183">
        <v>11483</v>
      </c>
      <c r="D36" s="183">
        <v>7533</v>
      </c>
      <c r="E36" s="183">
        <v>1405</v>
      </c>
      <c r="I36" s="2" t="str">
        <f t="shared" si="4"/>
        <v>5056 Hitra</v>
      </c>
      <c r="J36" s="212">
        <f t="shared" si="11"/>
        <v>95278</v>
      </c>
      <c r="K36" s="212">
        <f t="shared" si="12"/>
        <v>2466</v>
      </c>
      <c r="L36" s="212">
        <f t="shared" si="13"/>
        <v>6610</v>
      </c>
      <c r="M36" s="212">
        <f t="shared" si="14"/>
        <v>428</v>
      </c>
      <c r="N36" s="212">
        <f t="shared" si="9"/>
        <v>1174</v>
      </c>
      <c r="O36" s="34">
        <f t="shared" si="10"/>
        <v>103608</v>
      </c>
    </row>
    <row r="37" spans="1:15" x14ac:dyDescent="0.3">
      <c r="A37" s="148" t="s">
        <v>53</v>
      </c>
      <c r="B37" s="183">
        <v>388395</v>
      </c>
      <c r="C37" s="183">
        <v>35522</v>
      </c>
      <c r="D37" s="183">
        <v>13565</v>
      </c>
      <c r="E37" s="183">
        <v>2473</v>
      </c>
      <c r="I37" s="2" t="str">
        <f t="shared" si="4"/>
        <v>5057 Ørland</v>
      </c>
      <c r="J37" s="212">
        <f t="shared" si="11"/>
        <v>86147</v>
      </c>
      <c r="K37" s="212">
        <f t="shared" si="12"/>
        <v>6772</v>
      </c>
      <c r="L37" s="212">
        <f t="shared" si="13"/>
        <v>9056</v>
      </c>
      <c r="M37" s="212">
        <f t="shared" si="14"/>
        <v>1426</v>
      </c>
      <c r="N37" s="212">
        <f t="shared" si="9"/>
        <v>12779</v>
      </c>
      <c r="O37" s="34">
        <f t="shared" si="10"/>
        <v>90622</v>
      </c>
    </row>
    <row r="38" spans="1:15" x14ac:dyDescent="0.3">
      <c r="A38" s="148" t="s">
        <v>56</v>
      </c>
      <c r="B38" s="183">
        <v>476132</v>
      </c>
      <c r="C38" s="183">
        <v>53756</v>
      </c>
      <c r="D38" s="183">
        <v>6249</v>
      </c>
      <c r="E38" s="183">
        <v>1942</v>
      </c>
      <c r="I38" s="2" t="str">
        <f t="shared" si="4"/>
        <v>5058 Åfjord</v>
      </c>
      <c r="J38" s="212">
        <f t="shared" si="11"/>
        <v>183372</v>
      </c>
      <c r="K38" s="212">
        <f t="shared" si="12"/>
        <v>16686</v>
      </c>
      <c r="L38" s="212">
        <f t="shared" si="13"/>
        <v>7668</v>
      </c>
      <c r="M38" s="212">
        <f t="shared" si="14"/>
        <v>3348</v>
      </c>
      <c r="N38" s="212">
        <f t="shared" si="9"/>
        <v>4928</v>
      </c>
      <c r="O38" s="34">
        <f t="shared" si="10"/>
        <v>206146</v>
      </c>
    </row>
    <row r="39" spans="1:15" x14ac:dyDescent="0.3">
      <c r="A39" s="148" t="s">
        <v>57</v>
      </c>
      <c r="B39" s="183">
        <v>514452</v>
      </c>
      <c r="C39" s="183">
        <v>168393</v>
      </c>
      <c r="D39" s="183">
        <v>32142</v>
      </c>
      <c r="E39" s="183">
        <v>4967</v>
      </c>
      <c r="I39" s="2" t="str">
        <f t="shared" si="4"/>
        <v>5059 Orkland</v>
      </c>
      <c r="J39" s="212">
        <f t="shared" si="11"/>
        <v>506450</v>
      </c>
      <c r="K39" s="212">
        <f t="shared" si="12"/>
        <v>70797</v>
      </c>
      <c r="L39" s="212">
        <f t="shared" si="13"/>
        <v>86042</v>
      </c>
      <c r="M39" s="212">
        <f t="shared" si="14"/>
        <v>2605</v>
      </c>
      <c r="N39" s="212">
        <f t="shared" si="9"/>
        <v>20299</v>
      </c>
      <c r="O39" s="34">
        <f t="shared" si="10"/>
        <v>645595</v>
      </c>
    </row>
    <row r="40" spans="1:15" x14ac:dyDescent="0.3">
      <c r="A40" s="148" t="s">
        <v>58</v>
      </c>
      <c r="B40" s="183">
        <v>91440</v>
      </c>
      <c r="C40" s="183">
        <v>36245</v>
      </c>
      <c r="D40" s="183">
        <v>39707</v>
      </c>
      <c r="E40" s="183">
        <v>390</v>
      </c>
      <c r="I40" s="2" t="str">
        <f t="shared" si="4"/>
        <v>5060 Nærøysund</v>
      </c>
      <c r="J40" s="212">
        <f t="shared" si="11"/>
        <v>220816</v>
      </c>
      <c r="K40" s="212">
        <f t="shared" si="12"/>
        <v>29150</v>
      </c>
      <c r="L40" s="212">
        <f t="shared" si="13"/>
        <v>23003</v>
      </c>
      <c r="M40" s="212">
        <f t="shared" si="14"/>
        <v>4378</v>
      </c>
      <c r="N40" s="212">
        <f t="shared" si="9"/>
        <v>31482</v>
      </c>
      <c r="O40" s="34">
        <f t="shared" si="10"/>
        <v>245865</v>
      </c>
    </row>
    <row r="41" spans="1:15" x14ac:dyDescent="0.3">
      <c r="A41" s="148" t="s">
        <v>59</v>
      </c>
      <c r="B41" s="183">
        <v>293839</v>
      </c>
      <c r="C41" s="183">
        <v>32037</v>
      </c>
      <c r="D41" s="183">
        <v>5516</v>
      </c>
      <c r="E41" s="183">
        <v>3240</v>
      </c>
      <c r="I41" s="2" t="str">
        <f t="shared" si="4"/>
        <v>5061 Rindal</v>
      </c>
      <c r="J41" s="212">
        <f t="shared" si="11"/>
        <v>67245</v>
      </c>
      <c r="K41" s="212">
        <f t="shared" si="12"/>
        <v>24251</v>
      </c>
      <c r="L41" s="212">
        <f t="shared" si="13"/>
        <v>40082</v>
      </c>
      <c r="M41" s="212">
        <f t="shared" si="14"/>
        <v>2071</v>
      </c>
      <c r="N41" s="212">
        <f t="shared" si="9"/>
        <v>1031</v>
      </c>
      <c r="O41" s="34">
        <f t="shared" si="10"/>
        <v>132618</v>
      </c>
    </row>
    <row r="42" spans="1:15" x14ac:dyDescent="0.3">
      <c r="A42" s="148" t="s">
        <v>60</v>
      </c>
      <c r="B42" s="183">
        <v>445736</v>
      </c>
      <c r="C42" s="183">
        <v>21931</v>
      </c>
      <c r="D42" s="183">
        <v>5133</v>
      </c>
      <c r="E42" s="183">
        <v>3146</v>
      </c>
      <c r="I42" s="193" t="str">
        <f t="shared" si="4"/>
        <v>Totalsum</v>
      </c>
      <c r="J42" s="193">
        <f t="shared" si="11"/>
        <v>9154881</v>
      </c>
      <c r="K42" s="193">
        <f t="shared" si="12"/>
        <v>894096</v>
      </c>
      <c r="L42" s="193">
        <f t="shared" si="13"/>
        <v>748288</v>
      </c>
      <c r="M42" s="193">
        <f t="shared" si="14"/>
        <v>76390</v>
      </c>
      <c r="N42" s="215">
        <f>SUM(N4:N41)</f>
        <v>483463</v>
      </c>
      <c r="O42" s="193">
        <f t="shared" si="10"/>
        <v>10390192</v>
      </c>
    </row>
    <row r="43" spans="1:15" x14ac:dyDescent="0.3">
      <c r="A43" s="148" t="s">
        <v>61</v>
      </c>
      <c r="B43" s="183">
        <v>173725</v>
      </c>
      <c r="C43" s="183">
        <v>8778</v>
      </c>
      <c r="D43" s="183">
        <v>3037</v>
      </c>
      <c r="E43" s="183">
        <v>3885</v>
      </c>
      <c r="I43" s="228"/>
      <c r="J43" s="228"/>
      <c r="K43" s="228"/>
      <c r="L43" s="228"/>
      <c r="M43" s="228"/>
      <c r="N43" s="228"/>
      <c r="O43" s="228">
        <f>J42+K42+L42+M42</f>
        <v>10873655</v>
      </c>
    </row>
    <row r="44" spans="1:15" x14ac:dyDescent="0.3">
      <c r="A44" s="148" t="s">
        <v>62</v>
      </c>
      <c r="B44" s="183">
        <v>280641</v>
      </c>
      <c r="C44" s="183">
        <v>6398</v>
      </c>
      <c r="D44" s="183">
        <v>6653</v>
      </c>
      <c r="E44" s="183">
        <v>6290</v>
      </c>
    </row>
    <row r="45" spans="1:15" x14ac:dyDescent="0.3">
      <c r="A45" s="148" t="s">
        <v>64</v>
      </c>
      <c r="B45" s="183">
        <v>61240</v>
      </c>
      <c r="C45" s="183">
        <v>11961</v>
      </c>
      <c r="D45" s="183">
        <v>3743</v>
      </c>
      <c r="E45" s="183">
        <v>334</v>
      </c>
    </row>
    <row r="46" spans="1:15" x14ac:dyDescent="0.3">
      <c r="A46" s="148" t="s">
        <v>67</v>
      </c>
      <c r="B46" s="183">
        <v>4055</v>
      </c>
      <c r="C46" s="183">
        <v>1865</v>
      </c>
      <c r="D46" s="183">
        <v>3648</v>
      </c>
      <c r="E46" s="183">
        <v>4</v>
      </c>
    </row>
    <row r="47" spans="1:15" x14ac:dyDescent="0.3">
      <c r="A47" s="148" t="s">
        <v>68</v>
      </c>
      <c r="B47" s="183">
        <v>208049</v>
      </c>
      <c r="C47" s="183">
        <v>8519</v>
      </c>
      <c r="D47" s="183">
        <v>5496</v>
      </c>
      <c r="E47" s="183">
        <v>1129</v>
      </c>
    </row>
    <row r="48" spans="1:15" x14ac:dyDescent="0.3">
      <c r="A48" s="148" t="s">
        <v>51</v>
      </c>
      <c r="B48" s="183">
        <v>349339</v>
      </c>
      <c r="C48" s="183">
        <v>29431</v>
      </c>
      <c r="D48" s="183">
        <v>22640</v>
      </c>
      <c r="E48" s="183">
        <v>1212</v>
      </c>
    </row>
    <row r="49" spans="1:6" x14ac:dyDescent="0.3">
      <c r="A49" s="148" t="s">
        <v>252</v>
      </c>
      <c r="B49" s="183">
        <v>199294</v>
      </c>
      <c r="C49" s="183">
        <v>43905</v>
      </c>
      <c r="D49" s="183">
        <v>57954</v>
      </c>
      <c r="E49" s="183">
        <v>492</v>
      </c>
    </row>
    <row r="50" spans="1:6" x14ac:dyDescent="0.3">
      <c r="A50" s="148" t="s">
        <v>253</v>
      </c>
      <c r="B50" s="183">
        <v>95278</v>
      </c>
      <c r="C50" s="183">
        <v>2466</v>
      </c>
      <c r="D50" s="183">
        <v>6610</v>
      </c>
      <c r="E50" s="183">
        <v>428</v>
      </c>
    </row>
    <row r="51" spans="1:6" x14ac:dyDescent="0.3">
      <c r="A51" s="148" t="s">
        <v>242</v>
      </c>
      <c r="B51" s="183">
        <v>86147</v>
      </c>
      <c r="C51" s="183">
        <v>6772</v>
      </c>
      <c r="D51" s="183">
        <v>9056</v>
      </c>
      <c r="E51" s="183">
        <v>1426</v>
      </c>
    </row>
    <row r="52" spans="1:6" x14ac:dyDescent="0.3">
      <c r="A52" s="148" t="s">
        <v>245</v>
      </c>
      <c r="B52" s="183">
        <v>183372</v>
      </c>
      <c r="C52" s="183">
        <v>16686</v>
      </c>
      <c r="D52" s="183">
        <v>7668</v>
      </c>
      <c r="E52" s="183">
        <v>3348</v>
      </c>
    </row>
    <row r="53" spans="1:6" x14ac:dyDescent="0.3">
      <c r="A53" s="148" t="s">
        <v>244</v>
      </c>
      <c r="B53" s="183">
        <v>506450</v>
      </c>
      <c r="C53" s="183">
        <v>70797</v>
      </c>
      <c r="D53" s="183">
        <v>86042</v>
      </c>
      <c r="E53" s="183">
        <v>2605</v>
      </c>
    </row>
    <row r="54" spans="1:6" x14ac:dyDescent="0.3">
      <c r="A54" s="148" t="s">
        <v>248</v>
      </c>
      <c r="B54" s="183">
        <v>220816</v>
      </c>
      <c r="C54" s="183">
        <v>29150</v>
      </c>
      <c r="D54" s="183">
        <v>23003</v>
      </c>
      <c r="E54" s="183">
        <v>4378</v>
      </c>
    </row>
    <row r="55" spans="1:6" x14ac:dyDescent="0.3">
      <c r="A55" s="148" t="s">
        <v>233</v>
      </c>
      <c r="B55" s="183">
        <v>67245</v>
      </c>
      <c r="C55" s="183">
        <v>24251</v>
      </c>
      <c r="D55" s="183">
        <v>40082</v>
      </c>
      <c r="E55" s="183">
        <v>2071</v>
      </c>
    </row>
    <row r="56" spans="1:6" x14ac:dyDescent="0.3">
      <c r="A56" s="148" t="s">
        <v>117</v>
      </c>
      <c r="B56" s="183">
        <v>9154881</v>
      </c>
      <c r="C56" s="183">
        <v>894096</v>
      </c>
      <c r="D56" s="183">
        <v>748288</v>
      </c>
      <c r="E56" s="183">
        <v>76390</v>
      </c>
    </row>
    <row r="62" spans="1:6" x14ac:dyDescent="0.3">
      <c r="A62" s="147" t="s">
        <v>119</v>
      </c>
      <c r="B62" s="147" t="s">
        <v>118</v>
      </c>
    </row>
    <row r="63" spans="1:6" x14ac:dyDescent="0.3">
      <c r="A63" s="147" t="s">
        <v>116</v>
      </c>
      <c r="B63" s="216" t="s">
        <v>272</v>
      </c>
      <c r="C63" s="216" t="s">
        <v>273</v>
      </c>
      <c r="D63" s="216" t="s">
        <v>274</v>
      </c>
      <c r="E63" s="216" t="s">
        <v>275</v>
      </c>
      <c r="F63" s="216" t="s">
        <v>117</v>
      </c>
    </row>
    <row r="64" spans="1:6" x14ac:dyDescent="0.3">
      <c r="A64" s="148" t="s">
        <v>70</v>
      </c>
      <c r="B64" s="183">
        <v>9260</v>
      </c>
      <c r="C64" s="183">
        <v>285</v>
      </c>
      <c r="D64" s="183">
        <v>264</v>
      </c>
      <c r="E64" s="183">
        <v>2</v>
      </c>
      <c r="F64" s="183">
        <v>9811</v>
      </c>
    </row>
    <row r="65" spans="1:6" x14ac:dyDescent="0.3">
      <c r="A65" s="148" t="s">
        <v>249</v>
      </c>
      <c r="B65" s="183">
        <v>30059</v>
      </c>
      <c r="C65" s="183">
        <v>3065</v>
      </c>
      <c r="D65" s="183">
        <v>389</v>
      </c>
      <c r="E65" s="183"/>
      <c r="F65" s="183">
        <v>33513</v>
      </c>
    </row>
    <row r="66" spans="1:6" x14ac:dyDescent="0.3">
      <c r="A66" s="148" t="s">
        <v>246</v>
      </c>
      <c r="B66" s="183">
        <v>54667</v>
      </c>
      <c r="C66" s="183">
        <v>3364</v>
      </c>
      <c r="D66" s="183">
        <v>304</v>
      </c>
      <c r="E66" s="183">
        <v>324</v>
      </c>
      <c r="F66" s="183">
        <v>58659</v>
      </c>
    </row>
    <row r="67" spans="1:6" x14ac:dyDescent="0.3">
      <c r="A67" s="148" t="s">
        <v>74</v>
      </c>
      <c r="B67" s="183"/>
      <c r="C67" s="183"/>
      <c r="D67" s="183"/>
      <c r="E67" s="183"/>
      <c r="F67" s="183"/>
    </row>
    <row r="68" spans="1:6" x14ac:dyDescent="0.3">
      <c r="A68" s="148" t="s">
        <v>92</v>
      </c>
      <c r="B68" s="183">
        <v>1541</v>
      </c>
      <c r="C68" s="183">
        <v>152</v>
      </c>
      <c r="D68" s="183">
        <v>55</v>
      </c>
      <c r="E68" s="183"/>
      <c r="F68" s="183">
        <v>1748</v>
      </c>
    </row>
    <row r="69" spans="1:6" x14ac:dyDescent="0.3">
      <c r="A69" s="148" t="s">
        <v>89</v>
      </c>
      <c r="B69" s="183">
        <v>679</v>
      </c>
      <c r="C69" s="183">
        <v>531</v>
      </c>
      <c r="D69" s="183">
        <v>1920</v>
      </c>
      <c r="E69" s="183"/>
      <c r="F69" s="183">
        <v>3130</v>
      </c>
    </row>
    <row r="70" spans="1:6" x14ac:dyDescent="0.3">
      <c r="A70" s="148" t="s">
        <v>94</v>
      </c>
      <c r="B70" s="183">
        <v>1602</v>
      </c>
      <c r="C70" s="183">
        <v>268</v>
      </c>
      <c r="D70" s="183">
        <v>712</v>
      </c>
      <c r="E70" s="183"/>
      <c r="F70" s="183">
        <v>2582</v>
      </c>
    </row>
    <row r="71" spans="1:6" x14ac:dyDescent="0.3">
      <c r="A71" s="148" t="s">
        <v>97</v>
      </c>
      <c r="B71" s="183">
        <v>14241</v>
      </c>
      <c r="C71" s="183">
        <v>912</v>
      </c>
      <c r="D71" s="183">
        <v>4247</v>
      </c>
      <c r="E71" s="183">
        <v>69</v>
      </c>
      <c r="F71" s="183">
        <v>19469</v>
      </c>
    </row>
    <row r="72" spans="1:6" x14ac:dyDescent="0.3">
      <c r="A72" s="148" t="s">
        <v>79</v>
      </c>
      <c r="B72" s="183">
        <v>6746</v>
      </c>
      <c r="C72" s="183">
        <v>895</v>
      </c>
      <c r="D72" s="183">
        <v>598</v>
      </c>
      <c r="E72" s="183"/>
      <c r="F72" s="183">
        <v>8239</v>
      </c>
    </row>
    <row r="73" spans="1:6" x14ac:dyDescent="0.3">
      <c r="A73" s="148" t="s">
        <v>271</v>
      </c>
      <c r="B73" s="183">
        <v>13357</v>
      </c>
      <c r="C73" s="183">
        <v>1399</v>
      </c>
      <c r="D73" s="183">
        <v>4829</v>
      </c>
      <c r="E73" s="183"/>
      <c r="F73" s="183">
        <v>19585</v>
      </c>
    </row>
    <row r="74" spans="1:6" x14ac:dyDescent="0.3">
      <c r="A74" s="148" t="s">
        <v>85</v>
      </c>
      <c r="B74" s="183">
        <v>668</v>
      </c>
      <c r="C74" s="183">
        <v>48</v>
      </c>
      <c r="D74" s="183">
        <v>325</v>
      </c>
      <c r="E74" s="183"/>
      <c r="F74" s="183">
        <v>1041</v>
      </c>
    </row>
    <row r="75" spans="1:6" x14ac:dyDescent="0.3">
      <c r="A75" s="148" t="s">
        <v>101</v>
      </c>
      <c r="B75" s="183">
        <v>200</v>
      </c>
      <c r="C75" s="183">
        <v>1</v>
      </c>
      <c r="D75" s="183">
        <v>9</v>
      </c>
      <c r="E75" s="183">
        <v>2</v>
      </c>
      <c r="F75" s="183">
        <v>212</v>
      </c>
    </row>
    <row r="76" spans="1:6" x14ac:dyDescent="0.3">
      <c r="A76" s="148" t="s">
        <v>82</v>
      </c>
      <c r="B76" s="183">
        <v>2394</v>
      </c>
      <c r="C76" s="183">
        <v>26</v>
      </c>
      <c r="D76" s="183"/>
      <c r="E76" s="183"/>
      <c r="F76" s="183">
        <v>2420</v>
      </c>
    </row>
    <row r="77" spans="1:6" x14ac:dyDescent="0.3">
      <c r="A77" s="148" t="s">
        <v>99</v>
      </c>
      <c r="B77" s="183">
        <v>7254</v>
      </c>
      <c r="C77" s="183">
        <v>195</v>
      </c>
      <c r="D77" s="183">
        <v>72</v>
      </c>
      <c r="E77" s="183"/>
      <c r="F77" s="183">
        <v>7521</v>
      </c>
    </row>
    <row r="78" spans="1:6" x14ac:dyDescent="0.3">
      <c r="A78" s="148" t="s">
        <v>104</v>
      </c>
      <c r="B78" s="183">
        <v>434</v>
      </c>
      <c r="C78" s="183">
        <v>55</v>
      </c>
      <c r="D78" s="183">
        <v>5</v>
      </c>
      <c r="E78" s="183">
        <v>2</v>
      </c>
      <c r="F78" s="183">
        <v>496</v>
      </c>
    </row>
    <row r="79" spans="1:6" x14ac:dyDescent="0.3">
      <c r="A79" s="148" t="s">
        <v>47</v>
      </c>
      <c r="B79" s="183">
        <v>445</v>
      </c>
      <c r="C79" s="183">
        <v>34</v>
      </c>
      <c r="D79" s="183"/>
      <c r="E79" s="183"/>
      <c r="F79" s="183">
        <v>479</v>
      </c>
    </row>
    <row r="80" spans="1:6" x14ac:dyDescent="0.3">
      <c r="A80" s="148" t="s">
        <v>48</v>
      </c>
      <c r="B80" s="183">
        <v>5054</v>
      </c>
      <c r="C80" s="183">
        <v>221</v>
      </c>
      <c r="D80" s="183">
        <v>367</v>
      </c>
      <c r="E80" s="183">
        <v>24</v>
      </c>
      <c r="F80" s="183">
        <v>5666</v>
      </c>
    </row>
    <row r="81" spans="1:6" x14ac:dyDescent="0.3">
      <c r="A81" s="148" t="s">
        <v>50</v>
      </c>
      <c r="B81" s="183">
        <v>279</v>
      </c>
      <c r="C81" s="183">
        <v>42</v>
      </c>
      <c r="D81" s="183">
        <v>29</v>
      </c>
      <c r="E81" s="183"/>
      <c r="F81" s="183">
        <v>350</v>
      </c>
    </row>
    <row r="82" spans="1:6" x14ac:dyDescent="0.3">
      <c r="A82" s="148" t="s">
        <v>52</v>
      </c>
      <c r="B82" s="183">
        <v>13788</v>
      </c>
      <c r="C82" s="183">
        <v>1428</v>
      </c>
      <c r="D82" s="183">
        <v>122</v>
      </c>
      <c r="E82" s="183">
        <v>201</v>
      </c>
      <c r="F82" s="183">
        <v>15539</v>
      </c>
    </row>
    <row r="83" spans="1:6" x14ac:dyDescent="0.3">
      <c r="A83" s="148" t="s">
        <v>53</v>
      </c>
      <c r="B83" s="183">
        <v>10922</v>
      </c>
      <c r="C83" s="183">
        <v>5700</v>
      </c>
      <c r="D83" s="183">
        <v>179</v>
      </c>
      <c r="E83" s="183">
        <v>114</v>
      </c>
      <c r="F83" s="183">
        <v>16915</v>
      </c>
    </row>
    <row r="84" spans="1:6" x14ac:dyDescent="0.3">
      <c r="A84" s="148" t="s">
        <v>56</v>
      </c>
      <c r="B84" s="183">
        <v>67416</v>
      </c>
      <c r="C84" s="183">
        <v>14937</v>
      </c>
      <c r="D84" s="183">
        <v>1099</v>
      </c>
      <c r="E84" s="183">
        <v>118</v>
      </c>
      <c r="F84" s="183">
        <v>83570</v>
      </c>
    </row>
    <row r="85" spans="1:6" x14ac:dyDescent="0.3">
      <c r="A85" s="148" t="s">
        <v>57</v>
      </c>
      <c r="B85" s="183">
        <v>21767</v>
      </c>
      <c r="C85" s="183">
        <v>17114</v>
      </c>
      <c r="D85" s="183">
        <v>3098</v>
      </c>
      <c r="E85" s="183">
        <v>50</v>
      </c>
      <c r="F85" s="183">
        <v>42029</v>
      </c>
    </row>
    <row r="86" spans="1:6" x14ac:dyDescent="0.3">
      <c r="A86" s="148" t="s">
        <v>58</v>
      </c>
      <c r="B86" s="183">
        <v>3367</v>
      </c>
      <c r="C86" s="183">
        <v>773</v>
      </c>
      <c r="D86" s="183">
        <v>1310</v>
      </c>
      <c r="E86" s="183"/>
      <c r="F86" s="183">
        <v>5450</v>
      </c>
    </row>
    <row r="87" spans="1:6" x14ac:dyDescent="0.3">
      <c r="A87" s="148" t="s">
        <v>59</v>
      </c>
      <c r="B87" s="183">
        <v>5915</v>
      </c>
      <c r="C87" s="183">
        <v>2779</v>
      </c>
      <c r="D87" s="183">
        <v>645</v>
      </c>
      <c r="E87" s="183"/>
      <c r="F87" s="183">
        <v>9339</v>
      </c>
    </row>
    <row r="88" spans="1:6" x14ac:dyDescent="0.3">
      <c r="A88" s="148" t="s">
        <v>60</v>
      </c>
      <c r="B88" s="183">
        <v>22131</v>
      </c>
      <c r="C88" s="183">
        <v>6465</v>
      </c>
      <c r="D88" s="183">
        <v>100</v>
      </c>
      <c r="E88" s="183"/>
      <c r="F88" s="183">
        <v>28696</v>
      </c>
    </row>
    <row r="89" spans="1:6" x14ac:dyDescent="0.3">
      <c r="A89" s="148" t="s">
        <v>61</v>
      </c>
      <c r="B89" s="183">
        <v>7621</v>
      </c>
      <c r="C89" s="183">
        <v>1159</v>
      </c>
      <c r="D89" s="183">
        <v>279</v>
      </c>
      <c r="E89" s="183"/>
      <c r="F89" s="183">
        <v>9059</v>
      </c>
    </row>
    <row r="90" spans="1:6" x14ac:dyDescent="0.3">
      <c r="A90" s="148" t="s">
        <v>62</v>
      </c>
      <c r="B90" s="183">
        <v>13145</v>
      </c>
      <c r="C90" s="183">
        <v>356</v>
      </c>
      <c r="D90" s="183">
        <v>225</v>
      </c>
      <c r="E90" s="183"/>
      <c r="F90" s="183">
        <v>13726</v>
      </c>
    </row>
    <row r="91" spans="1:6" x14ac:dyDescent="0.3">
      <c r="A91" s="148" t="s">
        <v>64</v>
      </c>
      <c r="B91" s="183">
        <v>5240</v>
      </c>
      <c r="C91" s="183">
        <v>604</v>
      </c>
      <c r="D91" s="183">
        <v>25</v>
      </c>
      <c r="E91" s="183"/>
      <c r="F91" s="183">
        <v>5869</v>
      </c>
    </row>
    <row r="92" spans="1:6" x14ac:dyDescent="0.3">
      <c r="A92" s="148" t="s">
        <v>67</v>
      </c>
      <c r="B92" s="183">
        <v>140</v>
      </c>
      <c r="C92" s="183">
        <v>119</v>
      </c>
      <c r="D92" s="183">
        <v>1</v>
      </c>
      <c r="E92" s="183"/>
      <c r="F92" s="183">
        <v>260</v>
      </c>
    </row>
    <row r="93" spans="1:6" x14ac:dyDescent="0.3">
      <c r="A93" s="148" t="s">
        <v>68</v>
      </c>
      <c r="B93" s="183">
        <v>1550</v>
      </c>
      <c r="C93" s="183">
        <v>99</v>
      </c>
      <c r="D93" s="183">
        <v>36</v>
      </c>
      <c r="E93" s="183"/>
      <c r="F93" s="183">
        <v>1685</v>
      </c>
    </row>
    <row r="94" spans="1:6" x14ac:dyDescent="0.3">
      <c r="A94" s="148" t="s">
        <v>51</v>
      </c>
      <c r="B94" s="183">
        <v>3281</v>
      </c>
      <c r="C94" s="183">
        <v>191</v>
      </c>
      <c r="D94" s="183">
        <v>104</v>
      </c>
      <c r="E94" s="183"/>
      <c r="F94" s="183">
        <v>3576</v>
      </c>
    </row>
    <row r="95" spans="1:6" x14ac:dyDescent="0.3">
      <c r="A95" s="148" t="s">
        <v>252</v>
      </c>
      <c r="B95" s="183">
        <v>767</v>
      </c>
      <c r="C95" s="183">
        <v>45</v>
      </c>
      <c r="D95" s="183">
        <v>324</v>
      </c>
      <c r="E95" s="183"/>
      <c r="F95" s="183">
        <v>1136</v>
      </c>
    </row>
    <row r="96" spans="1:6" x14ac:dyDescent="0.3">
      <c r="A96" s="148" t="s">
        <v>253</v>
      </c>
      <c r="B96" s="183">
        <v>1118</v>
      </c>
      <c r="C96" s="183">
        <v>42</v>
      </c>
      <c r="D96" s="183">
        <v>14</v>
      </c>
      <c r="E96" s="183"/>
      <c r="F96" s="183">
        <v>1174</v>
      </c>
    </row>
    <row r="97" spans="1:6" x14ac:dyDescent="0.3">
      <c r="A97" s="148" t="s">
        <v>242</v>
      </c>
      <c r="B97" s="183">
        <v>12401</v>
      </c>
      <c r="C97" s="183">
        <v>334</v>
      </c>
      <c r="D97" s="183">
        <v>44</v>
      </c>
      <c r="E97" s="183"/>
      <c r="F97" s="183">
        <v>12779</v>
      </c>
    </row>
    <row r="98" spans="1:6" x14ac:dyDescent="0.3">
      <c r="A98" s="148" t="s">
        <v>245</v>
      </c>
      <c r="B98" s="183">
        <v>4575</v>
      </c>
      <c r="C98" s="183">
        <v>324</v>
      </c>
      <c r="D98" s="183">
        <v>29</v>
      </c>
      <c r="E98" s="183"/>
      <c r="F98" s="183">
        <v>4928</v>
      </c>
    </row>
    <row r="99" spans="1:6" x14ac:dyDescent="0.3">
      <c r="A99" s="148" t="s">
        <v>244</v>
      </c>
      <c r="B99" s="183">
        <v>13901</v>
      </c>
      <c r="C99" s="183">
        <v>3547</v>
      </c>
      <c r="D99" s="183">
        <v>2851</v>
      </c>
      <c r="E99" s="183"/>
      <c r="F99" s="183">
        <v>20299</v>
      </c>
    </row>
    <row r="100" spans="1:6" x14ac:dyDescent="0.3">
      <c r="A100" s="148" t="s">
        <v>248</v>
      </c>
      <c r="B100" s="183">
        <v>25907</v>
      </c>
      <c r="C100" s="183">
        <v>4679</v>
      </c>
      <c r="D100" s="183">
        <v>896</v>
      </c>
      <c r="E100" s="183"/>
      <c r="F100" s="183">
        <v>31482</v>
      </c>
    </row>
    <row r="101" spans="1:6" x14ac:dyDescent="0.3">
      <c r="A101" s="148" t="s">
        <v>233</v>
      </c>
      <c r="B101" s="183">
        <v>231</v>
      </c>
      <c r="C101" s="183">
        <v>49</v>
      </c>
      <c r="D101" s="183">
        <v>743</v>
      </c>
      <c r="E101" s="183">
        <v>8</v>
      </c>
      <c r="F101" s="183">
        <v>1031</v>
      </c>
    </row>
    <row r="102" spans="1:6" x14ac:dyDescent="0.3">
      <c r="A102" s="148" t="s">
        <v>117</v>
      </c>
      <c r="B102" s="183">
        <v>384063</v>
      </c>
      <c r="C102" s="183">
        <v>72237</v>
      </c>
      <c r="D102" s="183">
        <v>26249</v>
      </c>
      <c r="E102" s="183">
        <v>914</v>
      </c>
      <c r="F102" s="183">
        <v>483463</v>
      </c>
    </row>
  </sheetData>
  <pageMargins left="0.7" right="0.7" top="0.75" bottom="0.75" header="0.3" footer="0.3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EDD6-07C4-4B0C-B8BC-64ACCA67D1D2}">
  <dimension ref="B2:B4"/>
  <sheetViews>
    <sheetView workbookViewId="0">
      <selection activeCell="H9" sqref="H9"/>
    </sheetView>
  </sheetViews>
  <sheetFormatPr baseColWidth="10" defaultRowHeight="14.4" x14ac:dyDescent="0.3"/>
  <sheetData>
    <row r="2" spans="2:2" x14ac:dyDescent="0.3">
      <c r="B2" s="251" t="s">
        <v>281</v>
      </c>
    </row>
    <row r="4" spans="2:2" x14ac:dyDescent="0.3">
      <c r="B4" t="s">
        <v>301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51"/>
  <sheetViews>
    <sheetView workbookViewId="0">
      <selection activeCell="I48" sqref="I48"/>
    </sheetView>
  </sheetViews>
  <sheetFormatPr baseColWidth="10" defaultRowHeight="14.4" x14ac:dyDescent="0.3"/>
  <cols>
    <col min="1" max="1" width="20.33203125" customWidth="1"/>
    <col min="2" max="2" width="14.5546875" customWidth="1"/>
    <col min="4" max="4" width="15.5546875" customWidth="1"/>
    <col min="5" max="5" width="22.109375" customWidth="1"/>
    <col min="6" max="6" width="17" customWidth="1"/>
    <col min="8" max="8" width="20" customWidth="1"/>
    <col min="9" max="9" width="18.88671875" customWidth="1"/>
  </cols>
  <sheetData>
    <row r="2" spans="1:9" ht="43.2" x14ac:dyDescent="0.3">
      <c r="A2" s="193" t="s">
        <v>2</v>
      </c>
      <c r="B2" s="193" t="s">
        <v>192</v>
      </c>
      <c r="D2" s="193" t="s">
        <v>2</v>
      </c>
      <c r="E2" s="198" t="s">
        <v>209</v>
      </c>
      <c r="F2" s="199" t="s">
        <v>210</v>
      </c>
      <c r="H2" s="193" t="str">
        <f>pivotm3prodareal!L1</f>
        <v>Kommune</v>
      </c>
      <c r="I2" s="198" t="s">
        <v>220</v>
      </c>
    </row>
    <row r="3" spans="1:9" x14ac:dyDescent="0.3">
      <c r="A3" t="s">
        <v>58</v>
      </c>
      <c r="B3" s="182">
        <v>11.660830456718003</v>
      </c>
      <c r="D3" s="145" t="s">
        <v>65</v>
      </c>
      <c r="E3" s="183">
        <v>-7.0844444444444452</v>
      </c>
      <c r="F3" s="201" t="s">
        <v>212</v>
      </c>
      <c r="H3" s="145" t="str">
        <f>pivotm3prodareal!L2</f>
        <v>5001 Trondheim</v>
      </c>
      <c r="I3" s="204">
        <f>pivotm3prodareal!T2</f>
        <v>0.10874311064933161</v>
      </c>
    </row>
    <row r="4" spans="1:9" x14ac:dyDescent="0.3">
      <c r="A4" t="s">
        <v>108</v>
      </c>
      <c r="B4" s="182">
        <v>10.042613636363635</v>
      </c>
      <c r="D4" s="145" t="s">
        <v>67</v>
      </c>
      <c r="E4" s="183">
        <v>-11.13777777777778</v>
      </c>
      <c r="F4" s="201" t="s">
        <v>212</v>
      </c>
      <c r="H4" s="145" t="str">
        <f>pivotm3prodareal!L3</f>
        <v>5004 Steinkjer</v>
      </c>
      <c r="I4" s="204">
        <f>pivotm3prodareal!T3</f>
        <v>0.117659930279937</v>
      </c>
    </row>
    <row r="5" spans="1:9" x14ac:dyDescent="0.3">
      <c r="A5" t="s">
        <v>104</v>
      </c>
      <c r="B5" s="182">
        <v>9.0610807401177453</v>
      </c>
      <c r="D5" s="145" t="s">
        <v>77</v>
      </c>
      <c r="E5" s="183">
        <v>-24.408888888888889</v>
      </c>
      <c r="F5" s="201" t="s">
        <v>212</v>
      </c>
      <c r="H5" s="145" t="str">
        <f>pivotm3prodareal!L4</f>
        <v>5005 Namsos</v>
      </c>
      <c r="I5" s="204">
        <f>pivotm3prodareal!T4</f>
        <v>4.849082569239923E-2</v>
      </c>
    </row>
    <row r="6" spans="1:9" ht="15" thickBot="1" x14ac:dyDescent="0.35">
      <c r="A6" s="196" t="s">
        <v>92</v>
      </c>
      <c r="B6" s="197">
        <v>8.2591159190525048</v>
      </c>
      <c r="D6" t="s">
        <v>72</v>
      </c>
      <c r="E6" s="183">
        <v>27.800000000000011</v>
      </c>
      <c r="F6" s="183">
        <v>22.749590834697226</v>
      </c>
      <c r="H6" s="145" t="str">
        <f>pivotm3prodareal!L5</f>
        <v>5011 Hemne</v>
      </c>
      <c r="I6" s="204">
        <f>pivotm3prodareal!T5</f>
        <v>2.7731809700426106E-2</v>
      </c>
    </row>
    <row r="7" spans="1:9" x14ac:dyDescent="0.3">
      <c r="A7" t="s">
        <v>101</v>
      </c>
      <c r="B7" s="182">
        <v>7.33048678550632</v>
      </c>
      <c r="D7" t="s">
        <v>108</v>
      </c>
      <c r="E7" s="183">
        <v>16.964444444444439</v>
      </c>
      <c r="F7" s="200">
        <v>3.3120742765412805</v>
      </c>
      <c r="H7" s="145" t="str">
        <f>pivotm3prodareal!L6</f>
        <v>5012 Snillfjord</v>
      </c>
      <c r="I7" s="204">
        <f>pivotm3prodareal!T6</f>
        <v>1.672811470300116E-2</v>
      </c>
    </row>
    <row r="8" spans="1:9" x14ac:dyDescent="0.3">
      <c r="A8" t="s">
        <v>59</v>
      </c>
      <c r="B8" s="182">
        <v>6.8641670524096066</v>
      </c>
      <c r="D8" t="s">
        <v>58</v>
      </c>
      <c r="E8" s="183">
        <v>-0.41333333333335531</v>
      </c>
      <c r="F8" s="200">
        <v>-0.1181627596721999</v>
      </c>
      <c r="H8" s="145" t="str">
        <f>pivotm3prodareal!L7</f>
        <v>5013 Hitra</v>
      </c>
      <c r="I8" s="204">
        <f>pivotm3prodareal!T7</f>
        <v>5.3275322426690936E-4</v>
      </c>
    </row>
    <row r="9" spans="1:9" x14ac:dyDescent="0.3">
      <c r="A9" t="s">
        <v>85</v>
      </c>
      <c r="B9" s="182">
        <v>6.8420649136488434</v>
      </c>
      <c r="D9" t="s">
        <v>52</v>
      </c>
      <c r="E9" s="183">
        <v>-21.622222222222263</v>
      </c>
      <c r="F9" s="183">
        <v>-0.83813560052028313</v>
      </c>
      <c r="H9" s="145" t="str">
        <f>pivotm3prodareal!L8</f>
        <v>5014 Frøya</v>
      </c>
      <c r="I9" s="204">
        <f>pivotm3prodareal!T8</f>
        <v>4.1046690610569522E-2</v>
      </c>
    </row>
    <row r="10" spans="1:9" x14ac:dyDescent="0.3">
      <c r="A10" t="s">
        <v>52</v>
      </c>
      <c r="B10" s="182">
        <v>6.8265914722531278</v>
      </c>
      <c r="D10" t="s">
        <v>46</v>
      </c>
      <c r="E10" s="183">
        <v>-54.137777777777728</v>
      </c>
      <c r="F10" s="183">
        <v>-5.845149835648642</v>
      </c>
      <c r="H10" s="145" t="str">
        <f>pivotm3prodareal!L9</f>
        <v>5015 Ørland</v>
      </c>
      <c r="I10" s="204">
        <f>pivotm3prodareal!T9</f>
        <v>0.10841045139598096</v>
      </c>
    </row>
    <row r="11" spans="1:9" x14ac:dyDescent="0.3">
      <c r="A11" t="s">
        <v>51</v>
      </c>
      <c r="B11" s="182">
        <v>6.782975143288537</v>
      </c>
      <c r="D11" t="s">
        <v>97</v>
      </c>
      <c r="E11" s="183">
        <v>-7.0755555555555567</v>
      </c>
      <c r="F11" s="183">
        <v>-22.678062678062684</v>
      </c>
      <c r="H11" s="145" t="str">
        <f>pivotm3prodareal!L10</f>
        <v>5016 Agdenes</v>
      </c>
      <c r="I11" s="204">
        <f>pivotm3prodareal!T10</f>
        <v>2.5917148494047464E-2</v>
      </c>
    </row>
    <row r="12" spans="1:9" x14ac:dyDescent="0.3">
      <c r="A12" t="s">
        <v>68</v>
      </c>
      <c r="B12" s="182">
        <v>6.782468858484787</v>
      </c>
      <c r="D12" t="s">
        <v>99</v>
      </c>
      <c r="E12" s="183">
        <v>-816.79555555555544</v>
      </c>
      <c r="F12" s="200">
        <v>-28.406328008470318</v>
      </c>
      <c r="H12" s="145" t="str">
        <f>pivotm3prodareal!L11</f>
        <v>5017 Bjugn</v>
      </c>
      <c r="I12" s="204">
        <f>pivotm3prodareal!T11</f>
        <v>1.5158300016180057E-2</v>
      </c>
    </row>
    <row r="13" spans="1:9" x14ac:dyDescent="0.3">
      <c r="A13" t="s">
        <v>60</v>
      </c>
      <c r="B13" s="182">
        <v>6.6804637316404332</v>
      </c>
      <c r="D13" t="s">
        <v>92</v>
      </c>
      <c r="E13" s="183">
        <v>-27.39111111111113</v>
      </c>
      <c r="F13" s="183">
        <v>-28.832748538011714</v>
      </c>
      <c r="H13" s="145" t="str">
        <f>pivotm3prodareal!L12</f>
        <v>5018 Åfjord</v>
      </c>
      <c r="I13" s="204">
        <f>pivotm3prodareal!T12</f>
        <v>3.1218178653010402E-2</v>
      </c>
    </row>
    <row r="14" spans="1:9" x14ac:dyDescent="0.3">
      <c r="A14" t="s">
        <v>56</v>
      </c>
      <c r="B14" s="182">
        <v>6.4232914888021195</v>
      </c>
      <c r="D14" t="s">
        <v>68</v>
      </c>
      <c r="E14" s="183">
        <v>-596.21777777777788</v>
      </c>
      <c r="F14" s="183">
        <v>-29.706914687482705</v>
      </c>
      <c r="H14" s="145" t="str">
        <f>pivotm3prodareal!L13</f>
        <v>5019 Roan</v>
      </c>
      <c r="I14" s="204">
        <f>pivotm3prodareal!T13</f>
        <v>5.9564359704301888E-3</v>
      </c>
    </row>
    <row r="15" spans="1:9" x14ac:dyDescent="0.3">
      <c r="A15" t="s">
        <v>50</v>
      </c>
      <c r="B15" s="182">
        <v>6.1234865365513169</v>
      </c>
      <c r="D15" t="s">
        <v>63</v>
      </c>
      <c r="E15" s="183">
        <v>-14.733333333333334</v>
      </c>
      <c r="F15" s="183">
        <v>-32.74074074074074</v>
      </c>
      <c r="H15" s="145" t="str">
        <f>pivotm3prodareal!L14</f>
        <v>5020 Osen</v>
      </c>
      <c r="I15" s="204">
        <f>pivotm3prodareal!T14</f>
        <v>3.551775057933422E-2</v>
      </c>
    </row>
    <row r="16" spans="1:9" x14ac:dyDescent="0.3">
      <c r="A16" t="s">
        <v>97</v>
      </c>
      <c r="B16" s="182">
        <v>6.1104358395554783</v>
      </c>
      <c r="D16" t="s">
        <v>71</v>
      </c>
      <c r="E16" s="183">
        <v>-28.35555555555554</v>
      </c>
      <c r="F16" s="183">
        <v>-38.949938949938925</v>
      </c>
      <c r="H16" s="145" t="str">
        <f>pivotm3prodareal!L15</f>
        <v>5021 Oppdal</v>
      </c>
      <c r="I16" s="204">
        <f>pivotm3prodareal!T15</f>
        <v>4.7660687761261977E-2</v>
      </c>
    </row>
    <row r="17" spans="1:9" x14ac:dyDescent="0.3">
      <c r="A17" t="s">
        <v>80</v>
      </c>
      <c r="B17" s="182">
        <v>6.0748303819477254</v>
      </c>
      <c r="D17" t="s">
        <v>104</v>
      </c>
      <c r="E17" s="183">
        <v>-258.13777777777773</v>
      </c>
      <c r="F17" s="183">
        <v>-39.799225682666936</v>
      </c>
      <c r="H17" s="145" t="str">
        <f>pivotm3prodareal!L16</f>
        <v>5022 Rennebu</v>
      </c>
      <c r="I17" s="204">
        <f>pivotm3prodareal!T16</f>
        <v>0.10110536004744326</v>
      </c>
    </row>
    <row r="18" spans="1:9" x14ac:dyDescent="0.3">
      <c r="A18" t="s">
        <v>66</v>
      </c>
      <c r="B18" s="182">
        <v>6.069302318236371</v>
      </c>
      <c r="D18" t="s">
        <v>56</v>
      </c>
      <c r="E18" s="183">
        <v>-980.94666666666672</v>
      </c>
      <c r="F18" s="183">
        <v>-40.035371262209893</v>
      </c>
      <c r="H18" s="145" t="str">
        <f>pivotm3prodareal!L17</f>
        <v>5023 Meldal</v>
      </c>
      <c r="I18" s="204">
        <f>pivotm3prodareal!T17</f>
        <v>9.5275327173569943E-2</v>
      </c>
    </row>
    <row r="19" spans="1:9" x14ac:dyDescent="0.3">
      <c r="A19" t="s">
        <v>82</v>
      </c>
      <c r="B19" s="182">
        <v>6.040350911337959</v>
      </c>
      <c r="D19" t="s">
        <v>57</v>
      </c>
      <c r="E19" s="183">
        <v>-1138.311111111112</v>
      </c>
      <c r="F19" s="183">
        <v>-41.369062040671324</v>
      </c>
      <c r="H19" s="145" t="str">
        <f>pivotm3prodareal!L18</f>
        <v>5024 Orkdal</v>
      </c>
      <c r="I19" s="204">
        <f>pivotm3prodareal!T18</f>
        <v>0.14934520209690277</v>
      </c>
    </row>
    <row r="20" spans="1:9" x14ac:dyDescent="0.3">
      <c r="A20" t="s">
        <v>55</v>
      </c>
      <c r="B20" s="182">
        <v>6.0301420085390749</v>
      </c>
      <c r="D20" t="s">
        <v>53</v>
      </c>
      <c r="E20" s="183">
        <v>-683.05777777777826</v>
      </c>
      <c r="F20" s="183">
        <v>-44.262427279534613</v>
      </c>
      <c r="H20" s="145" t="str">
        <f>pivotm3prodareal!L19</f>
        <v>5025 Røros</v>
      </c>
      <c r="I20" s="204">
        <f>pivotm3prodareal!T19</f>
        <v>5.2027530124966522E-3</v>
      </c>
    </row>
    <row r="21" spans="1:9" ht="15" thickBot="1" x14ac:dyDescent="0.35">
      <c r="A21" t="s">
        <v>64</v>
      </c>
      <c r="B21" s="182">
        <v>5.9377035451753972</v>
      </c>
      <c r="D21" t="s">
        <v>55</v>
      </c>
      <c r="E21" s="183">
        <v>-410.08444444444456</v>
      </c>
      <c r="F21" s="183">
        <v>-45.696951687591323</v>
      </c>
      <c r="H21" s="196" t="str">
        <f>pivotm3prodareal!L20</f>
        <v>5026 Holtålen</v>
      </c>
      <c r="I21" s="206">
        <f>pivotm3prodareal!T20</f>
        <v>8.5232343008225506E-2</v>
      </c>
    </row>
    <row r="22" spans="1:9" x14ac:dyDescent="0.3">
      <c r="A22" t="s">
        <v>71</v>
      </c>
      <c r="B22" s="182">
        <v>5.9176007631767229</v>
      </c>
      <c r="D22" t="s">
        <v>48</v>
      </c>
      <c r="E22" s="183">
        <v>-1111.5244444444452</v>
      </c>
      <c r="F22" s="183">
        <v>-48.669955532202692</v>
      </c>
      <c r="H22" s="145" t="str">
        <f>pivotm3prodareal!L21</f>
        <v>5027 Midtre-Gauldal</v>
      </c>
      <c r="I22" s="204">
        <f>pivotm3prodareal!T21</f>
        <v>7.9331439484983612E-2</v>
      </c>
    </row>
    <row r="23" spans="1:9" x14ac:dyDescent="0.3">
      <c r="A23" t="s">
        <v>48</v>
      </c>
      <c r="B23" s="182">
        <v>5.8822383940891081</v>
      </c>
      <c r="D23" t="s">
        <v>47</v>
      </c>
      <c r="E23" s="183">
        <v>-421.38222222222248</v>
      </c>
      <c r="F23" s="183">
        <v>-65.944009737437</v>
      </c>
      <c r="H23" s="145" t="str">
        <f>pivotm3prodareal!L22</f>
        <v>5028 Melhus</v>
      </c>
      <c r="I23" s="204">
        <f>pivotm3prodareal!T22</f>
        <v>0.13051620399975863</v>
      </c>
    </row>
    <row r="24" spans="1:9" x14ac:dyDescent="0.3">
      <c r="A24" t="s">
        <v>46</v>
      </c>
      <c r="B24" s="182">
        <v>5.8585374263271888</v>
      </c>
      <c r="D24" t="s">
        <v>82</v>
      </c>
      <c r="E24" s="183">
        <v>-419.15555555555579</v>
      </c>
      <c r="F24" s="183">
        <v>-69.859259259259304</v>
      </c>
      <c r="H24" s="145" t="str">
        <f>pivotm3prodareal!L23</f>
        <v>5029 Skaun</v>
      </c>
      <c r="I24" s="204">
        <f>pivotm3prodareal!T23</f>
        <v>0.12712426161602172</v>
      </c>
    </row>
    <row r="25" spans="1:9" ht="15" thickBot="1" x14ac:dyDescent="0.35">
      <c r="A25" t="s">
        <v>70</v>
      </c>
      <c r="B25" s="182">
        <v>5.854230519178973</v>
      </c>
      <c r="D25" s="196" t="s">
        <v>60</v>
      </c>
      <c r="E25" s="202">
        <v>-878.43111111111148</v>
      </c>
      <c r="F25" s="202">
        <v>-70.106233927462995</v>
      </c>
      <c r="H25" s="145" t="str">
        <f>pivotm3prodareal!L24</f>
        <v>5030 Klæbu</v>
      </c>
      <c r="I25" s="204">
        <f>pivotm3prodareal!T24</f>
        <v>9.8014377372348693E-2</v>
      </c>
    </row>
    <row r="26" spans="1:9" x14ac:dyDescent="0.3">
      <c r="A26" t="s">
        <v>62</v>
      </c>
      <c r="B26" s="182">
        <v>5.8448027052640645</v>
      </c>
      <c r="D26" t="s">
        <v>75</v>
      </c>
      <c r="E26" s="183">
        <v>-166.86666666666665</v>
      </c>
      <c r="F26" s="183">
        <v>-85.748544021925312</v>
      </c>
      <c r="H26" s="145" t="str">
        <f>pivotm3prodareal!L25</f>
        <v>5031 Malvik</v>
      </c>
      <c r="I26" s="204">
        <f>pivotm3prodareal!T25</f>
        <v>0.15610972677962762</v>
      </c>
    </row>
    <row r="27" spans="1:9" x14ac:dyDescent="0.3">
      <c r="A27" t="s">
        <v>57</v>
      </c>
      <c r="B27" s="182">
        <v>5.8084408726043701</v>
      </c>
      <c r="D27" t="s">
        <v>62</v>
      </c>
      <c r="E27" s="183">
        <v>-647.98222222222239</v>
      </c>
      <c r="F27" s="183">
        <v>-85.848201142318814</v>
      </c>
      <c r="H27" s="145" t="str">
        <f>pivotm3prodareal!L26</f>
        <v>5032 Selbu</v>
      </c>
      <c r="I27" s="204">
        <f>pivotm3prodareal!T26</f>
        <v>0.13082186588599964</v>
      </c>
    </row>
    <row r="28" spans="1:9" ht="15" thickBot="1" x14ac:dyDescent="0.35">
      <c r="A28" s="196" t="s">
        <v>37</v>
      </c>
      <c r="B28" s="197">
        <v>5.7900413744275063</v>
      </c>
      <c r="D28" t="s">
        <v>70</v>
      </c>
      <c r="E28" s="183">
        <v>-499.22222222222229</v>
      </c>
      <c r="F28" s="183">
        <v>-86.161929965865085</v>
      </c>
      <c r="H28" s="145" t="str">
        <f>pivotm3prodareal!L27</f>
        <v>5033 Tydal</v>
      </c>
      <c r="I28" s="204">
        <f>pivotm3prodareal!T27</f>
        <v>6.7778141771757214E-2</v>
      </c>
    </row>
    <row r="29" spans="1:9" x14ac:dyDescent="0.3">
      <c r="A29" t="s">
        <v>61</v>
      </c>
      <c r="B29" s="182">
        <v>5.7327047275877678</v>
      </c>
      <c r="D29" t="s">
        <v>51</v>
      </c>
      <c r="E29" s="183">
        <v>-944.40666666666675</v>
      </c>
      <c r="F29" s="183">
        <v>-91.255837923148775</v>
      </c>
      <c r="H29" s="145" t="str">
        <f>pivotm3prodareal!L28</f>
        <v>5034 Meråker</v>
      </c>
      <c r="I29" s="204">
        <f>pivotm3prodareal!T28</f>
        <v>6.6217551516149623E-2</v>
      </c>
    </row>
    <row r="30" spans="1:9" x14ac:dyDescent="0.3">
      <c r="A30" t="s">
        <v>83</v>
      </c>
      <c r="B30" s="182">
        <v>5.6563994396136774</v>
      </c>
      <c r="D30" t="s">
        <v>59</v>
      </c>
      <c r="E30" s="183">
        <v>-426.94666666666672</v>
      </c>
      <c r="F30" s="183">
        <v>-97.165832195418005</v>
      </c>
      <c r="H30" s="145" t="str">
        <f>pivotm3prodareal!L29</f>
        <v>5035 Stjørdal</v>
      </c>
      <c r="I30" s="204">
        <f>pivotm3prodareal!T29</f>
        <v>9.9652739550075226E-2</v>
      </c>
    </row>
    <row r="31" spans="1:9" x14ac:dyDescent="0.3">
      <c r="A31" t="s">
        <v>102</v>
      </c>
      <c r="B31" s="182">
        <v>5.6078648573802274</v>
      </c>
      <c r="D31" t="s">
        <v>102</v>
      </c>
      <c r="E31" s="183">
        <v>-57.46555555555554</v>
      </c>
      <c r="F31" s="183">
        <v>-102.16098765432096</v>
      </c>
      <c r="H31" s="145" t="str">
        <f>pivotm3prodareal!L30</f>
        <v>5036 Frosta</v>
      </c>
      <c r="I31" s="204">
        <f>pivotm3prodareal!T30</f>
        <v>0.14117357271881328</v>
      </c>
    </row>
    <row r="32" spans="1:9" x14ac:dyDescent="0.3">
      <c r="A32" t="s">
        <v>99</v>
      </c>
      <c r="B32" s="182">
        <v>5.5908661892552463</v>
      </c>
      <c r="D32" t="s">
        <v>66</v>
      </c>
      <c r="E32" s="183">
        <v>-234.41333333333344</v>
      </c>
      <c r="F32" s="183">
        <v>-102.54301545640135</v>
      </c>
      <c r="H32" s="145" t="str">
        <f>pivotm3prodareal!L31</f>
        <v>5037 Levanger</v>
      </c>
      <c r="I32" s="204">
        <f>pivotm3prodareal!T31</f>
        <v>0.1326555258888493</v>
      </c>
    </row>
    <row r="33" spans="1:9" x14ac:dyDescent="0.3">
      <c r="A33" t="s">
        <v>53</v>
      </c>
      <c r="B33" s="182">
        <v>5.5346637545355266</v>
      </c>
      <c r="D33" t="s">
        <v>61</v>
      </c>
      <c r="E33" s="183">
        <v>-880.5288888888889</v>
      </c>
      <c r="F33" s="183">
        <v>-104.89979615068965</v>
      </c>
      <c r="H33" s="145" t="str">
        <f>pivotm3prodareal!L32</f>
        <v>5038 Verdal</v>
      </c>
      <c r="I33" s="204">
        <f>pivotm3prodareal!T32</f>
        <v>7.098986074417335E-2</v>
      </c>
    </row>
    <row r="34" spans="1:9" x14ac:dyDescent="0.3">
      <c r="A34" t="s">
        <v>47</v>
      </c>
      <c r="B34" s="182">
        <v>5.3147579479768785</v>
      </c>
      <c r="D34" t="s">
        <v>37</v>
      </c>
      <c r="E34" s="183">
        <v>-3270.7866666666673</v>
      </c>
      <c r="F34" s="183">
        <v>-121.61770903051487</v>
      </c>
      <c r="H34" s="145" t="str">
        <f>pivotm3prodareal!L33</f>
        <v>5039 Verran</v>
      </c>
      <c r="I34" s="204">
        <f>pivotm3prodareal!T33</f>
        <v>3.4815899824968667E-2</v>
      </c>
    </row>
    <row r="35" spans="1:9" x14ac:dyDescent="0.3">
      <c r="A35" t="s">
        <v>72</v>
      </c>
      <c r="B35" s="182">
        <v>5.0472875344804935</v>
      </c>
      <c r="D35" t="s">
        <v>50</v>
      </c>
      <c r="E35" s="183">
        <v>-215.608888888889</v>
      </c>
      <c r="F35" s="183">
        <v>-125.93977154724824</v>
      </c>
      <c r="H35" s="145" t="str">
        <f>pivotm3prodareal!L34</f>
        <v>5040 Namdalseid</v>
      </c>
      <c r="I35" s="204">
        <f>pivotm3prodareal!T34</f>
        <v>6.3779341813867185E-2</v>
      </c>
    </row>
    <row r="36" spans="1:9" x14ac:dyDescent="0.3">
      <c r="A36" t="s">
        <v>54</v>
      </c>
      <c r="B36" s="182">
        <v>4.6014884661509159</v>
      </c>
      <c r="D36" t="s">
        <v>64</v>
      </c>
      <c r="E36" s="183">
        <v>-23.715555555555557</v>
      </c>
      <c r="F36" s="183">
        <v>-141.16402116402116</v>
      </c>
      <c r="H36" s="145" t="str">
        <f>pivotm3prodareal!L35</f>
        <v>5041 Snåsa</v>
      </c>
      <c r="I36" s="204">
        <f>pivotm3prodareal!T35</f>
        <v>7.1604225823163337E-2</v>
      </c>
    </row>
    <row r="37" spans="1:9" x14ac:dyDescent="0.3">
      <c r="A37" s="9" t="s">
        <v>75</v>
      </c>
      <c r="B37" s="195">
        <v>4.5819711883891356</v>
      </c>
      <c r="D37" t="s">
        <v>83</v>
      </c>
      <c r="E37" s="183">
        <v>-801.00888888888892</v>
      </c>
      <c r="F37" s="183">
        <v>-182.62856563814157</v>
      </c>
      <c r="H37" s="145" t="str">
        <f>pivotm3prodareal!L36</f>
        <v>5042 Lierne</v>
      </c>
      <c r="I37" s="204">
        <f>pivotm3prodareal!T36</f>
        <v>5.0070783997354637E-2</v>
      </c>
    </row>
    <row r="38" spans="1:9" x14ac:dyDescent="0.3">
      <c r="A38" t="s">
        <v>122</v>
      </c>
      <c r="B38" s="182">
        <v>4.3746358853962874</v>
      </c>
      <c r="D38" t="s">
        <v>54</v>
      </c>
      <c r="E38" s="183">
        <v>-665.52444444444438</v>
      </c>
      <c r="F38" s="183">
        <v>-216.78320665942815</v>
      </c>
      <c r="H38" s="145" t="str">
        <f>pivotm3prodareal!L37</f>
        <v>5043 Røyrvik</v>
      </c>
      <c r="I38" s="204">
        <f>pivotm3prodareal!T37</f>
        <v>1.5210792372437828E-2</v>
      </c>
    </row>
    <row r="39" spans="1:9" x14ac:dyDescent="0.3">
      <c r="A39" t="s">
        <v>90</v>
      </c>
      <c r="B39" s="182">
        <v>4.2912049939954233</v>
      </c>
      <c r="D39" t="s">
        <v>79</v>
      </c>
      <c r="E39" s="183">
        <v>-320.00444444444446</v>
      </c>
      <c r="F39" s="183">
        <v>-256.00355555555558</v>
      </c>
      <c r="H39" s="145" t="str">
        <f>pivotm3prodareal!L38</f>
        <v>5044 Namsskogan</v>
      </c>
      <c r="I39" s="204">
        <f>pivotm3prodareal!T38</f>
        <v>4.5268980163946662E-2</v>
      </c>
    </row>
    <row r="40" spans="1:9" x14ac:dyDescent="0.3">
      <c r="A40" t="s">
        <v>79</v>
      </c>
      <c r="B40" s="182">
        <v>3.7884542737008076</v>
      </c>
      <c r="D40" t="s">
        <v>122</v>
      </c>
      <c r="E40" s="183">
        <v>-1917.1599999999999</v>
      </c>
      <c r="F40" s="183">
        <v>-266.49430080622739</v>
      </c>
      <c r="H40" s="145" t="str">
        <f>pivotm3prodareal!L39</f>
        <v>5045 Grong</v>
      </c>
      <c r="I40" s="204">
        <f>pivotm3prodareal!T39</f>
        <v>4.048640772567566E-2</v>
      </c>
    </row>
    <row r="41" spans="1:9" x14ac:dyDescent="0.3">
      <c r="A41" t="s">
        <v>94</v>
      </c>
      <c r="B41" s="182">
        <v>2.8997432610082128</v>
      </c>
      <c r="D41" t="s">
        <v>101</v>
      </c>
      <c r="E41" s="183">
        <v>-1062.1777777777779</v>
      </c>
      <c r="F41" s="183">
        <v>-298.36454431960055</v>
      </c>
      <c r="H41" s="145" t="str">
        <f>pivotm3prodareal!L40</f>
        <v>5046 Høylandet</v>
      </c>
      <c r="I41" s="204">
        <f>pivotm3prodareal!T40</f>
        <v>8.0593274738166853E-2</v>
      </c>
    </row>
    <row r="42" spans="1:9" x14ac:dyDescent="0.3">
      <c r="A42" t="s">
        <v>95</v>
      </c>
      <c r="B42" s="182">
        <v>2.7596075224856906</v>
      </c>
      <c r="D42" t="s">
        <v>80</v>
      </c>
      <c r="E42" s="183">
        <v>-501.53777777777782</v>
      </c>
      <c r="F42" s="183">
        <v>-318.23463056965602</v>
      </c>
      <c r="H42" s="145" t="str">
        <f>pivotm3prodareal!L41</f>
        <v>5047 Overhalla</v>
      </c>
      <c r="I42" s="204">
        <f>pivotm3prodareal!T41</f>
        <v>7.5698828657339928E-2</v>
      </c>
    </row>
    <row r="43" spans="1:9" x14ac:dyDescent="0.3">
      <c r="A43" t="s">
        <v>63</v>
      </c>
      <c r="B43" s="182">
        <v>2.0039697686846321</v>
      </c>
      <c r="D43" t="s">
        <v>94</v>
      </c>
      <c r="E43" s="183">
        <v>-900.96</v>
      </c>
      <c r="F43" s="183">
        <v>-363.29032258064518</v>
      </c>
      <c r="H43" s="145" t="str">
        <f>pivotm3prodareal!L42</f>
        <v>5048 Fosnes</v>
      </c>
      <c r="I43" s="204">
        <f>pivotm3prodareal!T42</f>
        <v>2.0051437079817713E-2</v>
      </c>
    </row>
    <row r="44" spans="1:9" x14ac:dyDescent="0.3">
      <c r="A44" t="s">
        <v>89</v>
      </c>
      <c r="B44" s="182">
        <v>1.1525239559769209</v>
      </c>
      <c r="D44" t="s">
        <v>90</v>
      </c>
      <c r="E44" s="183">
        <v>-1430.2088888888886</v>
      </c>
      <c r="F44" s="183">
        <v>-399.72299857151722</v>
      </c>
      <c r="H44" s="145" t="str">
        <f>pivotm3prodareal!L43</f>
        <v>5049 Flatanger</v>
      </c>
      <c r="I44" s="204">
        <f>pivotm3prodareal!T43</f>
        <v>2.2725984719123755E-2</v>
      </c>
    </row>
    <row r="45" spans="1:9" x14ac:dyDescent="0.3">
      <c r="A45" t="s">
        <v>65</v>
      </c>
      <c r="B45" s="182">
        <v>0.96054998714983286</v>
      </c>
      <c r="D45" t="s">
        <v>85</v>
      </c>
      <c r="E45" s="183">
        <v>-1854.057777777778</v>
      </c>
      <c r="F45" s="183">
        <v>-455.99059955183907</v>
      </c>
      <c r="H45" s="145" t="str">
        <f>pivotm3prodareal!L44</f>
        <v>5050 Vikna</v>
      </c>
      <c r="I45" s="204">
        <f>pivotm3prodareal!T44</f>
        <v>4.8732797008881244E-2</v>
      </c>
    </row>
    <row r="46" spans="1:9" x14ac:dyDescent="0.3">
      <c r="A46" t="s">
        <v>67</v>
      </c>
      <c r="B46" s="182">
        <v>0</v>
      </c>
      <c r="D46" t="s">
        <v>89</v>
      </c>
      <c r="E46" s="183">
        <v>-219.60444444444448</v>
      </c>
      <c r="F46" s="183">
        <v>-665.46801346801351</v>
      </c>
      <c r="H46" s="145" t="str">
        <f>pivotm3prodareal!L45</f>
        <v>5051 Nærøy</v>
      </c>
      <c r="I46" s="204">
        <f>pivotm3prodareal!T45</f>
        <v>2.346222174383086E-2</v>
      </c>
    </row>
    <row r="47" spans="1:9" x14ac:dyDescent="0.3">
      <c r="A47" t="s">
        <v>77</v>
      </c>
      <c r="B47" s="182">
        <v>0</v>
      </c>
      <c r="D47" t="s">
        <v>95</v>
      </c>
      <c r="E47" s="183">
        <v>-24.560000000000002</v>
      </c>
      <c r="F47" s="183">
        <v>-877.14285714285722</v>
      </c>
      <c r="H47" s="145" t="str">
        <f>pivotm3prodareal!L46</f>
        <v>5052 Leka</v>
      </c>
      <c r="I47" s="204">
        <f>pivotm3prodareal!T46</f>
        <v>2.1414961968539299E-5</v>
      </c>
    </row>
    <row r="48" spans="1:9" x14ac:dyDescent="0.3">
      <c r="A48" t="s">
        <v>74</v>
      </c>
      <c r="B48" s="182">
        <v>0</v>
      </c>
      <c r="D48" s="193" t="s">
        <v>202</v>
      </c>
      <c r="E48" s="215">
        <v>-24930.387777777778</v>
      </c>
      <c r="F48" s="215">
        <v>-75.914816489604192</v>
      </c>
      <c r="H48" s="145" t="str">
        <f>pivotm3prodareal!L47</f>
        <v>5053 Inderøy</v>
      </c>
      <c r="I48" s="204">
        <f>pivotm3prodareal!T47</f>
        <v>8.5053852375448782E-2</v>
      </c>
    </row>
    <row r="49" spans="1:9" x14ac:dyDescent="0.3">
      <c r="A49" t="s">
        <v>106</v>
      </c>
      <c r="B49" s="182">
        <v>0</v>
      </c>
      <c r="H49" s="145" t="str">
        <f>pivotm3prodareal!L48</f>
        <v>5054 Indre Fosen</v>
      </c>
      <c r="I49" s="204">
        <f>pivotm3prodareal!T48</f>
        <v>3.5024490514935107E-2</v>
      </c>
    </row>
    <row r="50" spans="1:9" x14ac:dyDescent="0.3">
      <c r="H50" s="194" t="s">
        <v>202</v>
      </c>
      <c r="I50" s="205">
        <v>8.5999999999999993E-2</v>
      </c>
    </row>
    <row r="51" spans="1:9" x14ac:dyDescent="0.3">
      <c r="A51" s="193" t="s">
        <v>202</v>
      </c>
      <c r="B51" s="194">
        <v>5.8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90EA-ECF8-49FF-9B20-8B06778DF876}">
  <dimension ref="A1:H26"/>
  <sheetViews>
    <sheetView topLeftCell="A13" workbookViewId="0">
      <selection activeCell="M40" sqref="M40"/>
    </sheetView>
  </sheetViews>
  <sheetFormatPr baseColWidth="10" defaultRowHeight="14.4" x14ac:dyDescent="0.3"/>
  <cols>
    <col min="1" max="1" width="16.6640625" bestFit="1" customWidth="1"/>
    <col min="2" max="2" width="18.6640625" bestFit="1" customWidth="1"/>
    <col min="3" max="3" width="10.6640625" bestFit="1" customWidth="1"/>
    <col min="4" max="4" width="16.6640625" bestFit="1" customWidth="1"/>
    <col min="5" max="5" width="21.5546875" bestFit="1" customWidth="1"/>
    <col min="6" max="6" width="22.44140625" bestFit="1" customWidth="1"/>
    <col min="7" max="7" width="27.6640625" bestFit="1" customWidth="1"/>
    <col min="8" max="8" width="13.109375" bestFit="1" customWidth="1"/>
    <col min="9" max="9" width="6" bestFit="1" customWidth="1"/>
    <col min="10" max="10" width="9.109375" bestFit="1" customWidth="1"/>
  </cols>
  <sheetData>
    <row r="1" spans="1:8" x14ac:dyDescent="0.3">
      <c r="A1" s="147" t="s">
        <v>2</v>
      </c>
      <c r="B1" s="216" t="s">
        <v>153</v>
      </c>
    </row>
    <row r="2" spans="1:8" x14ac:dyDescent="0.3">
      <c r="A2" s="147" t="s">
        <v>1</v>
      </c>
      <c r="B2" s="216" t="s">
        <v>153</v>
      </c>
    </row>
    <row r="4" spans="1:8" x14ac:dyDescent="0.3">
      <c r="A4" s="147" t="s">
        <v>154</v>
      </c>
      <c r="B4" s="147" t="s">
        <v>118</v>
      </c>
    </row>
    <row r="5" spans="1:8" x14ac:dyDescent="0.3">
      <c r="A5" s="147" t="s">
        <v>116</v>
      </c>
      <c r="B5" s="216" t="s">
        <v>8</v>
      </c>
      <c r="C5" s="216" t="s">
        <v>124</v>
      </c>
      <c r="E5" t="s">
        <v>0</v>
      </c>
      <c r="F5" t="s">
        <v>228</v>
      </c>
      <c r="G5" t="s">
        <v>230</v>
      </c>
      <c r="H5" t="s">
        <v>231</v>
      </c>
    </row>
    <row r="6" spans="1:8" x14ac:dyDescent="0.3">
      <c r="A6" s="148">
        <v>2000</v>
      </c>
      <c r="B6" s="146">
        <v>721833</v>
      </c>
      <c r="C6" s="146">
        <v>6599789</v>
      </c>
      <c r="E6">
        <f>A6</f>
        <v>2000</v>
      </c>
      <c r="F6" s="182">
        <f>C6/B6</f>
        <v>9.1430968104810955</v>
      </c>
      <c r="G6">
        <v>8</v>
      </c>
      <c r="H6" s="182">
        <f>F25</f>
        <v>5.5</v>
      </c>
    </row>
    <row r="7" spans="1:8" x14ac:dyDescent="0.3">
      <c r="A7" s="148">
        <v>2001</v>
      </c>
      <c r="B7" s="146">
        <v>759205</v>
      </c>
      <c r="C7" s="146">
        <v>6407182</v>
      </c>
      <c r="E7" s="216">
        <f t="shared" ref="E7:E23" si="0">A7</f>
        <v>2001</v>
      </c>
      <c r="F7" s="182">
        <f t="shared" ref="F7:F22" si="1">C7/B7</f>
        <v>8.4393306155781378</v>
      </c>
      <c r="G7" s="216">
        <v>8</v>
      </c>
      <c r="H7" s="182">
        <f>H6</f>
        <v>5.5</v>
      </c>
    </row>
    <row r="8" spans="1:8" x14ac:dyDescent="0.3">
      <c r="A8" s="148">
        <v>2002</v>
      </c>
      <c r="B8" s="146">
        <v>656575</v>
      </c>
      <c r="C8" s="146">
        <v>5628262</v>
      </c>
      <c r="E8" s="216">
        <f t="shared" si="0"/>
        <v>2002</v>
      </c>
      <c r="F8" s="182">
        <f t="shared" si="1"/>
        <v>8.5721539808856573</v>
      </c>
      <c r="G8" s="216">
        <v>8</v>
      </c>
      <c r="H8" s="182">
        <f t="shared" ref="H8:H24" si="2">H7</f>
        <v>5.5</v>
      </c>
    </row>
    <row r="9" spans="1:8" x14ac:dyDescent="0.3">
      <c r="A9" s="148">
        <v>2003</v>
      </c>
      <c r="B9" s="146">
        <v>640510</v>
      </c>
      <c r="C9" s="146">
        <v>3188831</v>
      </c>
      <c r="E9" s="216">
        <f t="shared" si="0"/>
        <v>2003</v>
      </c>
      <c r="F9" s="182">
        <f t="shared" si="1"/>
        <v>4.978581130661504</v>
      </c>
      <c r="G9" s="216">
        <v>8</v>
      </c>
      <c r="H9" s="182">
        <f t="shared" si="2"/>
        <v>5.5</v>
      </c>
    </row>
    <row r="10" spans="1:8" x14ac:dyDescent="0.3">
      <c r="A10" s="148">
        <v>2004</v>
      </c>
      <c r="B10" s="146">
        <v>593607</v>
      </c>
      <c r="C10" s="146">
        <v>3318061</v>
      </c>
      <c r="E10" s="216">
        <f t="shared" si="0"/>
        <v>2004</v>
      </c>
      <c r="F10" s="182">
        <f t="shared" si="1"/>
        <v>5.5896594885168129</v>
      </c>
      <c r="G10" s="216">
        <v>8</v>
      </c>
      <c r="H10" s="182">
        <f t="shared" si="2"/>
        <v>5.5</v>
      </c>
    </row>
    <row r="11" spans="1:8" x14ac:dyDescent="0.3">
      <c r="A11" s="148">
        <v>2005</v>
      </c>
      <c r="B11" s="146">
        <v>679075</v>
      </c>
      <c r="C11" s="146">
        <v>2222431</v>
      </c>
      <c r="E11" s="216">
        <f t="shared" si="0"/>
        <v>2005</v>
      </c>
      <c r="F11" s="182">
        <f t="shared" si="1"/>
        <v>3.272732761477009</v>
      </c>
      <c r="G11" s="216">
        <v>8</v>
      </c>
      <c r="H11" s="182">
        <f t="shared" si="2"/>
        <v>5.5</v>
      </c>
    </row>
    <row r="12" spans="1:8" x14ac:dyDescent="0.3">
      <c r="A12" s="148">
        <v>2006</v>
      </c>
      <c r="B12" s="146">
        <v>768226</v>
      </c>
      <c r="C12" s="146">
        <v>3321379</v>
      </c>
      <c r="E12" s="216">
        <f t="shared" si="0"/>
        <v>2006</v>
      </c>
      <c r="F12" s="182">
        <f t="shared" si="1"/>
        <v>4.3234399772983467</v>
      </c>
      <c r="G12" s="216">
        <v>8</v>
      </c>
      <c r="H12" s="182">
        <f t="shared" si="2"/>
        <v>5.5</v>
      </c>
    </row>
    <row r="13" spans="1:8" x14ac:dyDescent="0.3">
      <c r="A13" s="148">
        <v>2007</v>
      </c>
      <c r="B13" s="146">
        <v>775862</v>
      </c>
      <c r="C13" s="146">
        <v>3791707</v>
      </c>
      <c r="E13" s="216">
        <f t="shared" si="0"/>
        <v>2007</v>
      </c>
      <c r="F13" s="182">
        <f t="shared" si="1"/>
        <v>4.8870894566301741</v>
      </c>
      <c r="G13" s="216">
        <v>8</v>
      </c>
      <c r="H13" s="182">
        <f t="shared" si="2"/>
        <v>5.5</v>
      </c>
    </row>
    <row r="14" spans="1:8" x14ac:dyDescent="0.3">
      <c r="A14" s="148">
        <v>2008</v>
      </c>
      <c r="B14" s="146">
        <v>788250</v>
      </c>
      <c r="C14" s="146">
        <v>4610261</v>
      </c>
      <c r="E14" s="216">
        <f t="shared" si="0"/>
        <v>2008</v>
      </c>
      <c r="F14" s="182">
        <f t="shared" si="1"/>
        <v>5.8487294640025373</v>
      </c>
      <c r="G14" s="216">
        <v>8</v>
      </c>
      <c r="H14" s="182">
        <f t="shared" si="2"/>
        <v>5.5</v>
      </c>
    </row>
    <row r="15" spans="1:8" x14ac:dyDescent="0.3">
      <c r="A15" s="148">
        <v>2009</v>
      </c>
      <c r="B15" s="146">
        <v>604500</v>
      </c>
      <c r="C15" s="146">
        <v>4127312</v>
      </c>
      <c r="E15" s="216">
        <f t="shared" si="0"/>
        <v>2009</v>
      </c>
      <c r="F15" s="182">
        <f t="shared" si="1"/>
        <v>6.8276459884201817</v>
      </c>
      <c r="G15" s="216">
        <v>8</v>
      </c>
      <c r="H15" s="182">
        <f t="shared" si="2"/>
        <v>5.5</v>
      </c>
    </row>
    <row r="16" spans="1:8" x14ac:dyDescent="0.3">
      <c r="A16" s="148">
        <v>2010</v>
      </c>
      <c r="B16" s="146">
        <v>715467</v>
      </c>
      <c r="C16" s="146">
        <v>3262561</v>
      </c>
      <c r="E16" s="216">
        <f t="shared" si="0"/>
        <v>2010</v>
      </c>
      <c r="F16" s="182">
        <f t="shared" si="1"/>
        <v>4.5600439992340664</v>
      </c>
      <c r="G16" s="216">
        <v>8</v>
      </c>
      <c r="H16" s="182">
        <f t="shared" si="2"/>
        <v>5.5</v>
      </c>
    </row>
    <row r="17" spans="1:8" x14ac:dyDescent="0.3">
      <c r="A17" s="148">
        <v>2011</v>
      </c>
      <c r="B17" s="146">
        <v>682709</v>
      </c>
      <c r="C17" s="146">
        <v>3827174</v>
      </c>
      <c r="E17" s="216">
        <f t="shared" si="0"/>
        <v>2011</v>
      </c>
      <c r="F17" s="182">
        <f t="shared" si="1"/>
        <v>5.605864284783121</v>
      </c>
      <c r="G17" s="216">
        <v>8</v>
      </c>
      <c r="H17" s="182">
        <f t="shared" si="2"/>
        <v>5.5</v>
      </c>
    </row>
    <row r="18" spans="1:8" x14ac:dyDescent="0.3">
      <c r="A18" s="148">
        <v>2012</v>
      </c>
      <c r="B18" s="146">
        <v>665819</v>
      </c>
      <c r="C18" s="146">
        <v>3842464</v>
      </c>
      <c r="E18" s="216">
        <f t="shared" si="0"/>
        <v>2012</v>
      </c>
      <c r="F18" s="182">
        <f t="shared" si="1"/>
        <v>5.7710338695651524</v>
      </c>
      <c r="G18" s="216">
        <v>8</v>
      </c>
      <c r="H18" s="182">
        <f t="shared" si="2"/>
        <v>5.5</v>
      </c>
    </row>
    <row r="19" spans="1:8" x14ac:dyDescent="0.3">
      <c r="A19" s="148">
        <v>2013</v>
      </c>
      <c r="B19" s="146">
        <v>851693</v>
      </c>
      <c r="C19" s="146">
        <v>3899534</v>
      </c>
      <c r="E19" s="216">
        <f t="shared" si="0"/>
        <v>2013</v>
      </c>
      <c r="F19" s="182">
        <f t="shared" si="1"/>
        <v>4.5785676294157636</v>
      </c>
      <c r="G19" s="216">
        <v>8</v>
      </c>
      <c r="H19" s="182">
        <f t="shared" si="2"/>
        <v>5.5</v>
      </c>
    </row>
    <row r="20" spans="1:8" x14ac:dyDescent="0.3">
      <c r="A20" s="148">
        <v>2014</v>
      </c>
      <c r="B20" s="146">
        <v>1033210</v>
      </c>
      <c r="C20" s="146">
        <v>4190914</v>
      </c>
      <c r="E20" s="216">
        <f t="shared" si="0"/>
        <v>2014</v>
      </c>
      <c r="F20" s="182">
        <f t="shared" si="1"/>
        <v>4.0562073537809349</v>
      </c>
      <c r="G20" s="216">
        <v>8</v>
      </c>
      <c r="H20" s="182">
        <f t="shared" si="2"/>
        <v>5.5</v>
      </c>
    </row>
    <row r="21" spans="1:8" x14ac:dyDescent="0.3">
      <c r="A21" s="148">
        <v>2015</v>
      </c>
      <c r="B21" s="146">
        <v>962522</v>
      </c>
      <c r="C21" s="146">
        <v>4468497</v>
      </c>
      <c r="E21" s="216">
        <f t="shared" si="0"/>
        <v>2015</v>
      </c>
      <c r="F21" s="182">
        <f t="shared" si="1"/>
        <v>4.6424881716989326</v>
      </c>
      <c r="G21" s="216">
        <v>8</v>
      </c>
      <c r="H21" s="182">
        <f t="shared" si="2"/>
        <v>5.5</v>
      </c>
    </row>
    <row r="22" spans="1:8" x14ac:dyDescent="0.3">
      <c r="A22" s="148">
        <v>2016</v>
      </c>
      <c r="B22" s="146">
        <v>905657</v>
      </c>
      <c r="C22" s="146">
        <v>4099537</v>
      </c>
      <c r="E22" s="216">
        <f t="shared" si="0"/>
        <v>2016</v>
      </c>
      <c r="F22" s="182">
        <f t="shared" si="1"/>
        <v>4.526588984571422</v>
      </c>
      <c r="G22" s="216">
        <v>8</v>
      </c>
      <c r="H22" s="182">
        <f t="shared" si="2"/>
        <v>5.5</v>
      </c>
    </row>
    <row r="23" spans="1:8" x14ac:dyDescent="0.3">
      <c r="A23" s="148">
        <v>2017</v>
      </c>
      <c r="B23" s="146">
        <v>832544</v>
      </c>
      <c r="C23" s="146">
        <v>4354082</v>
      </c>
      <c r="E23" s="216">
        <f t="shared" si="0"/>
        <v>2017</v>
      </c>
      <c r="F23" s="182">
        <f>C23/B23</f>
        <v>5.2298521159242037</v>
      </c>
      <c r="G23" s="216">
        <v>8</v>
      </c>
      <c r="H23" s="182">
        <f t="shared" si="2"/>
        <v>5.5</v>
      </c>
    </row>
    <row r="24" spans="1:8" x14ac:dyDescent="0.3">
      <c r="A24" s="148">
        <v>2018</v>
      </c>
      <c r="B24" s="146">
        <v>901119</v>
      </c>
      <c r="C24" s="146">
        <v>4628350</v>
      </c>
      <c r="E24">
        <v>2018</v>
      </c>
      <c r="F24" s="182">
        <f>C24/B24</f>
        <v>5.1362250712724959</v>
      </c>
      <c r="G24">
        <v>8</v>
      </c>
      <c r="H24" s="182">
        <f t="shared" si="2"/>
        <v>5.5</v>
      </c>
    </row>
    <row r="25" spans="1:8" x14ac:dyDescent="0.3">
      <c r="A25" s="148" t="s">
        <v>117</v>
      </c>
      <c r="B25" s="222">
        <v>14538383</v>
      </c>
      <c r="C25" s="222">
        <v>79788328</v>
      </c>
      <c r="E25" t="s">
        <v>229</v>
      </c>
      <c r="F25" s="223">
        <v>5.5</v>
      </c>
    </row>
    <row r="26" spans="1:8" x14ac:dyDescent="0.3">
      <c r="F26" s="182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S106"/>
  <sheetViews>
    <sheetView workbookViewId="0">
      <selection activeCell="D29" sqref="D29"/>
    </sheetView>
  </sheetViews>
  <sheetFormatPr baseColWidth="10" defaultRowHeight="14.4" x14ac:dyDescent="0.3"/>
  <cols>
    <col min="2" max="2" width="19" customWidth="1"/>
    <col min="3" max="3" width="19.33203125" customWidth="1"/>
    <col min="4" max="4" width="10.6640625" customWidth="1"/>
    <col min="5" max="5" width="9.109375" customWidth="1"/>
    <col min="6" max="6" width="21.6640625" customWidth="1"/>
    <col min="7" max="7" width="19.33203125" customWidth="1"/>
    <col min="8" max="8" width="15.5546875" customWidth="1"/>
    <col min="9" max="9" width="11.33203125" customWidth="1"/>
    <col min="10" max="10" width="16.109375" customWidth="1"/>
    <col min="11" max="11" width="16.109375" style="145" customWidth="1"/>
    <col min="12" max="19" width="15" customWidth="1"/>
    <col min="20" max="20" width="7" customWidth="1"/>
    <col min="21" max="21" width="16.109375" bestFit="1" customWidth="1"/>
    <col min="22" max="22" width="15" bestFit="1" customWidth="1"/>
    <col min="23" max="24" width="6" customWidth="1"/>
    <col min="25" max="25" width="5" customWidth="1"/>
    <col min="26" max="38" width="6" customWidth="1"/>
    <col min="39" max="39" width="18.88671875" bestFit="1" customWidth="1"/>
    <col min="40" max="40" width="9.109375" customWidth="1"/>
  </cols>
  <sheetData>
    <row r="1" spans="2:19" x14ac:dyDescent="0.3">
      <c r="G1" s="2" t="s">
        <v>2</v>
      </c>
      <c r="H1" s="2" t="s">
        <v>199</v>
      </c>
      <c r="I1" s="2" t="s">
        <v>200</v>
      </c>
      <c r="J1" s="2" t="s">
        <v>201</v>
      </c>
      <c r="K1" s="2"/>
      <c r="M1" t="s">
        <v>226</v>
      </c>
      <c r="N1" s="145" t="s">
        <v>205</v>
      </c>
      <c r="O1" t="s">
        <v>207</v>
      </c>
      <c r="P1" t="s">
        <v>203</v>
      </c>
      <c r="Q1" t="s">
        <v>195</v>
      </c>
      <c r="R1" t="s">
        <v>204</v>
      </c>
      <c r="S1" t="s">
        <v>208</v>
      </c>
    </row>
    <row r="2" spans="2:19" x14ac:dyDescent="0.3">
      <c r="B2" s="147" t="s">
        <v>0</v>
      </c>
      <c r="C2" s="216" t="s">
        <v>198</v>
      </c>
      <c r="G2" t="s">
        <v>58</v>
      </c>
      <c r="H2">
        <v>15064</v>
      </c>
      <c r="I2">
        <v>140527</v>
      </c>
      <c r="J2" s="182">
        <f t="shared" ref="J2:J44" si="0">I2/(H2*0.8)</f>
        <v>11.660830456718003</v>
      </c>
      <c r="K2" s="182"/>
      <c r="L2" t="s">
        <v>70</v>
      </c>
      <c r="M2">
        <v>114268</v>
      </c>
      <c r="N2" s="183">
        <f>M2/8</f>
        <v>14283.5</v>
      </c>
      <c r="O2" s="183">
        <v>727.2</v>
      </c>
      <c r="P2" s="183">
        <f t="shared" ref="P2:P46" si="1">(N2*0.8)/15</f>
        <v>761.78666666666675</v>
      </c>
      <c r="Q2" s="183">
        <f t="shared" ref="Q2:Q46" si="2">P2*1.5</f>
        <v>1142.68</v>
      </c>
      <c r="R2" s="183">
        <f t="shared" ref="R2:R47" si="3">O2-Q2</f>
        <v>-415.48</v>
      </c>
      <c r="S2" s="182">
        <f t="shared" ref="S2:S47" si="4">R2/O2*100</f>
        <v>-57.134213421342125</v>
      </c>
    </row>
    <row r="3" spans="2:19" x14ac:dyDescent="0.3">
      <c r="G3" t="s">
        <v>108</v>
      </c>
      <c r="H3">
        <v>30712</v>
      </c>
      <c r="I3">
        <v>246743</v>
      </c>
      <c r="J3" s="182">
        <f t="shared" si="0"/>
        <v>10.042613636363635</v>
      </c>
      <c r="K3" s="182"/>
      <c r="L3" t="s">
        <v>37</v>
      </c>
      <c r="M3">
        <v>673196</v>
      </c>
      <c r="N3" s="183">
        <f t="shared" ref="N3:N46" si="5">M3/8</f>
        <v>84149.5</v>
      </c>
      <c r="O3" s="183">
        <v>2740.2</v>
      </c>
      <c r="P3" s="183">
        <f t="shared" si="1"/>
        <v>4487.9733333333334</v>
      </c>
      <c r="Q3" s="183">
        <f t="shared" si="2"/>
        <v>6731.96</v>
      </c>
      <c r="R3" s="183">
        <f t="shared" si="3"/>
        <v>-3991.76</v>
      </c>
      <c r="S3" s="182">
        <f t="shared" si="4"/>
        <v>-145.67403839135829</v>
      </c>
    </row>
    <row r="4" spans="2:19" x14ac:dyDescent="0.3">
      <c r="B4" s="147" t="s">
        <v>154</v>
      </c>
      <c r="C4" s="147" t="s">
        <v>118</v>
      </c>
      <c r="G4" t="s">
        <v>104</v>
      </c>
      <c r="H4">
        <v>59450</v>
      </c>
      <c r="I4">
        <v>430945</v>
      </c>
      <c r="J4" s="182">
        <f t="shared" si="0"/>
        <v>9.0610807401177453</v>
      </c>
      <c r="K4" s="182"/>
      <c r="L4" t="s">
        <v>46</v>
      </c>
      <c r="M4">
        <v>114252</v>
      </c>
      <c r="N4" s="183">
        <f t="shared" si="5"/>
        <v>14281.5</v>
      </c>
      <c r="O4" s="183">
        <v>936.8</v>
      </c>
      <c r="P4" s="183">
        <f t="shared" si="1"/>
        <v>761.68000000000006</v>
      </c>
      <c r="Q4" s="183">
        <f t="shared" si="2"/>
        <v>1142.52</v>
      </c>
      <c r="R4" s="183">
        <f t="shared" si="3"/>
        <v>-205.72000000000003</v>
      </c>
      <c r="S4" s="182">
        <f t="shared" si="4"/>
        <v>-21.959863364645607</v>
      </c>
    </row>
    <row r="5" spans="2:19" x14ac:dyDescent="0.3">
      <c r="B5" s="147" t="s">
        <v>116</v>
      </c>
      <c r="C5" s="216" t="s">
        <v>8</v>
      </c>
      <c r="D5" s="216" t="s">
        <v>124</v>
      </c>
      <c r="E5" s="216" t="s">
        <v>117</v>
      </c>
      <c r="G5" t="s">
        <v>92</v>
      </c>
      <c r="H5">
        <v>10723</v>
      </c>
      <c r="I5">
        <v>70850</v>
      </c>
      <c r="J5" s="182">
        <f t="shared" si="0"/>
        <v>8.2591159190525048</v>
      </c>
      <c r="K5" s="182"/>
      <c r="L5" t="s">
        <v>75</v>
      </c>
      <c r="M5">
        <v>41660</v>
      </c>
      <c r="N5" s="183">
        <f t="shared" si="5"/>
        <v>5207.5</v>
      </c>
      <c r="O5" s="183">
        <v>189.6</v>
      </c>
      <c r="P5" s="183">
        <f t="shared" si="1"/>
        <v>277.73333333333335</v>
      </c>
      <c r="Q5" s="183">
        <f t="shared" si="2"/>
        <v>416.6</v>
      </c>
      <c r="R5" s="183">
        <f t="shared" si="3"/>
        <v>-227.00000000000003</v>
      </c>
      <c r="S5" s="182">
        <f t="shared" si="4"/>
        <v>-119.72573839662448</v>
      </c>
    </row>
    <row r="6" spans="2:19" x14ac:dyDescent="0.3">
      <c r="B6" s="148" t="s">
        <v>70</v>
      </c>
      <c r="C6" s="146">
        <v>89764</v>
      </c>
      <c r="D6" s="146">
        <v>444380</v>
      </c>
      <c r="E6" s="146">
        <v>534144</v>
      </c>
      <c r="G6" t="s">
        <v>101</v>
      </c>
      <c r="H6">
        <v>106474</v>
      </c>
      <c r="I6">
        <v>624405</v>
      </c>
      <c r="J6" s="182">
        <f t="shared" si="0"/>
        <v>7.33048678550632</v>
      </c>
      <c r="K6" s="182"/>
      <c r="L6" t="s">
        <v>102</v>
      </c>
      <c r="M6">
        <v>11617</v>
      </c>
      <c r="N6" s="183">
        <f t="shared" si="5"/>
        <v>1452.125</v>
      </c>
      <c r="O6" s="183">
        <v>68.25</v>
      </c>
      <c r="P6" s="183">
        <f t="shared" si="1"/>
        <v>77.446666666666673</v>
      </c>
      <c r="Q6" s="183">
        <f t="shared" si="2"/>
        <v>116.17000000000002</v>
      </c>
      <c r="R6" s="183">
        <f t="shared" si="3"/>
        <v>-47.920000000000016</v>
      </c>
      <c r="S6" s="182">
        <f t="shared" si="4"/>
        <v>-70.212454212454233</v>
      </c>
    </row>
    <row r="7" spans="2:19" x14ac:dyDescent="0.3">
      <c r="B7" s="148" t="s">
        <v>37</v>
      </c>
      <c r="C7" s="146">
        <v>506176</v>
      </c>
      <c r="D7" s="146">
        <v>2078835</v>
      </c>
      <c r="E7" s="146">
        <v>2585011</v>
      </c>
      <c r="G7" t="s">
        <v>59</v>
      </c>
      <c r="H7">
        <v>77772</v>
      </c>
      <c r="I7">
        <v>427072</v>
      </c>
      <c r="J7" s="182">
        <f t="shared" si="0"/>
        <v>6.8641670524096066</v>
      </c>
      <c r="K7" s="182"/>
      <c r="L7" t="s">
        <v>77</v>
      </c>
      <c r="M7">
        <v>2844</v>
      </c>
      <c r="N7" s="183">
        <f t="shared" si="5"/>
        <v>355.5</v>
      </c>
      <c r="O7" s="183"/>
      <c r="P7" s="183">
        <f t="shared" si="1"/>
        <v>18.96</v>
      </c>
      <c r="Q7" s="183">
        <f t="shared" si="2"/>
        <v>28.44</v>
      </c>
      <c r="R7" s="183">
        <f t="shared" si="3"/>
        <v>-28.44</v>
      </c>
      <c r="S7" s="182" t="e">
        <f t="shared" si="4"/>
        <v>#DIV/0!</v>
      </c>
    </row>
    <row r="8" spans="2:19" x14ac:dyDescent="0.3">
      <c r="B8" s="148" t="s">
        <v>46</v>
      </c>
      <c r="C8" s="146">
        <v>93233</v>
      </c>
      <c r="D8" s="146">
        <v>482726</v>
      </c>
      <c r="E8" s="146">
        <v>575959</v>
      </c>
      <c r="G8" t="s">
        <v>85</v>
      </c>
      <c r="H8">
        <v>246204</v>
      </c>
      <c r="I8">
        <v>1347635</v>
      </c>
      <c r="J8" s="182">
        <f t="shared" si="0"/>
        <v>6.8420649136488434</v>
      </c>
      <c r="K8" s="182"/>
      <c r="L8" t="s">
        <v>71</v>
      </c>
      <c r="M8">
        <v>11549</v>
      </c>
      <c r="N8" s="183">
        <f t="shared" si="5"/>
        <v>1443.625</v>
      </c>
      <c r="O8" s="183">
        <v>84.25</v>
      </c>
      <c r="P8" s="183">
        <f t="shared" si="1"/>
        <v>76.993333333333339</v>
      </c>
      <c r="Q8" s="183">
        <f t="shared" si="2"/>
        <v>115.49000000000001</v>
      </c>
      <c r="R8" s="183">
        <f t="shared" si="3"/>
        <v>-31.240000000000009</v>
      </c>
      <c r="S8" s="182">
        <f t="shared" si="4"/>
        <v>-37.080118694362028</v>
      </c>
    </row>
    <row r="9" spans="2:19" x14ac:dyDescent="0.3">
      <c r="B9" s="148" t="s">
        <v>75</v>
      </c>
      <c r="C9" s="146">
        <v>40359</v>
      </c>
      <c r="D9" s="146">
        <v>88735</v>
      </c>
      <c r="E9" s="146">
        <v>129094</v>
      </c>
      <c r="G9" t="s">
        <v>52</v>
      </c>
      <c r="H9">
        <v>225593</v>
      </c>
      <c r="I9">
        <v>1232025</v>
      </c>
      <c r="J9" s="182">
        <f t="shared" si="0"/>
        <v>6.8265914722531278</v>
      </c>
      <c r="K9" s="182"/>
      <c r="L9" t="s">
        <v>72</v>
      </c>
      <c r="M9">
        <v>11537</v>
      </c>
      <c r="N9" s="183">
        <f t="shared" si="5"/>
        <v>1442.125</v>
      </c>
      <c r="O9" s="183">
        <v>118.4</v>
      </c>
      <c r="P9" s="183">
        <f t="shared" si="1"/>
        <v>76.913333333333341</v>
      </c>
      <c r="Q9" s="183">
        <f t="shared" si="2"/>
        <v>115.37</v>
      </c>
      <c r="R9" s="183">
        <f t="shared" si="3"/>
        <v>3.0300000000000011</v>
      </c>
      <c r="S9" s="182">
        <f t="shared" si="4"/>
        <v>2.5591216216216224</v>
      </c>
    </row>
    <row r="10" spans="2:19" x14ac:dyDescent="0.3">
      <c r="B10" s="148" t="s">
        <v>102</v>
      </c>
      <c r="C10" s="146">
        <v>30814</v>
      </c>
      <c r="D10" s="146">
        <v>32600</v>
      </c>
      <c r="E10" s="146">
        <v>63414</v>
      </c>
      <c r="G10" t="s">
        <v>51</v>
      </c>
      <c r="H10">
        <v>133123</v>
      </c>
      <c r="I10">
        <v>722376</v>
      </c>
      <c r="J10" s="182">
        <f t="shared" si="0"/>
        <v>6.782975143288537</v>
      </c>
      <c r="K10" s="182"/>
      <c r="L10" t="s">
        <v>108</v>
      </c>
      <c r="M10">
        <v>51876</v>
      </c>
      <c r="N10" s="183">
        <f t="shared" si="5"/>
        <v>6484.5</v>
      </c>
      <c r="O10" s="183">
        <v>406.2</v>
      </c>
      <c r="P10" s="183">
        <f t="shared" si="1"/>
        <v>345.84000000000003</v>
      </c>
      <c r="Q10" s="183">
        <f t="shared" si="2"/>
        <v>518.76</v>
      </c>
      <c r="R10" s="183">
        <f t="shared" si="3"/>
        <v>-112.56</v>
      </c>
      <c r="S10" s="182">
        <f t="shared" si="4"/>
        <v>-27.710487444608567</v>
      </c>
    </row>
    <row r="11" spans="2:19" x14ac:dyDescent="0.3">
      <c r="B11" s="148" t="s">
        <v>77</v>
      </c>
      <c r="C11" s="146">
        <v>336</v>
      </c>
      <c r="D11" s="146">
        <v>1100</v>
      </c>
      <c r="E11" s="146">
        <v>1436</v>
      </c>
      <c r="G11" t="s">
        <v>68</v>
      </c>
      <c r="H11">
        <v>122425</v>
      </c>
      <c r="I11">
        <v>664275</v>
      </c>
      <c r="J11" s="182">
        <f t="shared" si="0"/>
        <v>6.782468858484787</v>
      </c>
      <c r="K11" s="182"/>
      <c r="L11" t="s">
        <v>95</v>
      </c>
      <c r="M11">
        <v>3151</v>
      </c>
      <c r="N11" s="183">
        <f t="shared" si="5"/>
        <v>393.875</v>
      </c>
      <c r="O11" s="183">
        <v>3.5</v>
      </c>
      <c r="P11" s="183">
        <f t="shared" si="1"/>
        <v>21.006666666666668</v>
      </c>
      <c r="Q11" s="183">
        <f t="shared" si="2"/>
        <v>31.51</v>
      </c>
      <c r="R11" s="183">
        <f t="shared" si="3"/>
        <v>-28.01</v>
      </c>
      <c r="S11" s="182">
        <f t="shared" si="4"/>
        <v>-800.28571428571433</v>
      </c>
    </row>
    <row r="12" spans="2:19" x14ac:dyDescent="0.3">
      <c r="B12" s="148" t="s">
        <v>74</v>
      </c>
      <c r="C12" s="146">
        <v>80</v>
      </c>
      <c r="D12" s="146"/>
      <c r="E12" s="146">
        <v>80</v>
      </c>
      <c r="G12" t="s">
        <v>60</v>
      </c>
      <c r="H12">
        <v>106484</v>
      </c>
      <c r="I12">
        <v>569090</v>
      </c>
      <c r="J12" s="182">
        <f t="shared" si="0"/>
        <v>6.6804637316404332</v>
      </c>
      <c r="K12" s="182"/>
      <c r="L12" t="s">
        <v>92</v>
      </c>
      <c r="M12">
        <v>14379</v>
      </c>
      <c r="N12" s="183">
        <f t="shared" si="5"/>
        <v>1797.375</v>
      </c>
      <c r="O12" s="183">
        <v>158.4</v>
      </c>
      <c r="P12" s="183">
        <f t="shared" si="1"/>
        <v>95.86</v>
      </c>
      <c r="Q12" s="183">
        <f t="shared" si="2"/>
        <v>143.79</v>
      </c>
      <c r="R12" s="183">
        <f t="shared" si="3"/>
        <v>14.610000000000014</v>
      </c>
      <c r="S12" s="182">
        <f t="shared" si="4"/>
        <v>9.2234848484848566</v>
      </c>
    </row>
    <row r="13" spans="2:19" x14ac:dyDescent="0.3">
      <c r="B13" s="148" t="s">
        <v>106</v>
      </c>
      <c r="C13" s="146">
        <v>345</v>
      </c>
      <c r="D13" s="146"/>
      <c r="E13" s="146">
        <v>345</v>
      </c>
      <c r="G13" t="s">
        <v>56</v>
      </c>
      <c r="H13">
        <v>197716</v>
      </c>
      <c r="I13">
        <v>1015990</v>
      </c>
      <c r="J13" s="182">
        <f t="shared" si="0"/>
        <v>6.4232914888021195</v>
      </c>
      <c r="K13" s="182"/>
      <c r="L13" t="s">
        <v>89</v>
      </c>
      <c r="M13">
        <v>35380</v>
      </c>
      <c r="N13" s="183">
        <f t="shared" si="5"/>
        <v>4422.5</v>
      </c>
      <c r="O13" s="183">
        <v>30.2</v>
      </c>
      <c r="P13" s="183">
        <f t="shared" si="1"/>
        <v>235.86666666666667</v>
      </c>
      <c r="Q13" s="183">
        <f t="shared" si="2"/>
        <v>353.8</v>
      </c>
      <c r="R13" s="183">
        <f t="shared" si="3"/>
        <v>-323.60000000000002</v>
      </c>
      <c r="S13" s="182">
        <f t="shared" si="4"/>
        <v>-1071.523178807947</v>
      </c>
    </row>
    <row r="14" spans="2:19" x14ac:dyDescent="0.3">
      <c r="B14" s="148" t="s">
        <v>71</v>
      </c>
      <c r="C14" s="146">
        <v>13644</v>
      </c>
      <c r="D14" s="146">
        <v>56450</v>
      </c>
      <c r="E14" s="146">
        <v>70094</v>
      </c>
      <c r="G14" t="s">
        <v>50</v>
      </c>
      <c r="H14">
        <v>37249</v>
      </c>
      <c r="I14">
        <v>182475</v>
      </c>
      <c r="J14" s="182">
        <f t="shared" si="0"/>
        <v>6.1234865365513169</v>
      </c>
      <c r="K14" s="182"/>
      <c r="L14" t="s">
        <v>94</v>
      </c>
      <c r="M14">
        <v>126714</v>
      </c>
      <c r="N14" s="183">
        <f t="shared" si="5"/>
        <v>15839.25</v>
      </c>
      <c r="O14" s="183">
        <v>227.6</v>
      </c>
      <c r="P14" s="183">
        <f t="shared" si="1"/>
        <v>844.7600000000001</v>
      </c>
      <c r="Q14" s="183">
        <f t="shared" si="2"/>
        <v>1267.1400000000001</v>
      </c>
      <c r="R14" s="183">
        <f t="shared" si="3"/>
        <v>-1039.5400000000002</v>
      </c>
      <c r="S14" s="182">
        <f t="shared" si="4"/>
        <v>-456.73989455184545</v>
      </c>
    </row>
    <row r="15" spans="2:19" x14ac:dyDescent="0.3">
      <c r="B15" s="148" t="s">
        <v>72</v>
      </c>
      <c r="C15" s="146">
        <v>7871</v>
      </c>
      <c r="D15" s="146">
        <v>33810</v>
      </c>
      <c r="E15" s="146">
        <v>41681</v>
      </c>
      <c r="G15" t="s">
        <v>97</v>
      </c>
      <c r="H15">
        <v>5759</v>
      </c>
      <c r="I15">
        <v>28152</v>
      </c>
      <c r="J15" s="182">
        <f t="shared" si="0"/>
        <v>6.1104358395554783</v>
      </c>
      <c r="K15" s="182"/>
      <c r="L15" t="s">
        <v>83</v>
      </c>
      <c r="M15">
        <v>135206</v>
      </c>
      <c r="N15" s="183">
        <f t="shared" si="5"/>
        <v>16900.75</v>
      </c>
      <c r="O15" s="183">
        <v>402.6</v>
      </c>
      <c r="P15" s="183">
        <f t="shared" si="1"/>
        <v>901.37333333333333</v>
      </c>
      <c r="Q15" s="183">
        <f t="shared" si="2"/>
        <v>1352.06</v>
      </c>
      <c r="R15" s="183">
        <f t="shared" si="3"/>
        <v>-949.45999999999992</v>
      </c>
      <c r="S15" s="182">
        <f t="shared" si="4"/>
        <v>-235.83209140586186</v>
      </c>
    </row>
    <row r="16" spans="2:19" x14ac:dyDescent="0.3">
      <c r="B16" s="148" t="s">
        <v>108</v>
      </c>
      <c r="C16" s="146">
        <v>28865</v>
      </c>
      <c r="D16" s="146">
        <v>205007</v>
      </c>
      <c r="E16" s="146">
        <v>233872</v>
      </c>
      <c r="G16" t="s">
        <v>80</v>
      </c>
      <c r="H16">
        <v>52913</v>
      </c>
      <c r="I16">
        <v>257150</v>
      </c>
      <c r="J16" s="182">
        <f t="shared" si="0"/>
        <v>6.0748303819477254</v>
      </c>
      <c r="K16" s="182"/>
      <c r="L16" t="s">
        <v>90</v>
      </c>
      <c r="M16">
        <v>198379</v>
      </c>
      <c r="N16" s="183">
        <f t="shared" si="5"/>
        <v>24797.375</v>
      </c>
      <c r="O16" s="183">
        <v>466.8</v>
      </c>
      <c r="P16" s="183">
        <f t="shared" si="1"/>
        <v>1322.5266666666669</v>
      </c>
      <c r="Q16" s="183">
        <f t="shared" si="2"/>
        <v>1983.7900000000004</v>
      </c>
      <c r="R16" s="183">
        <f t="shared" si="3"/>
        <v>-1516.9900000000005</v>
      </c>
      <c r="S16" s="182">
        <f t="shared" si="4"/>
        <v>-324.9764353041989</v>
      </c>
    </row>
    <row r="17" spans="2:19" x14ac:dyDescent="0.3">
      <c r="B17" s="148" t="s">
        <v>95</v>
      </c>
      <c r="C17" s="146">
        <v>2023</v>
      </c>
      <c r="D17" s="146">
        <v>2700</v>
      </c>
      <c r="E17" s="146">
        <v>4723</v>
      </c>
      <c r="G17" t="s">
        <v>66</v>
      </c>
      <c r="H17">
        <v>31662</v>
      </c>
      <c r="I17">
        <v>153733</v>
      </c>
      <c r="J17" s="182">
        <f t="shared" si="0"/>
        <v>6.069302318236371</v>
      </c>
      <c r="K17" s="182"/>
      <c r="L17" t="s">
        <v>97</v>
      </c>
      <c r="M17">
        <v>5688</v>
      </c>
      <c r="N17" s="183">
        <f t="shared" si="5"/>
        <v>711</v>
      </c>
      <c r="O17" s="183">
        <v>26</v>
      </c>
      <c r="P17" s="183">
        <f t="shared" si="1"/>
        <v>37.92</v>
      </c>
      <c r="Q17" s="183">
        <f t="shared" si="2"/>
        <v>56.88</v>
      </c>
      <c r="R17" s="183">
        <f t="shared" si="3"/>
        <v>-30.880000000000003</v>
      </c>
      <c r="S17" s="182">
        <f t="shared" si="4"/>
        <v>-118.76923076923079</v>
      </c>
    </row>
    <row r="18" spans="2:19" x14ac:dyDescent="0.3">
      <c r="B18" s="148" t="s">
        <v>92</v>
      </c>
      <c r="C18" s="146">
        <v>13801</v>
      </c>
      <c r="D18" s="146">
        <v>61750</v>
      </c>
      <c r="E18" s="146">
        <v>75551</v>
      </c>
      <c r="G18" t="s">
        <v>82</v>
      </c>
      <c r="H18">
        <v>102761</v>
      </c>
      <c r="I18">
        <v>496570</v>
      </c>
      <c r="J18" s="182">
        <f t="shared" si="0"/>
        <v>6.040350911337959</v>
      </c>
      <c r="K18" s="182"/>
      <c r="L18" t="s">
        <v>79</v>
      </c>
      <c r="M18">
        <v>51910</v>
      </c>
      <c r="N18" s="183">
        <f t="shared" si="5"/>
        <v>6488.75</v>
      </c>
      <c r="O18" s="183">
        <v>110.6</v>
      </c>
      <c r="P18" s="183">
        <f t="shared" si="1"/>
        <v>346.06666666666666</v>
      </c>
      <c r="Q18" s="183">
        <f t="shared" si="2"/>
        <v>519.1</v>
      </c>
      <c r="R18" s="183">
        <f t="shared" si="3"/>
        <v>-408.5</v>
      </c>
      <c r="S18" s="182">
        <f t="shared" si="4"/>
        <v>-369.34900542495484</v>
      </c>
    </row>
    <row r="19" spans="2:19" x14ac:dyDescent="0.3">
      <c r="B19" s="148" t="s">
        <v>89</v>
      </c>
      <c r="C19" s="146">
        <v>35429</v>
      </c>
      <c r="D19" s="146">
        <v>25275</v>
      </c>
      <c r="E19" s="146">
        <v>60704</v>
      </c>
      <c r="G19" t="s">
        <v>55</v>
      </c>
      <c r="H19">
        <v>118514</v>
      </c>
      <c r="I19">
        <v>571725</v>
      </c>
      <c r="J19" s="182">
        <f t="shared" si="0"/>
        <v>6.0301420085390749</v>
      </c>
      <c r="K19" s="182"/>
      <c r="L19" t="s">
        <v>122</v>
      </c>
      <c r="M19">
        <v>297167</v>
      </c>
      <c r="N19" s="183">
        <f t="shared" si="5"/>
        <v>37145.875</v>
      </c>
      <c r="O19" s="183">
        <v>511.2</v>
      </c>
      <c r="P19" s="183">
        <f t="shared" si="1"/>
        <v>1981.1133333333335</v>
      </c>
      <c r="Q19" s="183">
        <f t="shared" si="2"/>
        <v>2971.67</v>
      </c>
      <c r="R19" s="183">
        <f t="shared" si="3"/>
        <v>-2460.4700000000003</v>
      </c>
      <c r="S19" s="182">
        <f t="shared" si="4"/>
        <v>-481.31259780907681</v>
      </c>
    </row>
    <row r="20" spans="2:19" x14ac:dyDescent="0.3">
      <c r="B20" s="148" t="s">
        <v>94</v>
      </c>
      <c r="C20" s="146">
        <v>160783</v>
      </c>
      <c r="D20" s="146">
        <v>406155</v>
      </c>
      <c r="E20" s="146">
        <v>566938</v>
      </c>
      <c r="G20" t="s">
        <v>64</v>
      </c>
      <c r="H20">
        <v>10747</v>
      </c>
      <c r="I20">
        <v>51050</v>
      </c>
      <c r="J20" s="182">
        <f t="shared" si="0"/>
        <v>5.9377035451753972</v>
      </c>
      <c r="K20" s="182"/>
      <c r="L20" t="s">
        <v>85</v>
      </c>
      <c r="M20">
        <v>253204</v>
      </c>
      <c r="N20" s="183">
        <f t="shared" si="5"/>
        <v>31650.5</v>
      </c>
      <c r="O20" s="183">
        <v>522</v>
      </c>
      <c r="P20" s="183">
        <f t="shared" si="1"/>
        <v>1688.0266666666669</v>
      </c>
      <c r="Q20" s="183">
        <f t="shared" si="2"/>
        <v>2532.0400000000004</v>
      </c>
      <c r="R20" s="183">
        <f t="shared" si="3"/>
        <v>-2010.0400000000004</v>
      </c>
      <c r="S20" s="182">
        <f t="shared" si="4"/>
        <v>-385.06513409961696</v>
      </c>
    </row>
    <row r="21" spans="2:19" x14ac:dyDescent="0.3">
      <c r="B21" s="148" t="s">
        <v>83</v>
      </c>
      <c r="C21" s="146">
        <v>140721</v>
      </c>
      <c r="D21" s="146">
        <v>633580</v>
      </c>
      <c r="E21" s="146">
        <v>774301</v>
      </c>
      <c r="G21" t="s">
        <v>71</v>
      </c>
      <c r="H21">
        <v>12579</v>
      </c>
      <c r="I21">
        <v>59550</v>
      </c>
      <c r="J21" s="182">
        <f t="shared" si="0"/>
        <v>5.9176007631767229</v>
      </c>
      <c r="K21" s="182"/>
      <c r="L21" t="s">
        <v>101</v>
      </c>
      <c r="M21">
        <v>158110</v>
      </c>
      <c r="N21" s="183">
        <f t="shared" si="5"/>
        <v>19763.75</v>
      </c>
      <c r="O21" s="183">
        <v>328.6</v>
      </c>
      <c r="P21" s="183">
        <f t="shared" si="1"/>
        <v>1054.0666666666666</v>
      </c>
      <c r="Q21" s="183">
        <f t="shared" si="2"/>
        <v>1581.1</v>
      </c>
      <c r="R21" s="183">
        <f t="shared" si="3"/>
        <v>-1252.5</v>
      </c>
      <c r="S21" s="182">
        <f t="shared" si="4"/>
        <v>-381.16250760803405</v>
      </c>
    </row>
    <row r="22" spans="2:19" x14ac:dyDescent="0.3">
      <c r="B22" s="148" t="s">
        <v>90</v>
      </c>
      <c r="C22" s="146">
        <v>217342</v>
      </c>
      <c r="D22" s="146">
        <v>800875</v>
      </c>
      <c r="E22" s="146">
        <v>1018217</v>
      </c>
      <c r="G22" t="s">
        <v>48</v>
      </c>
      <c r="H22">
        <v>247137</v>
      </c>
      <c r="I22">
        <v>1162975</v>
      </c>
      <c r="J22" s="182">
        <f t="shared" si="0"/>
        <v>5.8822383940891081</v>
      </c>
      <c r="K22" s="182"/>
      <c r="L22" t="s">
        <v>80</v>
      </c>
      <c r="M22">
        <v>75914</v>
      </c>
      <c r="N22" s="183">
        <f t="shared" si="5"/>
        <v>9489.25</v>
      </c>
      <c r="O22" s="183">
        <v>202.8</v>
      </c>
      <c r="P22" s="183">
        <f t="shared" si="1"/>
        <v>506.09333333333336</v>
      </c>
      <c r="Q22" s="183">
        <f t="shared" si="2"/>
        <v>759.1400000000001</v>
      </c>
      <c r="R22" s="183">
        <f t="shared" si="3"/>
        <v>-556.34000000000015</v>
      </c>
      <c r="S22" s="182">
        <f t="shared" si="4"/>
        <v>-274.32938856015784</v>
      </c>
    </row>
    <row r="23" spans="2:19" x14ac:dyDescent="0.3">
      <c r="B23" s="148" t="s">
        <v>97</v>
      </c>
      <c r="C23" s="146">
        <v>5416</v>
      </c>
      <c r="D23" s="146">
        <v>27112</v>
      </c>
      <c r="E23" s="146">
        <v>32528</v>
      </c>
      <c r="G23" t="s">
        <v>46</v>
      </c>
      <c r="H23">
        <v>92809</v>
      </c>
      <c r="I23">
        <v>434980</v>
      </c>
      <c r="J23" s="182">
        <f t="shared" si="0"/>
        <v>5.8585374263271888</v>
      </c>
      <c r="K23" s="182"/>
      <c r="L23" t="s">
        <v>82</v>
      </c>
      <c r="M23">
        <v>105857</v>
      </c>
      <c r="N23" s="183">
        <f t="shared" si="5"/>
        <v>13232.125</v>
      </c>
      <c r="O23" s="183">
        <v>669.6</v>
      </c>
      <c r="P23" s="183">
        <f t="shared" si="1"/>
        <v>705.71333333333337</v>
      </c>
      <c r="Q23" s="183">
        <f t="shared" si="2"/>
        <v>1058.5700000000002</v>
      </c>
      <c r="R23" s="183">
        <f t="shared" si="3"/>
        <v>-388.97000000000014</v>
      </c>
      <c r="S23" s="182">
        <f t="shared" si="4"/>
        <v>-58.089904420549601</v>
      </c>
    </row>
    <row r="24" spans="2:19" x14ac:dyDescent="0.3">
      <c r="B24" s="148" t="s">
        <v>79</v>
      </c>
      <c r="C24" s="146">
        <v>66850</v>
      </c>
      <c r="D24" s="146">
        <v>208125</v>
      </c>
      <c r="E24" s="146">
        <v>274975</v>
      </c>
      <c r="G24" t="s">
        <v>70</v>
      </c>
      <c r="H24">
        <v>107670</v>
      </c>
      <c r="I24">
        <v>504260</v>
      </c>
      <c r="J24" s="182">
        <f t="shared" si="0"/>
        <v>5.854230519178973</v>
      </c>
      <c r="K24" s="182"/>
      <c r="L24" t="s">
        <v>99</v>
      </c>
      <c r="M24">
        <v>399549</v>
      </c>
      <c r="N24" s="183">
        <f t="shared" si="5"/>
        <v>49943.625</v>
      </c>
      <c r="O24" s="183">
        <v>2374.6</v>
      </c>
      <c r="P24" s="183">
        <f t="shared" si="1"/>
        <v>2663.6600000000003</v>
      </c>
      <c r="Q24" s="183">
        <f t="shared" si="2"/>
        <v>3995.4900000000007</v>
      </c>
      <c r="R24" s="183">
        <f t="shared" si="3"/>
        <v>-1620.8900000000008</v>
      </c>
      <c r="S24" s="182">
        <f t="shared" si="4"/>
        <v>-68.259496336225084</v>
      </c>
    </row>
    <row r="25" spans="2:19" x14ac:dyDescent="0.3">
      <c r="B25" s="148" t="s">
        <v>122</v>
      </c>
      <c r="C25" s="146">
        <v>238393</v>
      </c>
      <c r="D25" s="146">
        <v>849715</v>
      </c>
      <c r="E25" s="146">
        <v>1088108</v>
      </c>
      <c r="G25" t="s">
        <v>62</v>
      </c>
      <c r="H25">
        <v>116070</v>
      </c>
      <c r="I25">
        <v>542725</v>
      </c>
      <c r="J25" s="182">
        <f t="shared" si="0"/>
        <v>5.8448027052640645</v>
      </c>
      <c r="K25" s="182"/>
      <c r="L25" t="s">
        <v>104</v>
      </c>
      <c r="M25">
        <v>99953</v>
      </c>
      <c r="N25" s="183">
        <f t="shared" si="5"/>
        <v>12494.125</v>
      </c>
      <c r="O25" s="183">
        <v>544</v>
      </c>
      <c r="P25" s="183">
        <f t="shared" si="1"/>
        <v>666.35333333333335</v>
      </c>
      <c r="Q25" s="183">
        <f t="shared" si="2"/>
        <v>999.53</v>
      </c>
      <c r="R25" s="183">
        <f t="shared" si="3"/>
        <v>-455.53</v>
      </c>
      <c r="S25" s="182">
        <f t="shared" si="4"/>
        <v>-83.737132352941174</v>
      </c>
    </row>
    <row r="26" spans="2:19" x14ac:dyDescent="0.3">
      <c r="B26" s="148" t="s">
        <v>85</v>
      </c>
      <c r="C26" s="146">
        <v>258133</v>
      </c>
      <c r="D26" s="146">
        <v>1473835</v>
      </c>
      <c r="E26" s="146">
        <v>1731968</v>
      </c>
      <c r="G26" t="s">
        <v>57</v>
      </c>
      <c r="H26">
        <v>208296</v>
      </c>
      <c r="I26">
        <v>967900</v>
      </c>
      <c r="J26" s="182">
        <f t="shared" si="0"/>
        <v>5.8084408726043701</v>
      </c>
      <c r="K26" s="182"/>
      <c r="L26" t="s">
        <v>47</v>
      </c>
      <c r="M26">
        <v>108952</v>
      </c>
      <c r="N26" s="183">
        <f t="shared" si="5"/>
        <v>13619</v>
      </c>
      <c r="O26" s="183">
        <v>724</v>
      </c>
      <c r="P26" s="183">
        <f t="shared" si="1"/>
        <v>726.34666666666669</v>
      </c>
      <c r="Q26" s="183">
        <f t="shared" si="2"/>
        <v>1089.52</v>
      </c>
      <c r="R26" s="183">
        <f t="shared" si="3"/>
        <v>-365.52</v>
      </c>
      <c r="S26" s="182">
        <f t="shared" si="4"/>
        <v>-50.486187845303867</v>
      </c>
    </row>
    <row r="27" spans="2:19" x14ac:dyDescent="0.3">
      <c r="B27" s="148" t="s">
        <v>101</v>
      </c>
      <c r="C27" s="146">
        <v>107339</v>
      </c>
      <c r="D27" s="146">
        <v>536405</v>
      </c>
      <c r="E27" s="146">
        <v>643744</v>
      </c>
      <c r="G27" t="s">
        <v>37</v>
      </c>
      <c r="H27">
        <v>451970</v>
      </c>
      <c r="I27">
        <v>2093540</v>
      </c>
      <c r="J27" s="182">
        <f t="shared" si="0"/>
        <v>5.7900413744275063</v>
      </c>
      <c r="K27" s="182"/>
      <c r="L27" t="s">
        <v>48</v>
      </c>
      <c r="M27">
        <v>350616</v>
      </c>
      <c r="N27" s="183">
        <f t="shared" si="5"/>
        <v>43827</v>
      </c>
      <c r="O27" s="183">
        <v>2021</v>
      </c>
      <c r="P27" s="183">
        <f t="shared" si="1"/>
        <v>2337.44</v>
      </c>
      <c r="Q27" s="183">
        <f t="shared" si="2"/>
        <v>3506.16</v>
      </c>
      <c r="R27" s="183">
        <f t="shared" si="3"/>
        <v>-1485.1599999999999</v>
      </c>
      <c r="S27" s="182">
        <f t="shared" si="4"/>
        <v>-73.486392874814442</v>
      </c>
    </row>
    <row r="28" spans="2:19" x14ac:dyDescent="0.3">
      <c r="B28" s="148" t="s">
        <v>80</v>
      </c>
      <c r="C28" s="146">
        <v>54878</v>
      </c>
      <c r="D28" s="146">
        <v>266400</v>
      </c>
      <c r="E28" s="146">
        <v>321278</v>
      </c>
      <c r="G28" t="s">
        <v>61</v>
      </c>
      <c r="H28">
        <v>101574</v>
      </c>
      <c r="I28">
        <v>465835</v>
      </c>
      <c r="J28" s="182">
        <f t="shared" si="0"/>
        <v>5.7327047275877678</v>
      </c>
      <c r="K28" s="182"/>
      <c r="L28" t="s">
        <v>50</v>
      </c>
      <c r="M28">
        <v>37662</v>
      </c>
      <c r="N28" s="183">
        <f t="shared" si="5"/>
        <v>4707.75</v>
      </c>
      <c r="O28" s="183">
        <v>153.6</v>
      </c>
      <c r="P28" s="183">
        <f t="shared" si="1"/>
        <v>251.08</v>
      </c>
      <c r="Q28" s="183">
        <f t="shared" si="2"/>
        <v>376.62</v>
      </c>
      <c r="R28" s="183">
        <f t="shared" si="3"/>
        <v>-223.02</v>
      </c>
      <c r="S28" s="182">
        <f t="shared" si="4"/>
        <v>-145.19531250000003</v>
      </c>
    </row>
    <row r="29" spans="2:19" x14ac:dyDescent="0.3">
      <c r="B29" s="148" t="s">
        <v>82</v>
      </c>
      <c r="C29" s="146">
        <v>97070</v>
      </c>
      <c r="D29" s="146">
        <v>477675</v>
      </c>
      <c r="E29" s="146">
        <v>574745</v>
      </c>
      <c r="G29" t="s">
        <v>83</v>
      </c>
      <c r="H29">
        <v>127769</v>
      </c>
      <c r="I29">
        <v>578170</v>
      </c>
      <c r="J29" s="182">
        <f t="shared" si="0"/>
        <v>5.6563994396136774</v>
      </c>
      <c r="K29" s="182"/>
      <c r="L29" t="s">
        <v>52</v>
      </c>
      <c r="M29">
        <v>273113</v>
      </c>
      <c r="N29" s="183">
        <f t="shared" si="5"/>
        <v>34139.125</v>
      </c>
      <c r="O29" s="183">
        <v>2406</v>
      </c>
      <c r="P29" s="183">
        <f t="shared" si="1"/>
        <v>1820.7533333333336</v>
      </c>
      <c r="Q29" s="183">
        <f t="shared" si="2"/>
        <v>2731.13</v>
      </c>
      <c r="R29" s="183">
        <f t="shared" si="3"/>
        <v>-325.13000000000011</v>
      </c>
      <c r="S29" s="182">
        <f t="shared" si="4"/>
        <v>-13.513300083125523</v>
      </c>
    </row>
    <row r="30" spans="2:19" x14ac:dyDescent="0.3">
      <c r="B30" s="148" t="s">
        <v>99</v>
      </c>
      <c r="C30" s="146">
        <v>259325</v>
      </c>
      <c r="D30" s="146">
        <v>1176930</v>
      </c>
      <c r="E30" s="146">
        <v>1436255</v>
      </c>
      <c r="G30" t="s">
        <v>102</v>
      </c>
      <c r="H30">
        <v>10833</v>
      </c>
      <c r="I30">
        <v>48600</v>
      </c>
      <c r="J30" s="182">
        <f t="shared" si="0"/>
        <v>5.6078648573802274</v>
      </c>
      <c r="K30" s="182"/>
      <c r="L30" t="s">
        <v>53</v>
      </c>
      <c r="M30">
        <v>243671</v>
      </c>
      <c r="N30" s="183">
        <f t="shared" si="5"/>
        <v>30458.875</v>
      </c>
      <c r="O30" s="183">
        <v>1945.2</v>
      </c>
      <c r="P30" s="183">
        <f t="shared" si="1"/>
        <v>1624.4733333333336</v>
      </c>
      <c r="Q30" s="183">
        <f t="shared" si="2"/>
        <v>2436.7100000000005</v>
      </c>
      <c r="R30" s="183">
        <f t="shared" si="3"/>
        <v>-491.51000000000045</v>
      </c>
      <c r="S30" s="182">
        <f t="shared" si="4"/>
        <v>-25.267838782644482</v>
      </c>
    </row>
    <row r="31" spans="2:19" x14ac:dyDescent="0.3">
      <c r="B31" s="148" t="s">
        <v>104</v>
      </c>
      <c r="C31" s="146">
        <v>64001</v>
      </c>
      <c r="D31" s="146">
        <v>455175</v>
      </c>
      <c r="E31" s="146">
        <v>519176</v>
      </c>
      <c r="G31" t="s">
        <v>99</v>
      </c>
      <c r="H31">
        <v>233621</v>
      </c>
      <c r="I31">
        <v>1044915</v>
      </c>
      <c r="J31" s="182">
        <f t="shared" si="0"/>
        <v>5.5908661892552463</v>
      </c>
      <c r="K31" s="182"/>
      <c r="L31" t="s">
        <v>54</v>
      </c>
      <c r="M31">
        <v>121182</v>
      </c>
      <c r="N31" s="183">
        <f t="shared" si="5"/>
        <v>15147.75</v>
      </c>
      <c r="O31" s="183">
        <v>400.6</v>
      </c>
      <c r="P31" s="183">
        <f t="shared" si="1"/>
        <v>807.88</v>
      </c>
      <c r="Q31" s="183">
        <f t="shared" si="2"/>
        <v>1211.82</v>
      </c>
      <c r="R31" s="183">
        <f t="shared" si="3"/>
        <v>-811.21999999999991</v>
      </c>
      <c r="S31" s="182">
        <f t="shared" si="4"/>
        <v>-202.50124812780825</v>
      </c>
    </row>
    <row r="32" spans="2:19" x14ac:dyDescent="0.3">
      <c r="B32" s="148" t="s">
        <v>47</v>
      </c>
      <c r="C32" s="146">
        <v>87200</v>
      </c>
      <c r="D32" s="146">
        <v>321388</v>
      </c>
      <c r="E32" s="146">
        <v>408588</v>
      </c>
      <c r="G32" t="s">
        <v>53</v>
      </c>
      <c r="H32">
        <v>170322</v>
      </c>
      <c r="I32">
        <v>754140</v>
      </c>
      <c r="J32" s="182">
        <f t="shared" si="0"/>
        <v>5.5346637545355266</v>
      </c>
      <c r="K32" s="182"/>
      <c r="L32" t="s">
        <v>55</v>
      </c>
      <c r="M32">
        <v>146257</v>
      </c>
      <c r="N32" s="183">
        <f t="shared" si="5"/>
        <v>18282.125</v>
      </c>
      <c r="O32" s="183">
        <v>871.8</v>
      </c>
      <c r="P32" s="183">
        <f t="shared" si="1"/>
        <v>975.04666666666674</v>
      </c>
      <c r="Q32" s="183">
        <f t="shared" si="2"/>
        <v>1462.5700000000002</v>
      </c>
      <c r="R32" s="183">
        <f t="shared" si="3"/>
        <v>-590.77000000000021</v>
      </c>
      <c r="S32" s="182">
        <f t="shared" si="4"/>
        <v>-67.764395503555889</v>
      </c>
    </row>
    <row r="33" spans="2:19" x14ac:dyDescent="0.3">
      <c r="B33" s="148" t="s">
        <v>48</v>
      </c>
      <c r="C33" s="146">
        <v>267176</v>
      </c>
      <c r="D33" s="146">
        <v>1264725</v>
      </c>
      <c r="E33" s="146">
        <v>1531901</v>
      </c>
      <c r="G33" t="s">
        <v>47</v>
      </c>
      <c r="H33">
        <v>74736</v>
      </c>
      <c r="I33">
        <v>317763</v>
      </c>
      <c r="J33" s="182">
        <f t="shared" si="0"/>
        <v>5.3147579479768785</v>
      </c>
      <c r="K33" s="182"/>
      <c r="L33" t="s">
        <v>56</v>
      </c>
      <c r="M33">
        <v>382664</v>
      </c>
      <c r="N33" s="183">
        <f t="shared" si="5"/>
        <v>47833</v>
      </c>
      <c r="O33" s="183">
        <v>2325.8000000000002</v>
      </c>
      <c r="P33" s="183">
        <f t="shared" si="1"/>
        <v>2551.0933333333332</v>
      </c>
      <c r="Q33" s="183">
        <f t="shared" si="2"/>
        <v>3826.64</v>
      </c>
      <c r="R33" s="183">
        <f t="shared" si="3"/>
        <v>-1500.8399999999997</v>
      </c>
      <c r="S33" s="182">
        <f t="shared" si="4"/>
        <v>-64.530054174907534</v>
      </c>
    </row>
    <row r="34" spans="2:19" x14ac:dyDescent="0.3">
      <c r="B34" s="148" t="s">
        <v>50</v>
      </c>
      <c r="C34" s="146">
        <v>32354</v>
      </c>
      <c r="D34" s="146">
        <v>185175</v>
      </c>
      <c r="E34" s="146">
        <v>217529</v>
      </c>
      <c r="G34" t="s">
        <v>72</v>
      </c>
      <c r="H34">
        <v>7613</v>
      </c>
      <c r="I34">
        <v>30740</v>
      </c>
      <c r="J34" s="182">
        <f t="shared" si="0"/>
        <v>5.0472875344804935</v>
      </c>
      <c r="K34" s="182"/>
      <c r="L34" t="s">
        <v>57</v>
      </c>
      <c r="M34">
        <v>425442</v>
      </c>
      <c r="N34" s="183">
        <f t="shared" si="5"/>
        <v>53180.25</v>
      </c>
      <c r="O34" s="183">
        <v>2625.6</v>
      </c>
      <c r="P34" s="183">
        <f t="shared" si="1"/>
        <v>2836.28</v>
      </c>
      <c r="Q34" s="183">
        <f t="shared" si="2"/>
        <v>4254.42</v>
      </c>
      <c r="R34" s="183">
        <f t="shared" si="3"/>
        <v>-1628.8200000000002</v>
      </c>
      <c r="S34" s="182">
        <f t="shared" si="4"/>
        <v>-62.036106032906766</v>
      </c>
    </row>
    <row r="35" spans="2:19" x14ac:dyDescent="0.3">
      <c r="B35" s="148" t="s">
        <v>52</v>
      </c>
      <c r="C35" s="146">
        <v>200583</v>
      </c>
      <c r="D35" s="146">
        <v>1160645</v>
      </c>
      <c r="E35" s="146">
        <v>1361228</v>
      </c>
      <c r="G35" t="s">
        <v>54</v>
      </c>
      <c r="H35">
        <v>42527</v>
      </c>
      <c r="I35">
        <v>156550</v>
      </c>
      <c r="J35" s="182">
        <f t="shared" si="0"/>
        <v>4.6014884661509159</v>
      </c>
      <c r="K35" s="182"/>
      <c r="L35" t="s">
        <v>58</v>
      </c>
      <c r="M35">
        <v>39856</v>
      </c>
      <c r="N35" s="183">
        <f t="shared" si="5"/>
        <v>4982</v>
      </c>
      <c r="O35" s="183">
        <v>452.2</v>
      </c>
      <c r="P35" s="183">
        <f t="shared" si="1"/>
        <v>265.70666666666671</v>
      </c>
      <c r="Q35" s="183">
        <f t="shared" si="2"/>
        <v>398.56000000000006</v>
      </c>
      <c r="R35" s="183">
        <f t="shared" si="3"/>
        <v>53.63999999999993</v>
      </c>
      <c r="S35" s="182">
        <f t="shared" si="4"/>
        <v>11.862007961079152</v>
      </c>
    </row>
    <row r="36" spans="2:19" x14ac:dyDescent="0.3">
      <c r="B36" s="148" t="s">
        <v>53</v>
      </c>
      <c r="C36" s="146">
        <v>166084</v>
      </c>
      <c r="D36" s="146">
        <v>815326</v>
      </c>
      <c r="E36" s="146">
        <v>981410</v>
      </c>
      <c r="G36" t="s">
        <v>75</v>
      </c>
      <c r="H36">
        <v>27836</v>
      </c>
      <c r="I36">
        <v>102035</v>
      </c>
      <c r="J36" s="182">
        <f t="shared" si="0"/>
        <v>4.5819711883891356</v>
      </c>
      <c r="K36" s="182"/>
      <c r="L36" t="s">
        <v>59</v>
      </c>
      <c r="M36">
        <v>93150</v>
      </c>
      <c r="N36" s="183">
        <f t="shared" si="5"/>
        <v>11643.75</v>
      </c>
      <c r="O36" s="183">
        <v>437</v>
      </c>
      <c r="P36" s="183">
        <f t="shared" si="1"/>
        <v>621</v>
      </c>
      <c r="Q36" s="183">
        <f t="shared" si="2"/>
        <v>931.5</v>
      </c>
      <c r="R36" s="183">
        <f t="shared" si="3"/>
        <v>-494.5</v>
      </c>
      <c r="S36" s="182">
        <f t="shared" si="4"/>
        <v>-113.1578947368421</v>
      </c>
    </row>
    <row r="37" spans="2:19" x14ac:dyDescent="0.3">
      <c r="B37" s="148" t="s">
        <v>54</v>
      </c>
      <c r="C37" s="146">
        <v>48442</v>
      </c>
      <c r="D37" s="146">
        <v>148200</v>
      </c>
      <c r="E37" s="146">
        <v>196642</v>
      </c>
      <c r="G37" t="s">
        <v>122</v>
      </c>
      <c r="H37">
        <v>230010</v>
      </c>
      <c r="I37">
        <v>804968</v>
      </c>
      <c r="J37" s="182">
        <f t="shared" si="0"/>
        <v>4.3746358853962874</v>
      </c>
      <c r="K37" s="182"/>
      <c r="L37" t="s">
        <v>60</v>
      </c>
      <c r="M37">
        <v>241937</v>
      </c>
      <c r="N37" s="183">
        <f t="shared" si="5"/>
        <v>30242.125</v>
      </c>
      <c r="O37" s="183">
        <v>1136.4000000000001</v>
      </c>
      <c r="P37" s="183">
        <f t="shared" si="1"/>
        <v>1612.9133333333334</v>
      </c>
      <c r="Q37" s="183">
        <f t="shared" si="2"/>
        <v>2419.37</v>
      </c>
      <c r="R37" s="183">
        <f t="shared" si="3"/>
        <v>-1282.9699999999998</v>
      </c>
      <c r="S37" s="182">
        <f t="shared" si="4"/>
        <v>-112.89774727208726</v>
      </c>
    </row>
    <row r="38" spans="2:19" x14ac:dyDescent="0.3">
      <c r="B38" s="148" t="s">
        <v>55</v>
      </c>
      <c r="C38" s="146">
        <v>114144</v>
      </c>
      <c r="D38" s="146">
        <v>561895</v>
      </c>
      <c r="E38" s="146">
        <v>676039</v>
      </c>
      <c r="G38" t="s">
        <v>90</v>
      </c>
      <c r="H38">
        <v>220665</v>
      </c>
      <c r="I38">
        <v>757535</v>
      </c>
      <c r="J38" s="182">
        <f t="shared" si="0"/>
        <v>4.2912049939954233</v>
      </c>
      <c r="K38" s="182"/>
      <c r="L38" t="s">
        <v>61</v>
      </c>
      <c r="M38">
        <v>182981</v>
      </c>
      <c r="N38" s="183">
        <f t="shared" si="5"/>
        <v>22872.625</v>
      </c>
      <c r="O38" s="183">
        <v>779.6</v>
      </c>
      <c r="P38" s="183">
        <f t="shared" si="1"/>
        <v>1219.8733333333334</v>
      </c>
      <c r="Q38" s="183">
        <f t="shared" si="2"/>
        <v>1829.8100000000002</v>
      </c>
      <c r="R38" s="183">
        <f t="shared" si="3"/>
        <v>-1050.21</v>
      </c>
      <c r="S38" s="182">
        <f t="shared" si="4"/>
        <v>-134.71139045664444</v>
      </c>
    </row>
    <row r="39" spans="2:19" x14ac:dyDescent="0.3">
      <c r="B39" s="148" t="s">
        <v>56</v>
      </c>
      <c r="C39" s="146">
        <v>195150</v>
      </c>
      <c r="D39" s="146">
        <v>1002390</v>
      </c>
      <c r="E39" s="146">
        <v>1197540</v>
      </c>
      <c r="G39" t="s">
        <v>79</v>
      </c>
      <c r="H39">
        <v>60884</v>
      </c>
      <c r="I39">
        <v>184525</v>
      </c>
      <c r="J39" s="182">
        <f t="shared" si="0"/>
        <v>3.7884542737008076</v>
      </c>
      <c r="K39" s="182"/>
      <c r="L39" t="s">
        <v>62</v>
      </c>
      <c r="M39">
        <v>169689</v>
      </c>
      <c r="N39" s="183">
        <f t="shared" si="5"/>
        <v>21211.125</v>
      </c>
      <c r="O39" s="183">
        <v>771.2</v>
      </c>
      <c r="P39" s="183">
        <f t="shared" si="1"/>
        <v>1131.26</v>
      </c>
      <c r="Q39" s="183">
        <f t="shared" si="2"/>
        <v>1696.8899999999999</v>
      </c>
      <c r="R39" s="183">
        <f t="shared" si="3"/>
        <v>-925.68999999999983</v>
      </c>
      <c r="S39" s="182">
        <f t="shared" si="4"/>
        <v>-120.03241701244811</v>
      </c>
    </row>
    <row r="40" spans="2:19" x14ac:dyDescent="0.3">
      <c r="B40" s="148" t="s">
        <v>57</v>
      </c>
      <c r="C40" s="146">
        <v>193204</v>
      </c>
      <c r="D40" s="146">
        <v>1089225</v>
      </c>
      <c r="E40" s="146">
        <v>1282429</v>
      </c>
      <c r="G40" t="s">
        <v>94</v>
      </c>
      <c r="H40">
        <v>153658</v>
      </c>
      <c r="I40">
        <v>356455</v>
      </c>
      <c r="J40" s="182">
        <f t="shared" si="0"/>
        <v>2.8997432610082128</v>
      </c>
      <c r="K40" s="182"/>
      <c r="L40" t="s">
        <v>63</v>
      </c>
      <c r="M40">
        <v>6739</v>
      </c>
      <c r="N40" s="183">
        <f t="shared" si="5"/>
        <v>842.375</v>
      </c>
      <c r="O40" s="183">
        <v>6.25</v>
      </c>
      <c r="P40" s="183">
        <f t="shared" si="1"/>
        <v>44.926666666666669</v>
      </c>
      <c r="Q40" s="183">
        <f t="shared" si="2"/>
        <v>67.39</v>
      </c>
      <c r="R40" s="183">
        <f t="shared" si="3"/>
        <v>-61.14</v>
      </c>
      <c r="S40" s="182">
        <f t="shared" si="4"/>
        <v>-978.24000000000012</v>
      </c>
    </row>
    <row r="41" spans="2:19" x14ac:dyDescent="0.3">
      <c r="B41" s="148" t="s">
        <v>58</v>
      </c>
      <c r="C41" s="146">
        <v>13181</v>
      </c>
      <c r="D41" s="146">
        <v>118352</v>
      </c>
      <c r="E41" s="146">
        <v>131533</v>
      </c>
      <c r="G41" t="s">
        <v>95</v>
      </c>
      <c r="H41">
        <v>1223</v>
      </c>
      <c r="I41">
        <v>2700</v>
      </c>
      <c r="J41" s="182">
        <f t="shared" si="0"/>
        <v>2.7596075224856906</v>
      </c>
      <c r="K41" s="182"/>
      <c r="L41" t="s">
        <v>64</v>
      </c>
      <c r="M41">
        <v>4416</v>
      </c>
      <c r="N41" s="183">
        <f t="shared" si="5"/>
        <v>552</v>
      </c>
      <c r="O41" s="183">
        <v>22.6</v>
      </c>
      <c r="P41" s="183">
        <f t="shared" si="1"/>
        <v>29.44</v>
      </c>
      <c r="Q41" s="183">
        <f t="shared" si="2"/>
        <v>44.160000000000004</v>
      </c>
      <c r="R41" s="183">
        <f t="shared" si="3"/>
        <v>-21.560000000000002</v>
      </c>
      <c r="S41" s="182">
        <f t="shared" si="4"/>
        <v>-95.398230088495581</v>
      </c>
    </row>
    <row r="42" spans="2:19" x14ac:dyDescent="0.3">
      <c r="B42" s="148" t="s">
        <v>59</v>
      </c>
      <c r="C42" s="146">
        <v>76451</v>
      </c>
      <c r="D42" s="146">
        <v>473947</v>
      </c>
      <c r="E42" s="146">
        <v>550398</v>
      </c>
      <c r="G42" t="s">
        <v>63</v>
      </c>
      <c r="H42">
        <v>13099</v>
      </c>
      <c r="I42">
        <v>21000</v>
      </c>
      <c r="J42" s="182">
        <f t="shared" si="0"/>
        <v>2.0039697686846321</v>
      </c>
      <c r="K42" s="182"/>
      <c r="L42" t="s">
        <v>65</v>
      </c>
      <c r="M42">
        <v>786</v>
      </c>
      <c r="N42" s="183">
        <f t="shared" si="5"/>
        <v>98.25</v>
      </c>
      <c r="O42" s="183">
        <v>0</v>
      </c>
      <c r="P42" s="183">
        <f t="shared" si="1"/>
        <v>5.24</v>
      </c>
      <c r="Q42" s="183">
        <f t="shared" si="2"/>
        <v>7.86</v>
      </c>
      <c r="R42" s="183">
        <f t="shared" si="3"/>
        <v>-7.86</v>
      </c>
      <c r="S42" s="182" t="e">
        <f t="shared" si="4"/>
        <v>#DIV/0!</v>
      </c>
    </row>
    <row r="43" spans="2:19" x14ac:dyDescent="0.3">
      <c r="B43" s="148" t="s">
        <v>60</v>
      </c>
      <c r="C43" s="146">
        <v>115648</v>
      </c>
      <c r="D43" s="146">
        <v>531740</v>
      </c>
      <c r="E43" s="146">
        <v>647388</v>
      </c>
      <c r="G43" t="s">
        <v>89</v>
      </c>
      <c r="H43">
        <v>39343</v>
      </c>
      <c r="I43">
        <v>36275</v>
      </c>
      <c r="J43" s="182">
        <f t="shared" si="0"/>
        <v>1.1525239559769209</v>
      </c>
      <c r="K43" s="182"/>
      <c r="L43" t="s">
        <v>66</v>
      </c>
      <c r="M43">
        <v>55968</v>
      </c>
      <c r="N43" s="183">
        <f t="shared" si="5"/>
        <v>6996</v>
      </c>
      <c r="O43" s="183">
        <v>235.6</v>
      </c>
      <c r="P43" s="183">
        <f t="shared" si="1"/>
        <v>373.12</v>
      </c>
      <c r="Q43" s="183">
        <f t="shared" si="2"/>
        <v>559.68000000000006</v>
      </c>
      <c r="R43" s="183">
        <f t="shared" si="3"/>
        <v>-324.08000000000004</v>
      </c>
      <c r="S43" s="182">
        <f t="shared" si="4"/>
        <v>-137.5551782682513</v>
      </c>
    </row>
    <row r="44" spans="2:19" x14ac:dyDescent="0.3">
      <c r="B44" s="148" t="s">
        <v>61</v>
      </c>
      <c r="C44" s="146">
        <v>105661</v>
      </c>
      <c r="D44" s="146">
        <v>506360</v>
      </c>
      <c r="E44" s="146">
        <v>612021</v>
      </c>
      <c r="G44" t="s">
        <v>65</v>
      </c>
      <c r="H44">
        <v>3891</v>
      </c>
      <c r="I44">
        <v>2990</v>
      </c>
      <c r="J44" s="182">
        <f t="shared" si="0"/>
        <v>0.96054998714983286</v>
      </c>
      <c r="K44" s="182"/>
      <c r="L44" t="s">
        <v>67</v>
      </c>
      <c r="M44">
        <v>1193</v>
      </c>
      <c r="N44" s="183">
        <f t="shared" si="5"/>
        <v>149.125</v>
      </c>
      <c r="O44" s="183">
        <v>5.6</v>
      </c>
      <c r="P44" s="183">
        <f t="shared" si="1"/>
        <v>7.953333333333334</v>
      </c>
      <c r="Q44" s="183">
        <f t="shared" si="2"/>
        <v>11.930000000000001</v>
      </c>
      <c r="R44" s="183">
        <f t="shared" si="3"/>
        <v>-6.3300000000000018</v>
      </c>
      <c r="S44" s="182">
        <f t="shared" si="4"/>
        <v>-113.03571428571433</v>
      </c>
    </row>
    <row r="45" spans="2:19" x14ac:dyDescent="0.3">
      <c r="B45" s="148" t="s">
        <v>62</v>
      </c>
      <c r="C45" s="146">
        <v>125420</v>
      </c>
      <c r="D45" s="146">
        <v>573695</v>
      </c>
      <c r="E45" s="146">
        <v>699115</v>
      </c>
      <c r="G45" t="s">
        <v>67</v>
      </c>
      <c r="H45">
        <v>0</v>
      </c>
      <c r="I45">
        <v>0</v>
      </c>
      <c r="J45" s="182">
        <v>0</v>
      </c>
      <c r="K45" s="182"/>
      <c r="L45" t="s">
        <v>68</v>
      </c>
      <c r="M45">
        <v>291611</v>
      </c>
      <c r="N45" s="183">
        <f t="shared" si="5"/>
        <v>36451.375</v>
      </c>
      <c r="O45" s="183">
        <v>1658</v>
      </c>
      <c r="P45" s="183">
        <f t="shared" si="1"/>
        <v>1944.0733333333335</v>
      </c>
      <c r="Q45" s="183">
        <f t="shared" si="2"/>
        <v>2916.11</v>
      </c>
      <c r="R45" s="183">
        <f t="shared" si="3"/>
        <v>-1258.1100000000001</v>
      </c>
      <c r="S45" s="182">
        <f t="shared" si="4"/>
        <v>-75.881182147165276</v>
      </c>
    </row>
    <row r="46" spans="2:19" x14ac:dyDescent="0.3">
      <c r="B46" s="148" t="s">
        <v>63</v>
      </c>
      <c r="C46" s="146">
        <v>11224</v>
      </c>
      <c r="D46" s="146">
        <v>30300</v>
      </c>
      <c r="E46" s="146">
        <v>41524</v>
      </c>
      <c r="G46" t="s">
        <v>77</v>
      </c>
      <c r="H46">
        <v>271</v>
      </c>
      <c r="J46" s="182">
        <f>I46/(H46*0.8)</f>
        <v>0</v>
      </c>
      <c r="K46" s="182"/>
      <c r="L46" t="s">
        <v>51</v>
      </c>
      <c r="M46">
        <v>222242</v>
      </c>
      <c r="N46" s="183">
        <f t="shared" si="5"/>
        <v>27780.25</v>
      </c>
      <c r="O46" s="183">
        <v>1027.1111111111111</v>
      </c>
      <c r="P46" s="183">
        <f t="shared" si="1"/>
        <v>1481.6133333333335</v>
      </c>
      <c r="Q46" s="183">
        <f t="shared" si="2"/>
        <v>2222.42</v>
      </c>
      <c r="R46" s="183">
        <f t="shared" si="3"/>
        <v>-1195.308888888889</v>
      </c>
      <c r="S46" s="182">
        <f t="shared" si="4"/>
        <v>-116.37581133708352</v>
      </c>
    </row>
    <row r="47" spans="2:19" x14ac:dyDescent="0.3">
      <c r="B47" s="148" t="s">
        <v>64</v>
      </c>
      <c r="C47" s="146">
        <v>8659</v>
      </c>
      <c r="D47" s="146">
        <v>49200</v>
      </c>
      <c r="E47" s="146">
        <v>57859</v>
      </c>
      <c r="G47" t="s">
        <v>74</v>
      </c>
      <c r="H47">
        <v>80</v>
      </c>
      <c r="J47" s="182">
        <f>I47/(H47*0.8)</f>
        <v>0</v>
      </c>
      <c r="K47" s="182"/>
      <c r="N47" s="145"/>
      <c r="O47">
        <f>SUM(O2:O46)</f>
        <v>31854.561111111103</v>
      </c>
      <c r="P47" s="145"/>
      <c r="Q47" s="183">
        <f>SUM(Q2:Q46)</f>
        <v>63934.869999999995</v>
      </c>
      <c r="R47" s="183">
        <f t="shared" si="3"/>
        <v>-32080.308888888892</v>
      </c>
      <c r="S47" s="182">
        <f t="shared" si="4"/>
        <v>-100.70868274402012</v>
      </c>
    </row>
    <row r="48" spans="2:19" x14ac:dyDescent="0.3">
      <c r="B48" s="148" t="s">
        <v>65</v>
      </c>
      <c r="C48" s="146">
        <v>3906</v>
      </c>
      <c r="D48" s="146">
        <v>8590</v>
      </c>
      <c r="E48" s="146">
        <v>12496</v>
      </c>
      <c r="G48" t="s">
        <v>106</v>
      </c>
      <c r="H48">
        <v>345</v>
      </c>
      <c r="J48" s="182">
        <f>I48/(H48*0.8)</f>
        <v>0</v>
      </c>
      <c r="K48" s="182"/>
    </row>
    <row r="49" spans="2:11" x14ac:dyDescent="0.3">
      <c r="B49" s="148" t="s">
        <v>66</v>
      </c>
      <c r="C49" s="146">
        <v>31858</v>
      </c>
      <c r="D49" s="146">
        <v>177333</v>
      </c>
      <c r="E49" s="146">
        <v>209191</v>
      </c>
      <c r="I49" s="145"/>
      <c r="J49" s="182"/>
      <c r="K49" s="182"/>
    </row>
    <row r="50" spans="2:11" x14ac:dyDescent="0.3">
      <c r="B50" s="148" t="s">
        <v>67</v>
      </c>
      <c r="C50" s="146">
        <v>0</v>
      </c>
      <c r="D50" s="146"/>
      <c r="E50" s="146">
        <v>0</v>
      </c>
    </row>
    <row r="51" spans="2:11" x14ac:dyDescent="0.3">
      <c r="B51" s="148" t="s">
        <v>68</v>
      </c>
      <c r="C51" s="146">
        <v>127254</v>
      </c>
      <c r="D51" s="146">
        <v>604800</v>
      </c>
      <c r="E51" s="146">
        <v>732054</v>
      </c>
    </row>
    <row r="52" spans="2:11" x14ac:dyDescent="0.3">
      <c r="B52" s="148" t="s">
        <v>51</v>
      </c>
      <c r="C52" s="146">
        <v>141662</v>
      </c>
      <c r="D52" s="146">
        <v>720946</v>
      </c>
      <c r="E52" s="146">
        <v>862608</v>
      </c>
    </row>
    <row r="53" spans="2:11" x14ac:dyDescent="0.3">
      <c r="B53" s="148" t="s">
        <v>117</v>
      </c>
      <c r="C53" s="146">
        <v>4598252</v>
      </c>
      <c r="D53" s="146">
        <v>21169582</v>
      </c>
      <c r="E53" s="146">
        <v>25767834</v>
      </c>
      <c r="J53" s="182"/>
      <c r="K53" s="182"/>
    </row>
    <row r="54" spans="2:11" x14ac:dyDescent="0.3">
      <c r="J54" s="182"/>
      <c r="K54" s="182"/>
    </row>
    <row r="55" spans="2:11" x14ac:dyDescent="0.3">
      <c r="I55" s="145"/>
      <c r="J55" s="182"/>
      <c r="K55" s="182"/>
    </row>
    <row r="57" spans="2:11" x14ac:dyDescent="0.3">
      <c r="B57" s="147" t="s">
        <v>0</v>
      </c>
      <c r="C57" s="216" t="s">
        <v>198</v>
      </c>
      <c r="F57" s="147" t="s">
        <v>0</v>
      </c>
      <c r="G57" s="216" t="s">
        <v>198</v>
      </c>
      <c r="H57" s="145"/>
    </row>
    <row r="58" spans="2:11" x14ac:dyDescent="0.3">
      <c r="F58" s="145"/>
      <c r="G58" s="145"/>
      <c r="H58" s="145"/>
    </row>
    <row r="59" spans="2:11" x14ac:dyDescent="0.3">
      <c r="B59" s="147" t="s">
        <v>154</v>
      </c>
      <c r="C59" s="147" t="s">
        <v>118</v>
      </c>
      <c r="F59" s="147" t="s">
        <v>206</v>
      </c>
      <c r="G59" s="147" t="s">
        <v>118</v>
      </c>
    </row>
    <row r="60" spans="2:11" x14ac:dyDescent="0.3">
      <c r="B60" s="147" t="s">
        <v>116</v>
      </c>
      <c r="C60" s="216" t="s">
        <v>8</v>
      </c>
      <c r="F60" s="147" t="s">
        <v>116</v>
      </c>
      <c r="G60" s="216" t="s">
        <v>27</v>
      </c>
    </row>
    <row r="61" spans="2:11" x14ac:dyDescent="0.3">
      <c r="B61" s="148" t="s">
        <v>70</v>
      </c>
      <c r="C61" s="146">
        <v>114268</v>
      </c>
      <c r="F61" s="148" t="s">
        <v>70</v>
      </c>
      <c r="G61" s="146">
        <v>727.2</v>
      </c>
    </row>
    <row r="62" spans="2:11" x14ac:dyDescent="0.3">
      <c r="B62" s="148" t="s">
        <v>37</v>
      </c>
      <c r="C62" s="146">
        <v>673196</v>
      </c>
      <c r="F62" s="148" t="s">
        <v>37</v>
      </c>
      <c r="G62" s="146">
        <v>2740.2</v>
      </c>
    </row>
    <row r="63" spans="2:11" x14ac:dyDescent="0.3">
      <c r="B63" s="148" t="s">
        <v>46</v>
      </c>
      <c r="C63" s="146">
        <v>114252</v>
      </c>
      <c r="F63" s="148" t="s">
        <v>46</v>
      </c>
      <c r="G63" s="146">
        <v>936.8</v>
      </c>
    </row>
    <row r="64" spans="2:11" x14ac:dyDescent="0.3">
      <c r="B64" s="148" t="s">
        <v>75</v>
      </c>
      <c r="C64" s="146">
        <v>41660</v>
      </c>
      <c r="F64" s="148" t="s">
        <v>75</v>
      </c>
      <c r="G64" s="146">
        <v>189.6</v>
      </c>
    </row>
    <row r="65" spans="2:7" x14ac:dyDescent="0.3">
      <c r="B65" s="148" t="s">
        <v>102</v>
      </c>
      <c r="C65" s="146">
        <v>11617</v>
      </c>
      <c r="F65" s="148" t="s">
        <v>102</v>
      </c>
      <c r="G65" s="146">
        <v>68.25</v>
      </c>
    </row>
    <row r="66" spans="2:7" x14ac:dyDescent="0.3">
      <c r="B66" s="148" t="s">
        <v>77</v>
      </c>
      <c r="C66" s="146">
        <v>2844</v>
      </c>
      <c r="F66" s="148" t="s">
        <v>77</v>
      </c>
      <c r="G66" s="146"/>
    </row>
    <row r="67" spans="2:7" x14ac:dyDescent="0.3">
      <c r="B67" s="148" t="s">
        <v>71</v>
      </c>
      <c r="C67" s="146">
        <v>11549</v>
      </c>
      <c r="F67" s="148" t="s">
        <v>71</v>
      </c>
      <c r="G67" s="146">
        <v>84.25</v>
      </c>
    </row>
    <row r="68" spans="2:7" x14ac:dyDescent="0.3">
      <c r="B68" s="148" t="s">
        <v>72</v>
      </c>
      <c r="C68" s="146">
        <v>11537</v>
      </c>
      <c r="F68" s="148" t="s">
        <v>72</v>
      </c>
      <c r="G68" s="146">
        <v>118.4</v>
      </c>
    </row>
    <row r="69" spans="2:7" x14ac:dyDescent="0.3">
      <c r="B69" s="148" t="s">
        <v>108</v>
      </c>
      <c r="C69" s="146">
        <v>51876</v>
      </c>
      <c r="F69" s="148" t="s">
        <v>108</v>
      </c>
      <c r="G69" s="146">
        <v>406.2</v>
      </c>
    </row>
    <row r="70" spans="2:7" x14ac:dyDescent="0.3">
      <c r="B70" s="148" t="s">
        <v>95</v>
      </c>
      <c r="C70" s="146">
        <v>3151</v>
      </c>
      <c r="F70" s="148" t="s">
        <v>95</v>
      </c>
      <c r="G70" s="146">
        <v>3.5</v>
      </c>
    </row>
    <row r="71" spans="2:7" x14ac:dyDescent="0.3">
      <c r="B71" s="148" t="s">
        <v>92</v>
      </c>
      <c r="C71" s="146">
        <v>14379</v>
      </c>
      <c r="F71" s="148" t="s">
        <v>92</v>
      </c>
      <c r="G71" s="146">
        <v>158.4</v>
      </c>
    </row>
    <row r="72" spans="2:7" x14ac:dyDescent="0.3">
      <c r="B72" s="148" t="s">
        <v>89</v>
      </c>
      <c r="C72" s="146">
        <v>35380</v>
      </c>
      <c r="F72" s="148" t="s">
        <v>89</v>
      </c>
      <c r="G72" s="146">
        <v>30.2</v>
      </c>
    </row>
    <row r="73" spans="2:7" x14ac:dyDescent="0.3">
      <c r="B73" s="148" t="s">
        <v>94</v>
      </c>
      <c r="C73" s="146">
        <v>126714</v>
      </c>
      <c r="F73" s="148" t="s">
        <v>94</v>
      </c>
      <c r="G73" s="146">
        <v>227.6</v>
      </c>
    </row>
    <row r="74" spans="2:7" x14ac:dyDescent="0.3">
      <c r="B74" s="148" t="s">
        <v>83</v>
      </c>
      <c r="C74" s="146">
        <v>135206</v>
      </c>
      <c r="F74" s="148" t="s">
        <v>83</v>
      </c>
      <c r="G74" s="146">
        <v>402.6</v>
      </c>
    </row>
    <row r="75" spans="2:7" x14ac:dyDescent="0.3">
      <c r="B75" s="148" t="s">
        <v>90</v>
      </c>
      <c r="C75" s="146">
        <v>198379</v>
      </c>
      <c r="F75" s="148" t="s">
        <v>90</v>
      </c>
      <c r="G75" s="146">
        <v>466.8</v>
      </c>
    </row>
    <row r="76" spans="2:7" x14ac:dyDescent="0.3">
      <c r="B76" s="148" t="s">
        <v>97</v>
      </c>
      <c r="C76" s="146">
        <v>5688</v>
      </c>
      <c r="F76" s="148" t="s">
        <v>97</v>
      </c>
      <c r="G76" s="146">
        <v>26</v>
      </c>
    </row>
    <row r="77" spans="2:7" x14ac:dyDescent="0.3">
      <c r="B77" s="148" t="s">
        <v>79</v>
      </c>
      <c r="C77" s="146">
        <v>51910</v>
      </c>
      <c r="F77" s="148" t="s">
        <v>79</v>
      </c>
      <c r="G77" s="146">
        <v>110.6</v>
      </c>
    </row>
    <row r="78" spans="2:7" x14ac:dyDescent="0.3">
      <c r="B78" s="148" t="s">
        <v>122</v>
      </c>
      <c r="C78" s="146">
        <v>297167</v>
      </c>
      <c r="F78" s="148" t="s">
        <v>122</v>
      </c>
      <c r="G78" s="146">
        <v>511.2</v>
      </c>
    </row>
    <row r="79" spans="2:7" x14ac:dyDescent="0.3">
      <c r="B79" s="148" t="s">
        <v>85</v>
      </c>
      <c r="C79" s="146">
        <v>253204</v>
      </c>
      <c r="F79" s="148" t="s">
        <v>85</v>
      </c>
      <c r="G79" s="146">
        <v>522</v>
      </c>
    </row>
    <row r="80" spans="2:7" x14ac:dyDescent="0.3">
      <c r="B80" s="148" t="s">
        <v>101</v>
      </c>
      <c r="C80" s="146">
        <v>158110</v>
      </c>
      <c r="F80" s="148" t="s">
        <v>101</v>
      </c>
      <c r="G80" s="146">
        <v>328.6</v>
      </c>
    </row>
    <row r="81" spans="2:7" x14ac:dyDescent="0.3">
      <c r="B81" s="148" t="s">
        <v>80</v>
      </c>
      <c r="C81" s="146">
        <v>75914</v>
      </c>
      <c r="F81" s="148" t="s">
        <v>80</v>
      </c>
      <c r="G81" s="146">
        <v>202.8</v>
      </c>
    </row>
    <row r="82" spans="2:7" x14ac:dyDescent="0.3">
      <c r="B82" s="148" t="s">
        <v>82</v>
      </c>
      <c r="C82" s="146">
        <v>105857</v>
      </c>
      <c r="F82" s="148" t="s">
        <v>82</v>
      </c>
      <c r="G82" s="146">
        <v>669.6</v>
      </c>
    </row>
    <row r="83" spans="2:7" x14ac:dyDescent="0.3">
      <c r="B83" s="148" t="s">
        <v>99</v>
      </c>
      <c r="C83" s="146">
        <v>399549</v>
      </c>
      <c r="F83" s="148" t="s">
        <v>99</v>
      </c>
      <c r="G83" s="146">
        <v>2374.6</v>
      </c>
    </row>
    <row r="84" spans="2:7" x14ac:dyDescent="0.3">
      <c r="B84" s="148" t="s">
        <v>104</v>
      </c>
      <c r="C84" s="146">
        <v>99953</v>
      </c>
      <c r="F84" s="148" t="s">
        <v>104</v>
      </c>
      <c r="G84" s="146">
        <v>544</v>
      </c>
    </row>
    <row r="85" spans="2:7" x14ac:dyDescent="0.3">
      <c r="B85" s="148" t="s">
        <v>47</v>
      </c>
      <c r="C85" s="146">
        <v>108952</v>
      </c>
      <c r="F85" s="148" t="s">
        <v>47</v>
      </c>
      <c r="G85" s="146">
        <v>724</v>
      </c>
    </row>
    <row r="86" spans="2:7" x14ac:dyDescent="0.3">
      <c r="B86" s="148" t="s">
        <v>48</v>
      </c>
      <c r="C86" s="146">
        <v>350616</v>
      </c>
      <c r="F86" s="148" t="s">
        <v>48</v>
      </c>
      <c r="G86" s="146">
        <v>2021</v>
      </c>
    </row>
    <row r="87" spans="2:7" x14ac:dyDescent="0.3">
      <c r="B87" s="148" t="s">
        <v>50</v>
      </c>
      <c r="C87" s="146">
        <v>37662</v>
      </c>
      <c r="F87" s="148" t="s">
        <v>50</v>
      </c>
      <c r="G87" s="146">
        <v>153.6</v>
      </c>
    </row>
    <row r="88" spans="2:7" x14ac:dyDescent="0.3">
      <c r="B88" s="148" t="s">
        <v>52</v>
      </c>
      <c r="C88" s="146">
        <v>273113</v>
      </c>
      <c r="F88" s="148" t="s">
        <v>52</v>
      </c>
      <c r="G88" s="146">
        <v>2406</v>
      </c>
    </row>
    <row r="89" spans="2:7" x14ac:dyDescent="0.3">
      <c r="B89" s="148" t="s">
        <v>53</v>
      </c>
      <c r="C89" s="146">
        <v>243671</v>
      </c>
      <c r="F89" s="148" t="s">
        <v>53</v>
      </c>
      <c r="G89" s="146">
        <v>1945.2</v>
      </c>
    </row>
    <row r="90" spans="2:7" x14ac:dyDescent="0.3">
      <c r="B90" s="148" t="s">
        <v>54</v>
      </c>
      <c r="C90" s="146">
        <v>121182</v>
      </c>
      <c r="F90" s="148" t="s">
        <v>54</v>
      </c>
      <c r="G90" s="146">
        <v>400.6</v>
      </c>
    </row>
    <row r="91" spans="2:7" x14ac:dyDescent="0.3">
      <c r="B91" s="148" t="s">
        <v>55</v>
      </c>
      <c r="C91" s="146">
        <v>146257</v>
      </c>
      <c r="F91" s="148" t="s">
        <v>55</v>
      </c>
      <c r="G91" s="146">
        <v>871.8</v>
      </c>
    </row>
    <row r="92" spans="2:7" x14ac:dyDescent="0.3">
      <c r="B92" s="148" t="s">
        <v>56</v>
      </c>
      <c r="C92" s="146">
        <v>382664</v>
      </c>
      <c r="F92" s="148" t="s">
        <v>56</v>
      </c>
      <c r="G92" s="146">
        <v>2325.8000000000002</v>
      </c>
    </row>
    <row r="93" spans="2:7" x14ac:dyDescent="0.3">
      <c r="B93" s="148" t="s">
        <v>57</v>
      </c>
      <c r="C93" s="146">
        <v>425442</v>
      </c>
      <c r="F93" s="148" t="s">
        <v>57</v>
      </c>
      <c r="G93" s="146">
        <v>2625.6</v>
      </c>
    </row>
    <row r="94" spans="2:7" x14ac:dyDescent="0.3">
      <c r="B94" s="148" t="s">
        <v>58</v>
      </c>
      <c r="C94" s="146">
        <v>39856</v>
      </c>
      <c r="F94" s="148" t="s">
        <v>58</v>
      </c>
      <c r="G94" s="146">
        <v>452.2</v>
      </c>
    </row>
    <row r="95" spans="2:7" x14ac:dyDescent="0.3">
      <c r="B95" s="148" t="s">
        <v>59</v>
      </c>
      <c r="C95" s="146">
        <v>93150</v>
      </c>
      <c r="F95" s="148" t="s">
        <v>59</v>
      </c>
      <c r="G95" s="146">
        <v>437</v>
      </c>
    </row>
    <row r="96" spans="2:7" x14ac:dyDescent="0.3">
      <c r="B96" s="148" t="s">
        <v>60</v>
      </c>
      <c r="C96" s="146">
        <v>241937</v>
      </c>
      <c r="F96" s="148" t="s">
        <v>60</v>
      </c>
      <c r="G96" s="146">
        <v>1136.4000000000001</v>
      </c>
    </row>
    <row r="97" spans="2:7" x14ac:dyDescent="0.3">
      <c r="B97" s="148" t="s">
        <v>61</v>
      </c>
      <c r="C97" s="146">
        <v>182981</v>
      </c>
      <c r="F97" s="148" t="s">
        <v>61</v>
      </c>
      <c r="G97" s="146">
        <v>779.6</v>
      </c>
    </row>
    <row r="98" spans="2:7" x14ac:dyDescent="0.3">
      <c r="B98" s="148" t="s">
        <v>62</v>
      </c>
      <c r="C98" s="146">
        <v>169689</v>
      </c>
      <c r="F98" s="148" t="s">
        <v>62</v>
      </c>
      <c r="G98" s="146">
        <v>771.2</v>
      </c>
    </row>
    <row r="99" spans="2:7" x14ac:dyDescent="0.3">
      <c r="B99" s="148" t="s">
        <v>63</v>
      </c>
      <c r="C99" s="146">
        <v>6739</v>
      </c>
      <c r="F99" s="148" t="s">
        <v>63</v>
      </c>
      <c r="G99" s="146">
        <v>6.25</v>
      </c>
    </row>
    <row r="100" spans="2:7" x14ac:dyDescent="0.3">
      <c r="B100" s="148" t="s">
        <v>64</v>
      </c>
      <c r="C100" s="146">
        <v>4416</v>
      </c>
      <c r="F100" s="148" t="s">
        <v>64</v>
      </c>
      <c r="G100" s="146">
        <v>22.6</v>
      </c>
    </row>
    <row r="101" spans="2:7" x14ac:dyDescent="0.3">
      <c r="B101" s="148" t="s">
        <v>65</v>
      </c>
      <c r="C101" s="146">
        <v>786</v>
      </c>
      <c r="F101" s="148" t="s">
        <v>65</v>
      </c>
      <c r="G101" s="146">
        <v>0</v>
      </c>
    </row>
    <row r="102" spans="2:7" x14ac:dyDescent="0.3">
      <c r="B102" s="148" t="s">
        <v>66</v>
      </c>
      <c r="C102" s="146">
        <v>55968</v>
      </c>
      <c r="F102" s="148" t="s">
        <v>66</v>
      </c>
      <c r="G102" s="146">
        <v>235.6</v>
      </c>
    </row>
    <row r="103" spans="2:7" x14ac:dyDescent="0.3">
      <c r="B103" s="148" t="s">
        <v>67</v>
      </c>
      <c r="C103" s="146">
        <v>1193</v>
      </c>
      <c r="F103" s="148" t="s">
        <v>67</v>
      </c>
      <c r="G103" s="146">
        <v>5.6</v>
      </c>
    </row>
    <row r="104" spans="2:7" x14ac:dyDescent="0.3">
      <c r="B104" s="148" t="s">
        <v>68</v>
      </c>
      <c r="C104" s="146">
        <v>291611</v>
      </c>
      <c r="F104" s="148" t="s">
        <v>68</v>
      </c>
      <c r="G104" s="146">
        <v>1658</v>
      </c>
    </row>
    <row r="105" spans="2:7" x14ac:dyDescent="0.3">
      <c r="B105" s="148" t="s">
        <v>51</v>
      </c>
      <c r="C105" s="146">
        <v>222242</v>
      </c>
      <c r="F105" s="148" t="s">
        <v>51</v>
      </c>
      <c r="G105" s="146">
        <v>1027.1111111111111</v>
      </c>
    </row>
    <row r="106" spans="2:7" x14ac:dyDescent="0.3">
      <c r="B106" s="148" t="s">
        <v>117</v>
      </c>
      <c r="C106" s="146">
        <v>6393487</v>
      </c>
      <c r="F106" s="148" t="s">
        <v>117</v>
      </c>
      <c r="G106" s="146">
        <v>748.59174311926608</v>
      </c>
    </row>
  </sheetData>
  <autoFilter ref="L1:S878" xr:uid="{00000000-0009-0000-0000-00000C000000}">
    <sortState xmlns:xlrd2="http://schemas.microsoft.com/office/spreadsheetml/2017/richdata2" ref="L2:S106">
      <sortCondition ref="L1:L878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T52"/>
  <sheetViews>
    <sheetView workbookViewId="0">
      <selection activeCell="M49" sqref="M49"/>
    </sheetView>
  </sheetViews>
  <sheetFormatPr baseColWidth="10" defaultRowHeight="14.4" x14ac:dyDescent="0.3"/>
  <cols>
    <col min="2" max="2" width="21.6640625" bestFit="1" customWidth="1"/>
    <col min="3" max="3" width="19.33203125" bestFit="1" customWidth="1"/>
    <col min="4" max="4" width="12" bestFit="1" customWidth="1"/>
    <col min="5" max="5" width="18.6640625" customWidth="1"/>
    <col min="6" max="6" width="18.6640625" bestFit="1" customWidth="1"/>
    <col min="7" max="7" width="13.5546875" bestFit="1" customWidth="1"/>
    <col min="8" max="8" width="9" bestFit="1" customWidth="1"/>
    <col min="9" max="9" width="11.5546875" bestFit="1" customWidth="1"/>
    <col min="10" max="11" width="12" bestFit="1" customWidth="1"/>
    <col min="12" max="12" width="13" bestFit="1" customWidth="1"/>
    <col min="13" max="14" width="12" bestFit="1" customWidth="1"/>
  </cols>
  <sheetData>
    <row r="1" spans="2:20" x14ac:dyDescent="0.3">
      <c r="B1" s="147" t="s">
        <v>0</v>
      </c>
      <c r="C1" s="216" t="s">
        <v>198</v>
      </c>
      <c r="E1" s="147" t="s">
        <v>0</v>
      </c>
      <c r="F1" s="216" t="s">
        <v>153</v>
      </c>
      <c r="L1" s="148" t="s">
        <v>2</v>
      </c>
      <c r="M1" s="2" t="s">
        <v>213</v>
      </c>
      <c r="N1" s="2" t="s">
        <v>214</v>
      </c>
      <c r="O1" s="203" t="s">
        <v>215</v>
      </c>
      <c r="P1" s="2" t="s">
        <v>216</v>
      </c>
      <c r="Q1" s="2" t="s">
        <v>45</v>
      </c>
      <c r="R1" s="2" t="s">
        <v>217</v>
      </c>
      <c r="S1" s="2" t="s">
        <v>218</v>
      </c>
      <c r="T1" s="2" t="s">
        <v>219</v>
      </c>
    </row>
    <row r="2" spans="2:20" x14ac:dyDescent="0.3">
      <c r="L2" s="148" t="s">
        <v>70</v>
      </c>
      <c r="M2" s="183">
        <v>15754.4</v>
      </c>
      <c r="N2">
        <v>128465</v>
      </c>
      <c r="O2">
        <v>6805</v>
      </c>
      <c r="P2">
        <v>14128</v>
      </c>
      <c r="Q2">
        <v>1212</v>
      </c>
      <c r="R2">
        <v>5732.7760000000007</v>
      </c>
      <c r="S2">
        <f t="shared" ref="S2:S48" si="0">N2+O2+P2+Q2-R2</f>
        <v>144877.22399999999</v>
      </c>
      <c r="T2" s="204">
        <f t="shared" ref="T2:T49" si="1">M2/S2</f>
        <v>0.10874311064933161</v>
      </c>
    </row>
    <row r="3" spans="2:20" x14ac:dyDescent="0.3">
      <c r="B3" s="147" t="s">
        <v>206</v>
      </c>
      <c r="C3" s="147" t="s">
        <v>118</v>
      </c>
      <c r="E3" s="147" t="s">
        <v>119</v>
      </c>
      <c r="F3" s="147" t="s">
        <v>118</v>
      </c>
      <c r="L3" s="148" t="s">
        <v>37</v>
      </c>
      <c r="M3" s="183">
        <v>78331.199999999997</v>
      </c>
      <c r="N3">
        <v>660472</v>
      </c>
      <c r="O3">
        <v>20571</v>
      </c>
      <c r="P3">
        <v>11614</v>
      </c>
      <c r="Q3">
        <v>3338</v>
      </c>
      <c r="R3">
        <v>30252.63712732045</v>
      </c>
      <c r="S3" s="145">
        <f t="shared" si="0"/>
        <v>665742.3628726796</v>
      </c>
      <c r="T3" s="204">
        <f t="shared" si="1"/>
        <v>0.117659930279937</v>
      </c>
    </row>
    <row r="4" spans="2:20" x14ac:dyDescent="0.3">
      <c r="B4" s="147" t="s">
        <v>116</v>
      </c>
      <c r="C4" s="216" t="s">
        <v>8</v>
      </c>
      <c r="E4" s="147" t="s">
        <v>116</v>
      </c>
      <c r="F4" s="216" t="s">
        <v>42</v>
      </c>
      <c r="G4" s="216" t="s">
        <v>43</v>
      </c>
      <c r="H4" s="216" t="s">
        <v>44</v>
      </c>
      <c r="I4" s="216" t="s">
        <v>45</v>
      </c>
      <c r="J4" s="216" t="s">
        <v>39</v>
      </c>
      <c r="L4" s="148" t="s">
        <v>46</v>
      </c>
      <c r="M4" s="183">
        <v>16076</v>
      </c>
      <c r="N4">
        <v>334050</v>
      </c>
      <c r="O4">
        <v>7947</v>
      </c>
      <c r="P4">
        <v>2888</v>
      </c>
      <c r="Q4">
        <v>11358</v>
      </c>
      <c r="R4">
        <v>24716.370571624255</v>
      </c>
      <c r="S4" s="145">
        <f t="shared" si="0"/>
        <v>331526.62942837575</v>
      </c>
      <c r="T4" s="204">
        <f t="shared" si="1"/>
        <v>4.849082569239923E-2</v>
      </c>
    </row>
    <row r="5" spans="2:20" x14ac:dyDescent="0.3">
      <c r="B5" s="148" t="s">
        <v>70</v>
      </c>
      <c r="C5" s="146">
        <v>17952.8</v>
      </c>
      <c r="E5" s="148" t="s">
        <v>70</v>
      </c>
      <c r="F5" s="146">
        <v>128465</v>
      </c>
      <c r="G5" s="146">
        <v>6805</v>
      </c>
      <c r="H5" s="146">
        <v>14128</v>
      </c>
      <c r="I5" s="146">
        <v>1212</v>
      </c>
      <c r="J5" s="146">
        <v>5732.7760000000007</v>
      </c>
      <c r="L5" s="148" t="s">
        <v>75</v>
      </c>
      <c r="M5" s="183">
        <v>5045.6000000000004</v>
      </c>
      <c r="N5">
        <v>118021</v>
      </c>
      <c r="O5">
        <v>32063</v>
      </c>
      <c r="P5">
        <v>32187</v>
      </c>
      <c r="Q5">
        <v>349</v>
      </c>
      <c r="R5">
        <v>677.3119999999999</v>
      </c>
      <c r="S5" s="145">
        <f t="shared" si="0"/>
        <v>181942.68799999999</v>
      </c>
      <c r="T5" s="204">
        <f t="shared" si="1"/>
        <v>2.7731809700426106E-2</v>
      </c>
    </row>
    <row r="6" spans="2:20" x14ac:dyDescent="0.3">
      <c r="B6" s="148" t="s">
        <v>37</v>
      </c>
      <c r="C6" s="146">
        <v>101235.2</v>
      </c>
      <c r="E6" s="148" t="s">
        <v>37</v>
      </c>
      <c r="F6" s="146">
        <v>660472</v>
      </c>
      <c r="G6" s="146">
        <v>20571</v>
      </c>
      <c r="H6" s="146">
        <v>11614</v>
      </c>
      <c r="I6" s="146">
        <v>3338</v>
      </c>
      <c r="J6" s="146">
        <v>30252.63712732045</v>
      </c>
      <c r="K6" s="145"/>
      <c r="L6" s="148" t="s">
        <v>102</v>
      </c>
      <c r="M6" s="183">
        <v>1878.4</v>
      </c>
      <c r="N6">
        <v>77038</v>
      </c>
      <c r="O6">
        <v>20048</v>
      </c>
      <c r="P6">
        <v>15147</v>
      </c>
      <c r="Q6">
        <v>181</v>
      </c>
      <c r="R6">
        <v>124</v>
      </c>
      <c r="S6" s="145">
        <f t="shared" si="0"/>
        <v>112290</v>
      </c>
      <c r="T6" s="204">
        <f t="shared" si="1"/>
        <v>1.672811470300116E-2</v>
      </c>
    </row>
    <row r="7" spans="2:20" x14ac:dyDescent="0.3">
      <c r="B7" s="148" t="s">
        <v>46</v>
      </c>
      <c r="C7" s="146">
        <v>18646.599999999999</v>
      </c>
      <c r="E7" s="148" t="s">
        <v>46</v>
      </c>
      <c r="F7" s="146">
        <v>334050</v>
      </c>
      <c r="G7" s="146">
        <v>7947</v>
      </c>
      <c r="H7" s="146">
        <v>2888</v>
      </c>
      <c r="I7" s="146">
        <v>11358</v>
      </c>
      <c r="J7" s="146">
        <v>24716.370571624255</v>
      </c>
      <c r="K7" s="145"/>
      <c r="L7" s="148" t="s">
        <v>77</v>
      </c>
      <c r="M7" s="183">
        <v>48</v>
      </c>
      <c r="N7">
        <v>84164</v>
      </c>
      <c r="O7">
        <v>1087</v>
      </c>
      <c r="P7">
        <v>5600</v>
      </c>
      <c r="Q7">
        <v>435</v>
      </c>
      <c r="R7">
        <v>1188</v>
      </c>
      <c r="S7" s="145">
        <f t="shared" si="0"/>
        <v>90098</v>
      </c>
      <c r="T7" s="204">
        <f t="shared" si="1"/>
        <v>5.3275322426690936E-4</v>
      </c>
    </row>
    <row r="8" spans="2:20" x14ac:dyDescent="0.3">
      <c r="B8" s="148" t="s">
        <v>75</v>
      </c>
      <c r="C8" s="146">
        <v>8071.8</v>
      </c>
      <c r="E8" s="148" t="s">
        <v>75</v>
      </c>
      <c r="F8" s="146">
        <v>118021</v>
      </c>
      <c r="G8" s="146">
        <v>32063</v>
      </c>
      <c r="H8" s="146">
        <v>32187</v>
      </c>
      <c r="I8" s="146">
        <v>349</v>
      </c>
      <c r="J8" s="146">
        <v>677.3119999999999</v>
      </c>
      <c r="L8" s="148" t="s">
        <v>74</v>
      </c>
      <c r="M8" s="183">
        <v>80</v>
      </c>
      <c r="N8">
        <v>1685</v>
      </c>
      <c r="O8">
        <v>117</v>
      </c>
      <c r="P8">
        <v>10</v>
      </c>
      <c r="Q8">
        <v>137</v>
      </c>
      <c r="R8">
        <v>0</v>
      </c>
      <c r="S8" s="145">
        <f t="shared" si="0"/>
        <v>1949</v>
      </c>
      <c r="T8" s="204">
        <f t="shared" si="1"/>
        <v>4.1046690610569522E-2</v>
      </c>
    </row>
    <row r="9" spans="2:20" x14ac:dyDescent="0.3">
      <c r="B9" s="148" t="s">
        <v>102</v>
      </c>
      <c r="C9" s="146">
        <v>6162.8</v>
      </c>
      <c r="E9" s="148" t="s">
        <v>102</v>
      </c>
      <c r="F9" s="146">
        <v>77038</v>
      </c>
      <c r="G9" s="146">
        <v>20048</v>
      </c>
      <c r="H9" s="146">
        <v>15147</v>
      </c>
      <c r="I9" s="146">
        <v>181</v>
      </c>
      <c r="J9" s="146">
        <v>124</v>
      </c>
      <c r="L9" s="148" t="s">
        <v>106</v>
      </c>
      <c r="M9" s="183">
        <v>345</v>
      </c>
      <c r="N9">
        <v>1416</v>
      </c>
      <c r="O9">
        <v>526</v>
      </c>
      <c r="P9">
        <v>1704</v>
      </c>
      <c r="Q9">
        <v>22</v>
      </c>
      <c r="R9">
        <v>485.65000000000003</v>
      </c>
      <c r="S9" s="145">
        <f t="shared" si="0"/>
        <v>3182.35</v>
      </c>
      <c r="T9" s="204">
        <f t="shared" si="1"/>
        <v>0.10841045139598096</v>
      </c>
    </row>
    <row r="10" spans="2:20" x14ac:dyDescent="0.3">
      <c r="B10" s="148" t="s">
        <v>77</v>
      </c>
      <c r="C10" s="146">
        <v>67.2</v>
      </c>
      <c r="E10" s="148" t="s">
        <v>77</v>
      </c>
      <c r="F10" s="146">
        <v>84164</v>
      </c>
      <c r="G10" s="146">
        <v>1087</v>
      </c>
      <c r="H10" s="146">
        <v>5600</v>
      </c>
      <c r="I10" s="146">
        <v>435</v>
      </c>
      <c r="J10" s="146">
        <v>1188</v>
      </c>
      <c r="L10" s="148" t="s">
        <v>71</v>
      </c>
      <c r="M10" s="183">
        <v>2339</v>
      </c>
      <c r="N10">
        <v>63431</v>
      </c>
      <c r="O10">
        <v>11570</v>
      </c>
      <c r="P10">
        <v>15898</v>
      </c>
      <c r="Q10">
        <v>226</v>
      </c>
      <c r="R10">
        <v>875.87400000000002</v>
      </c>
      <c r="S10" s="145">
        <f t="shared" si="0"/>
        <v>90249.126000000004</v>
      </c>
      <c r="T10" s="204">
        <f t="shared" si="1"/>
        <v>2.5917148494047464E-2</v>
      </c>
    </row>
    <row r="11" spans="2:20" x14ac:dyDescent="0.3">
      <c r="B11" s="148" t="s">
        <v>74</v>
      </c>
      <c r="C11" s="146">
        <v>80</v>
      </c>
      <c r="E11" s="148" t="s">
        <v>74</v>
      </c>
      <c r="F11" s="146">
        <v>1685</v>
      </c>
      <c r="G11" s="146">
        <v>117</v>
      </c>
      <c r="H11" s="146">
        <v>10</v>
      </c>
      <c r="I11" s="146">
        <v>137</v>
      </c>
      <c r="J11" s="146">
        <v>0</v>
      </c>
      <c r="L11" s="148" t="s">
        <v>72</v>
      </c>
      <c r="M11" s="183">
        <v>1335.2</v>
      </c>
      <c r="N11">
        <v>84801</v>
      </c>
      <c r="O11">
        <v>6262</v>
      </c>
      <c r="P11">
        <v>7419</v>
      </c>
      <c r="Q11">
        <v>1430</v>
      </c>
      <c r="R11">
        <v>11828.244000000001</v>
      </c>
      <c r="S11" s="145">
        <f t="shared" si="0"/>
        <v>88083.755999999994</v>
      </c>
      <c r="T11" s="204">
        <f t="shared" si="1"/>
        <v>1.5158300016180057E-2</v>
      </c>
    </row>
    <row r="12" spans="2:20" x14ac:dyDescent="0.3">
      <c r="B12" s="148" t="s">
        <v>106</v>
      </c>
      <c r="C12" s="146">
        <v>345</v>
      </c>
      <c r="E12" s="148" t="s">
        <v>106</v>
      </c>
      <c r="F12" s="146">
        <v>1416</v>
      </c>
      <c r="G12" s="146">
        <v>526</v>
      </c>
      <c r="H12" s="146">
        <v>1704</v>
      </c>
      <c r="I12" s="146">
        <v>22</v>
      </c>
      <c r="J12" s="146">
        <v>485.65000000000003</v>
      </c>
      <c r="L12" s="148" t="s">
        <v>108</v>
      </c>
      <c r="M12" s="183">
        <v>5170.2</v>
      </c>
      <c r="N12">
        <v>150805</v>
      </c>
      <c r="O12">
        <v>11252</v>
      </c>
      <c r="P12">
        <v>3818</v>
      </c>
      <c r="Q12">
        <v>3057</v>
      </c>
      <c r="R12">
        <v>3316.9569999999999</v>
      </c>
      <c r="S12" s="145">
        <f t="shared" si="0"/>
        <v>165615.04300000001</v>
      </c>
      <c r="T12" s="204">
        <f t="shared" si="1"/>
        <v>3.1218178653010402E-2</v>
      </c>
    </row>
    <row r="13" spans="2:20" x14ac:dyDescent="0.3">
      <c r="B13" s="148" t="s">
        <v>71</v>
      </c>
      <c r="C13" s="146">
        <v>2728.8</v>
      </c>
      <c r="E13" s="148" t="s">
        <v>71</v>
      </c>
      <c r="F13" s="146">
        <v>63431</v>
      </c>
      <c r="G13" s="146">
        <v>11570</v>
      </c>
      <c r="H13" s="146">
        <v>15898</v>
      </c>
      <c r="I13" s="146">
        <v>226</v>
      </c>
      <c r="J13" s="146">
        <v>875.87400000000002</v>
      </c>
      <c r="L13" s="148" t="s">
        <v>95</v>
      </c>
      <c r="M13" s="183">
        <v>244.8</v>
      </c>
      <c r="N13">
        <v>32934</v>
      </c>
      <c r="O13">
        <v>5600</v>
      </c>
      <c r="P13">
        <v>3889</v>
      </c>
      <c r="Q13">
        <v>297</v>
      </c>
      <c r="R13">
        <v>1621.5980000000002</v>
      </c>
      <c r="S13" s="145">
        <f t="shared" si="0"/>
        <v>41098.402000000002</v>
      </c>
      <c r="T13" s="204">
        <f t="shared" si="1"/>
        <v>5.9564359704301888E-3</v>
      </c>
    </row>
    <row r="14" spans="2:20" x14ac:dyDescent="0.3">
      <c r="B14" s="148" t="s">
        <v>72</v>
      </c>
      <c r="C14" s="146">
        <v>1574.2</v>
      </c>
      <c r="E14" s="148" t="s">
        <v>72</v>
      </c>
      <c r="F14" s="146">
        <v>84801</v>
      </c>
      <c r="G14" s="146">
        <v>6262</v>
      </c>
      <c r="H14" s="146">
        <v>7419</v>
      </c>
      <c r="I14" s="146">
        <v>1430</v>
      </c>
      <c r="J14" s="146">
        <v>11828.244000000001</v>
      </c>
      <c r="L14" s="148" t="s">
        <v>92</v>
      </c>
      <c r="M14" s="183">
        <v>1926.6</v>
      </c>
      <c r="N14">
        <v>48113</v>
      </c>
      <c r="O14">
        <v>5300</v>
      </c>
      <c r="P14">
        <v>2441</v>
      </c>
      <c r="Q14">
        <v>139</v>
      </c>
      <c r="R14">
        <v>1749.7</v>
      </c>
      <c r="S14" s="145">
        <f t="shared" si="0"/>
        <v>54243.3</v>
      </c>
      <c r="T14" s="204">
        <f t="shared" si="1"/>
        <v>3.551775057933422E-2</v>
      </c>
    </row>
    <row r="15" spans="2:20" x14ac:dyDescent="0.3">
      <c r="B15" s="148" t="s">
        <v>108</v>
      </c>
      <c r="C15" s="146">
        <v>5773</v>
      </c>
      <c r="E15" s="148" t="s">
        <v>108</v>
      </c>
      <c r="F15" s="146">
        <v>150805</v>
      </c>
      <c r="G15" s="146">
        <v>11252</v>
      </c>
      <c r="H15" s="146">
        <v>3818</v>
      </c>
      <c r="I15" s="146">
        <v>3057</v>
      </c>
      <c r="J15" s="146">
        <v>3316.9569999999999</v>
      </c>
      <c r="L15" s="148" t="s">
        <v>89</v>
      </c>
      <c r="M15" s="183">
        <v>6103.8</v>
      </c>
      <c r="N15">
        <v>85895</v>
      </c>
      <c r="O15">
        <v>19331</v>
      </c>
      <c r="P15">
        <v>25860</v>
      </c>
      <c r="Q15">
        <v>38</v>
      </c>
      <c r="R15">
        <v>3056.1879999999996</v>
      </c>
      <c r="S15" s="145">
        <f t="shared" si="0"/>
        <v>128067.81200000001</v>
      </c>
      <c r="T15" s="204">
        <f t="shared" si="1"/>
        <v>4.7660687761261977E-2</v>
      </c>
    </row>
    <row r="16" spans="2:20" x14ac:dyDescent="0.3">
      <c r="B16" s="148" t="s">
        <v>95</v>
      </c>
      <c r="C16" s="146">
        <v>404.6</v>
      </c>
      <c r="E16" s="148" t="s">
        <v>95</v>
      </c>
      <c r="F16" s="146">
        <v>32934</v>
      </c>
      <c r="G16" s="146">
        <v>5600</v>
      </c>
      <c r="H16" s="146">
        <v>3889</v>
      </c>
      <c r="I16" s="146">
        <v>297</v>
      </c>
      <c r="J16" s="146">
        <v>1621.5980000000002</v>
      </c>
      <c r="L16" s="148" t="s">
        <v>94</v>
      </c>
      <c r="M16" s="183">
        <v>25301.200000000001</v>
      </c>
      <c r="N16">
        <v>173280</v>
      </c>
      <c r="O16">
        <v>42585</v>
      </c>
      <c r="P16">
        <v>36827</v>
      </c>
      <c r="Q16">
        <v>166</v>
      </c>
      <c r="R16">
        <v>2612.1180000000008</v>
      </c>
      <c r="S16" s="145">
        <f t="shared" si="0"/>
        <v>250245.88200000001</v>
      </c>
      <c r="T16" s="204">
        <f t="shared" si="1"/>
        <v>0.10110536004744326</v>
      </c>
    </row>
    <row r="17" spans="2:20" x14ac:dyDescent="0.3">
      <c r="B17" s="148" t="s">
        <v>92</v>
      </c>
      <c r="C17" s="146">
        <v>2760.2</v>
      </c>
      <c r="E17" s="148" t="s">
        <v>92</v>
      </c>
      <c r="F17" s="146">
        <v>48113</v>
      </c>
      <c r="G17" s="146">
        <v>5300</v>
      </c>
      <c r="H17" s="146">
        <v>2441</v>
      </c>
      <c r="I17" s="146">
        <v>139</v>
      </c>
      <c r="J17" s="146">
        <v>1749.7</v>
      </c>
      <c r="L17" s="148" t="s">
        <v>83</v>
      </c>
      <c r="M17" s="183">
        <v>21331.8</v>
      </c>
      <c r="N17">
        <v>171358</v>
      </c>
      <c r="O17">
        <v>24854</v>
      </c>
      <c r="P17">
        <v>30197</v>
      </c>
      <c r="Q17">
        <v>328</v>
      </c>
      <c r="R17">
        <v>2840.6289999999999</v>
      </c>
      <c r="S17" s="145">
        <f t="shared" si="0"/>
        <v>223896.37100000001</v>
      </c>
      <c r="T17" s="204">
        <f t="shared" si="1"/>
        <v>9.5275327173569943E-2</v>
      </c>
    </row>
    <row r="18" spans="2:20" x14ac:dyDescent="0.3">
      <c r="B18" s="148" t="s">
        <v>89</v>
      </c>
      <c r="C18" s="146">
        <v>7085.8</v>
      </c>
      <c r="E18" s="148" t="s">
        <v>89</v>
      </c>
      <c r="F18" s="146">
        <v>85895</v>
      </c>
      <c r="G18" s="146">
        <v>19331</v>
      </c>
      <c r="H18" s="146">
        <v>25860</v>
      </c>
      <c r="I18" s="146">
        <v>38</v>
      </c>
      <c r="J18" s="146">
        <v>3056.1879999999996</v>
      </c>
      <c r="L18" s="148" t="s">
        <v>90</v>
      </c>
      <c r="M18" s="183">
        <v>37142.199999999997</v>
      </c>
      <c r="N18">
        <v>215182</v>
      </c>
      <c r="O18">
        <v>17548</v>
      </c>
      <c r="P18">
        <v>29045</v>
      </c>
      <c r="Q18">
        <v>2007</v>
      </c>
      <c r="R18">
        <v>15081.676999999992</v>
      </c>
      <c r="S18" s="145">
        <f t="shared" si="0"/>
        <v>248700.323</v>
      </c>
      <c r="T18" s="204">
        <f t="shared" si="1"/>
        <v>0.14934520209690277</v>
      </c>
    </row>
    <row r="19" spans="2:20" x14ac:dyDescent="0.3">
      <c r="B19" s="148" t="s">
        <v>94</v>
      </c>
      <c r="C19" s="146">
        <v>32156.6</v>
      </c>
      <c r="E19" s="148" t="s">
        <v>94</v>
      </c>
      <c r="F19" s="146">
        <v>173280</v>
      </c>
      <c r="G19" s="146">
        <v>42585</v>
      </c>
      <c r="H19" s="146">
        <v>36827</v>
      </c>
      <c r="I19" s="146">
        <v>166</v>
      </c>
      <c r="J19" s="146">
        <v>2612.1180000000008</v>
      </c>
      <c r="L19" s="148" t="s">
        <v>97</v>
      </c>
      <c r="M19" s="183">
        <v>990.8</v>
      </c>
      <c r="N19">
        <v>108881</v>
      </c>
      <c r="O19">
        <v>15029</v>
      </c>
      <c r="P19">
        <v>82982</v>
      </c>
      <c r="Q19">
        <v>447</v>
      </c>
      <c r="R19">
        <v>16901.360999999994</v>
      </c>
      <c r="S19" s="145">
        <f t="shared" si="0"/>
        <v>190437.639</v>
      </c>
      <c r="T19" s="204">
        <f t="shared" si="1"/>
        <v>5.2027530124966522E-3</v>
      </c>
    </row>
    <row r="20" spans="2:20" x14ac:dyDescent="0.3">
      <c r="B20" s="148" t="s">
        <v>83</v>
      </c>
      <c r="C20" s="146">
        <v>28144.2</v>
      </c>
      <c r="E20" s="148" t="s">
        <v>83</v>
      </c>
      <c r="F20" s="146">
        <v>171358</v>
      </c>
      <c r="G20" s="146">
        <v>24854</v>
      </c>
      <c r="H20" s="146">
        <v>30197</v>
      </c>
      <c r="I20" s="146">
        <v>328</v>
      </c>
      <c r="J20" s="146">
        <v>2840.6289999999999</v>
      </c>
      <c r="L20" s="148" t="s">
        <v>79</v>
      </c>
      <c r="M20" s="183">
        <v>10499.2</v>
      </c>
      <c r="N20">
        <v>101369</v>
      </c>
      <c r="O20">
        <v>11348</v>
      </c>
      <c r="P20">
        <v>17779</v>
      </c>
      <c r="Q20">
        <v>358</v>
      </c>
      <c r="R20">
        <v>7670.7149999999983</v>
      </c>
      <c r="S20" s="145">
        <f t="shared" si="0"/>
        <v>123183.285</v>
      </c>
      <c r="T20" s="204">
        <f t="shared" si="1"/>
        <v>8.5232343008225506E-2</v>
      </c>
    </row>
    <row r="21" spans="2:20" x14ac:dyDescent="0.3">
      <c r="B21" s="148" t="s">
        <v>90</v>
      </c>
      <c r="C21" s="146">
        <v>43468.4</v>
      </c>
      <c r="E21" s="148" t="s">
        <v>90</v>
      </c>
      <c r="F21" s="146">
        <v>215182</v>
      </c>
      <c r="G21" s="146">
        <v>17548</v>
      </c>
      <c r="H21" s="146">
        <v>29045</v>
      </c>
      <c r="I21" s="146">
        <v>2007</v>
      </c>
      <c r="J21" s="146">
        <v>15081.676999999992</v>
      </c>
      <c r="L21" s="148" t="s">
        <v>122</v>
      </c>
      <c r="M21" s="183">
        <v>38456.6</v>
      </c>
      <c r="N21">
        <v>372040</v>
      </c>
      <c r="O21">
        <v>60632</v>
      </c>
      <c r="P21">
        <v>70782</v>
      </c>
      <c r="Q21">
        <v>908</v>
      </c>
      <c r="R21">
        <v>19603.369000000002</v>
      </c>
      <c r="S21" s="145">
        <f t="shared" si="0"/>
        <v>484758.63099999999</v>
      </c>
      <c r="T21" s="204">
        <f t="shared" si="1"/>
        <v>7.9331439484983612E-2</v>
      </c>
    </row>
    <row r="22" spans="2:20" x14ac:dyDescent="0.3">
      <c r="B22" s="148" t="s">
        <v>97</v>
      </c>
      <c r="C22" s="146">
        <v>1083.2</v>
      </c>
      <c r="E22" s="148" t="s">
        <v>97</v>
      </c>
      <c r="F22" s="146">
        <v>108881</v>
      </c>
      <c r="G22" s="146">
        <v>15029</v>
      </c>
      <c r="H22" s="146">
        <v>82982</v>
      </c>
      <c r="I22" s="146">
        <v>447</v>
      </c>
      <c r="J22" s="146">
        <v>16901.360999999994</v>
      </c>
      <c r="L22" s="148" t="s">
        <v>85</v>
      </c>
      <c r="M22" s="183">
        <v>43351.4</v>
      </c>
      <c r="N22">
        <v>301834</v>
      </c>
      <c r="O22">
        <v>7736</v>
      </c>
      <c r="P22">
        <v>22532</v>
      </c>
      <c r="Q22">
        <v>1094</v>
      </c>
      <c r="R22">
        <v>1042.607</v>
      </c>
      <c r="S22" s="145">
        <f t="shared" si="0"/>
        <v>332153.39299999998</v>
      </c>
      <c r="T22" s="204">
        <f t="shared" si="1"/>
        <v>0.13051620399975863</v>
      </c>
    </row>
    <row r="23" spans="2:20" x14ac:dyDescent="0.3">
      <c r="B23" s="148" t="s">
        <v>79</v>
      </c>
      <c r="C23" s="146">
        <v>13370</v>
      </c>
      <c r="E23" s="148" t="s">
        <v>79</v>
      </c>
      <c r="F23" s="146">
        <v>101369</v>
      </c>
      <c r="G23" s="146">
        <v>11348</v>
      </c>
      <c r="H23" s="146">
        <v>17779</v>
      </c>
      <c r="I23" s="146">
        <v>358</v>
      </c>
      <c r="J23" s="146">
        <v>7670.7149999999983</v>
      </c>
      <c r="L23" s="148" t="s">
        <v>101</v>
      </c>
      <c r="M23" s="183">
        <v>17583.2</v>
      </c>
      <c r="N23">
        <v>125562</v>
      </c>
      <c r="O23">
        <v>4225</v>
      </c>
      <c r="P23">
        <v>6461</v>
      </c>
      <c r="Q23">
        <v>2280</v>
      </c>
      <c r="R23">
        <v>212.93900000000005</v>
      </c>
      <c r="S23" s="145">
        <f t="shared" si="0"/>
        <v>138315.06099999999</v>
      </c>
      <c r="T23" s="204">
        <f t="shared" si="1"/>
        <v>0.12712426161602172</v>
      </c>
    </row>
    <row r="24" spans="2:20" x14ac:dyDescent="0.3">
      <c r="B24" s="148" t="s">
        <v>122</v>
      </c>
      <c r="C24" s="146">
        <v>47678.6</v>
      </c>
      <c r="E24" s="148" t="s">
        <v>87</v>
      </c>
      <c r="F24" s="146">
        <v>372040</v>
      </c>
      <c r="G24" s="146">
        <v>60632</v>
      </c>
      <c r="H24" s="146">
        <v>70782</v>
      </c>
      <c r="I24" s="146">
        <v>908</v>
      </c>
      <c r="J24" s="146">
        <v>19603.369000000002</v>
      </c>
      <c r="L24" s="148" t="s">
        <v>80</v>
      </c>
      <c r="M24" s="183">
        <v>8835</v>
      </c>
      <c r="N24">
        <v>89924</v>
      </c>
      <c r="O24">
        <v>2054</v>
      </c>
      <c r="P24">
        <v>1633</v>
      </c>
      <c r="Q24">
        <v>639</v>
      </c>
      <c r="R24">
        <v>4110.1629999999996</v>
      </c>
      <c r="S24" s="145">
        <f t="shared" si="0"/>
        <v>90139.837</v>
      </c>
      <c r="T24" s="204">
        <f t="shared" si="1"/>
        <v>9.8014377372348693E-2</v>
      </c>
    </row>
    <row r="25" spans="2:20" x14ac:dyDescent="0.3">
      <c r="B25" s="148" t="s">
        <v>85</v>
      </c>
      <c r="C25" s="146">
        <v>51626.6</v>
      </c>
      <c r="E25" s="148" t="s">
        <v>85</v>
      </c>
      <c r="F25" s="146">
        <v>301834</v>
      </c>
      <c r="G25" s="146">
        <v>7736</v>
      </c>
      <c r="H25" s="146">
        <v>22532</v>
      </c>
      <c r="I25" s="146">
        <v>1094</v>
      </c>
      <c r="J25" s="146">
        <v>1042.607</v>
      </c>
      <c r="L25" s="148" t="s">
        <v>82</v>
      </c>
      <c r="M25" s="183">
        <v>17510.400000000001</v>
      </c>
      <c r="N25">
        <v>110078</v>
      </c>
      <c r="O25">
        <v>2548</v>
      </c>
      <c r="P25">
        <v>1495</v>
      </c>
      <c r="Q25">
        <v>477</v>
      </c>
      <c r="R25">
        <v>2430.7420000000002</v>
      </c>
      <c r="S25" s="145">
        <f t="shared" si="0"/>
        <v>112167.258</v>
      </c>
      <c r="T25" s="204">
        <f t="shared" si="1"/>
        <v>0.15610972677962762</v>
      </c>
    </row>
    <row r="26" spans="2:20" x14ac:dyDescent="0.3">
      <c r="B26" s="148" t="s">
        <v>101</v>
      </c>
      <c r="C26" s="146">
        <v>21467.8</v>
      </c>
      <c r="E26" s="148" t="s">
        <v>101</v>
      </c>
      <c r="F26" s="146">
        <v>125562</v>
      </c>
      <c r="G26" s="146">
        <v>4225</v>
      </c>
      <c r="H26" s="146">
        <v>6461</v>
      </c>
      <c r="I26" s="146">
        <v>2280</v>
      </c>
      <c r="J26" s="146">
        <v>212.93900000000005</v>
      </c>
      <c r="L26" s="148" t="s">
        <v>99</v>
      </c>
      <c r="M26" s="183">
        <v>42292.6</v>
      </c>
      <c r="N26">
        <v>315526</v>
      </c>
      <c r="O26">
        <v>8352</v>
      </c>
      <c r="P26">
        <v>6119</v>
      </c>
      <c r="Q26">
        <v>505</v>
      </c>
      <c r="R26">
        <v>7218.1229999999987</v>
      </c>
      <c r="S26" s="145">
        <f t="shared" si="0"/>
        <v>323283.87699999998</v>
      </c>
      <c r="T26" s="204">
        <f t="shared" si="1"/>
        <v>0.13082186588599964</v>
      </c>
    </row>
    <row r="27" spans="2:20" x14ac:dyDescent="0.3">
      <c r="B27" s="148" t="s">
        <v>80</v>
      </c>
      <c r="C27" s="146">
        <v>10975.6</v>
      </c>
      <c r="E27" s="148" t="s">
        <v>80</v>
      </c>
      <c r="F27" s="146">
        <v>89924</v>
      </c>
      <c r="G27" s="146">
        <v>2054</v>
      </c>
      <c r="H27" s="146">
        <v>1633</v>
      </c>
      <c r="I27" s="146">
        <v>639</v>
      </c>
      <c r="J27" s="146">
        <v>4110.1629999999996</v>
      </c>
      <c r="L27" s="148" t="s">
        <v>104</v>
      </c>
      <c r="M27" s="183">
        <v>9840.2000000000007</v>
      </c>
      <c r="N27">
        <v>102668</v>
      </c>
      <c r="O27">
        <v>8544</v>
      </c>
      <c r="P27">
        <v>33904</v>
      </c>
      <c r="Q27">
        <v>564</v>
      </c>
      <c r="R27">
        <v>497.50099999999998</v>
      </c>
      <c r="S27" s="145">
        <f t="shared" si="0"/>
        <v>145182.49900000001</v>
      </c>
      <c r="T27" s="204">
        <f t="shared" si="1"/>
        <v>6.7778141771757214E-2</v>
      </c>
    </row>
    <row r="28" spans="2:20" x14ac:dyDescent="0.3">
      <c r="B28" s="148" t="s">
        <v>82</v>
      </c>
      <c r="C28" s="146">
        <v>19414</v>
      </c>
      <c r="E28" s="148" t="s">
        <v>82</v>
      </c>
      <c r="F28" s="146">
        <v>110078</v>
      </c>
      <c r="G28" s="146">
        <v>2548</v>
      </c>
      <c r="H28" s="146">
        <v>1495</v>
      </c>
      <c r="I28" s="146">
        <v>477</v>
      </c>
      <c r="J28" s="146">
        <v>2430.7420000000002</v>
      </c>
      <c r="L28" s="148" t="s">
        <v>47</v>
      </c>
      <c r="M28" s="183">
        <v>12866.6</v>
      </c>
      <c r="N28">
        <v>183572</v>
      </c>
      <c r="O28">
        <v>7862</v>
      </c>
      <c r="P28">
        <v>2934</v>
      </c>
      <c r="Q28">
        <v>420</v>
      </c>
      <c r="R28">
        <v>480</v>
      </c>
      <c r="S28" s="145">
        <f t="shared" si="0"/>
        <v>194308</v>
      </c>
      <c r="T28" s="204">
        <f t="shared" si="1"/>
        <v>6.6217551516149623E-2</v>
      </c>
    </row>
    <row r="29" spans="2:20" x14ac:dyDescent="0.3">
      <c r="B29" s="148" t="s">
        <v>99</v>
      </c>
      <c r="C29" s="146">
        <v>51865</v>
      </c>
      <c r="E29" s="148" t="s">
        <v>99</v>
      </c>
      <c r="F29" s="146">
        <v>315526</v>
      </c>
      <c r="G29" s="146">
        <v>8352</v>
      </c>
      <c r="H29" s="146">
        <v>6119</v>
      </c>
      <c r="I29" s="146">
        <v>505</v>
      </c>
      <c r="J29" s="146">
        <v>7218.1229999999987</v>
      </c>
      <c r="L29" s="148" t="s">
        <v>48</v>
      </c>
      <c r="M29" s="183">
        <v>43447</v>
      </c>
      <c r="N29">
        <v>409570</v>
      </c>
      <c r="O29">
        <v>13631</v>
      </c>
      <c r="P29">
        <v>16069</v>
      </c>
      <c r="Q29">
        <v>2200</v>
      </c>
      <c r="R29">
        <v>5486</v>
      </c>
      <c r="S29" s="145">
        <f t="shared" si="0"/>
        <v>435984</v>
      </c>
      <c r="T29" s="204">
        <f t="shared" si="1"/>
        <v>9.9652739550075226E-2</v>
      </c>
    </row>
    <row r="30" spans="2:20" x14ac:dyDescent="0.3">
      <c r="B30" s="148" t="s">
        <v>104</v>
      </c>
      <c r="C30" s="146">
        <v>12800.2</v>
      </c>
      <c r="E30" s="148" t="s">
        <v>104</v>
      </c>
      <c r="F30" s="146">
        <v>102668</v>
      </c>
      <c r="G30" s="146">
        <v>8544</v>
      </c>
      <c r="H30" s="146">
        <v>33904</v>
      </c>
      <c r="I30" s="146">
        <v>564</v>
      </c>
      <c r="J30" s="146">
        <v>497.50099999999998</v>
      </c>
      <c r="L30" s="148" t="s">
        <v>50</v>
      </c>
      <c r="M30" s="183">
        <v>5158.2</v>
      </c>
      <c r="N30">
        <v>34279</v>
      </c>
      <c r="O30">
        <v>746</v>
      </c>
      <c r="P30">
        <v>1918</v>
      </c>
      <c r="Q30">
        <v>39</v>
      </c>
      <c r="R30">
        <v>444</v>
      </c>
      <c r="S30" s="145">
        <f t="shared" si="0"/>
        <v>36538</v>
      </c>
      <c r="T30" s="204">
        <f t="shared" si="1"/>
        <v>0.14117357271881328</v>
      </c>
    </row>
    <row r="31" spans="2:20" x14ac:dyDescent="0.3">
      <c r="B31" s="148" t="s">
        <v>47</v>
      </c>
      <c r="C31" s="146">
        <v>17440</v>
      </c>
      <c r="E31" s="148" t="s">
        <v>47</v>
      </c>
      <c r="F31" s="146">
        <v>183572</v>
      </c>
      <c r="G31" s="146">
        <v>7862</v>
      </c>
      <c r="H31" s="146">
        <v>2934</v>
      </c>
      <c r="I31" s="146">
        <v>420</v>
      </c>
      <c r="J31" s="146">
        <v>480</v>
      </c>
      <c r="L31" s="148" t="s">
        <v>52</v>
      </c>
      <c r="M31" s="183">
        <v>36467.800000000003</v>
      </c>
      <c r="N31">
        <v>269753</v>
      </c>
      <c r="O31">
        <v>11635</v>
      </c>
      <c r="P31">
        <v>7823</v>
      </c>
      <c r="Q31">
        <v>1500</v>
      </c>
      <c r="R31">
        <v>15805</v>
      </c>
      <c r="S31" s="145">
        <f t="shared" si="0"/>
        <v>274906</v>
      </c>
      <c r="T31" s="204">
        <f t="shared" si="1"/>
        <v>0.1326555258888493</v>
      </c>
    </row>
    <row r="32" spans="2:20" x14ac:dyDescent="0.3">
      <c r="B32" s="148" t="s">
        <v>48</v>
      </c>
      <c r="C32" s="146">
        <v>53435.199999999997</v>
      </c>
      <c r="E32" s="148" t="s">
        <v>48</v>
      </c>
      <c r="F32" s="146">
        <v>409570</v>
      </c>
      <c r="G32" s="146">
        <v>13631</v>
      </c>
      <c r="H32" s="146">
        <v>16069</v>
      </c>
      <c r="I32" s="146">
        <v>2200</v>
      </c>
      <c r="J32" s="146">
        <v>5486</v>
      </c>
      <c r="L32" s="148" t="s">
        <v>53</v>
      </c>
      <c r="M32" s="183">
        <v>30148.400000000001</v>
      </c>
      <c r="N32">
        <v>389779</v>
      </c>
      <c r="O32">
        <v>35684</v>
      </c>
      <c r="P32">
        <v>13687</v>
      </c>
      <c r="Q32">
        <v>2493</v>
      </c>
      <c r="R32">
        <v>16957</v>
      </c>
      <c r="S32" s="145">
        <f t="shared" si="0"/>
        <v>424686</v>
      </c>
      <c r="T32" s="204">
        <f t="shared" si="1"/>
        <v>7.098986074417335E-2</v>
      </c>
    </row>
    <row r="33" spans="2:20" x14ac:dyDescent="0.3">
      <c r="B33" s="148" t="s">
        <v>50</v>
      </c>
      <c r="C33" s="146">
        <v>6470.8</v>
      </c>
      <c r="E33" s="148" t="s">
        <v>50</v>
      </c>
      <c r="F33" s="146">
        <v>34279</v>
      </c>
      <c r="G33" s="146">
        <v>746</v>
      </c>
      <c r="H33" s="146">
        <v>1918</v>
      </c>
      <c r="I33" s="146">
        <v>39</v>
      </c>
      <c r="J33" s="146">
        <v>444</v>
      </c>
      <c r="L33" s="148" t="s">
        <v>54</v>
      </c>
      <c r="M33" s="183">
        <v>6584</v>
      </c>
      <c r="N33">
        <v>171023</v>
      </c>
      <c r="O33">
        <v>16809</v>
      </c>
      <c r="P33">
        <v>2643</v>
      </c>
      <c r="Q33">
        <v>334</v>
      </c>
      <c r="R33">
        <v>1700</v>
      </c>
      <c r="S33" s="145">
        <f t="shared" si="0"/>
        <v>189109</v>
      </c>
      <c r="T33" s="204">
        <f t="shared" si="1"/>
        <v>3.4815899824968667E-2</v>
      </c>
    </row>
    <row r="34" spans="2:20" x14ac:dyDescent="0.3">
      <c r="B34" s="148" t="s">
        <v>52</v>
      </c>
      <c r="C34" s="146">
        <v>40116.6</v>
      </c>
      <c r="E34" s="148" t="s">
        <v>52</v>
      </c>
      <c r="F34" s="146">
        <v>269753</v>
      </c>
      <c r="G34" s="146">
        <v>11635</v>
      </c>
      <c r="H34" s="146">
        <v>7823</v>
      </c>
      <c r="I34" s="146">
        <v>1500</v>
      </c>
      <c r="J34" s="146">
        <v>15805</v>
      </c>
      <c r="L34" s="148" t="s">
        <v>55</v>
      </c>
      <c r="M34" s="183">
        <v>18114.8</v>
      </c>
      <c r="N34">
        <v>298234</v>
      </c>
      <c r="O34">
        <v>7619</v>
      </c>
      <c r="P34">
        <v>2421</v>
      </c>
      <c r="Q34">
        <v>3865</v>
      </c>
      <c r="R34">
        <v>28116</v>
      </c>
      <c r="S34" s="145">
        <f t="shared" si="0"/>
        <v>284023</v>
      </c>
      <c r="T34" s="204">
        <f t="shared" si="1"/>
        <v>6.3779341813867185E-2</v>
      </c>
    </row>
    <row r="35" spans="2:20" x14ac:dyDescent="0.3">
      <c r="B35" s="148" t="s">
        <v>53</v>
      </c>
      <c r="C35" s="146">
        <v>33216.800000000003</v>
      </c>
      <c r="E35" s="148" t="s">
        <v>53</v>
      </c>
      <c r="F35" s="146">
        <v>389779</v>
      </c>
      <c r="G35" s="146">
        <v>35684</v>
      </c>
      <c r="H35" s="146">
        <v>13687</v>
      </c>
      <c r="I35" s="146">
        <v>2493</v>
      </c>
      <c r="J35" s="146">
        <v>16957</v>
      </c>
      <c r="L35" s="148" t="s">
        <v>56</v>
      </c>
      <c r="M35" s="183">
        <v>32757</v>
      </c>
      <c r="N35">
        <v>477177</v>
      </c>
      <c r="O35">
        <v>53780</v>
      </c>
      <c r="P35">
        <v>6241</v>
      </c>
      <c r="Q35">
        <v>1984</v>
      </c>
      <c r="R35">
        <v>81709</v>
      </c>
      <c r="S35" s="145">
        <f t="shared" si="0"/>
        <v>457473</v>
      </c>
      <c r="T35" s="204">
        <f t="shared" si="1"/>
        <v>7.1604225823163337E-2</v>
      </c>
    </row>
    <row r="36" spans="2:20" x14ac:dyDescent="0.3">
      <c r="B36" s="148" t="s">
        <v>54</v>
      </c>
      <c r="C36" s="146">
        <v>9688.4</v>
      </c>
      <c r="E36" s="148" t="s">
        <v>54</v>
      </c>
      <c r="F36" s="146">
        <v>171023</v>
      </c>
      <c r="G36" s="146">
        <v>16809</v>
      </c>
      <c r="H36" s="146">
        <v>2643</v>
      </c>
      <c r="I36" s="146">
        <v>334</v>
      </c>
      <c r="J36" s="146">
        <v>1700</v>
      </c>
      <c r="L36" s="148" t="s">
        <v>57</v>
      </c>
      <c r="M36" s="183">
        <v>33918.6</v>
      </c>
      <c r="N36">
        <v>514114</v>
      </c>
      <c r="O36">
        <v>168343</v>
      </c>
      <c r="P36">
        <v>32082</v>
      </c>
      <c r="Q36">
        <v>4986</v>
      </c>
      <c r="R36">
        <v>42112</v>
      </c>
      <c r="S36" s="145">
        <f t="shared" si="0"/>
        <v>677413</v>
      </c>
      <c r="T36" s="204">
        <f t="shared" si="1"/>
        <v>5.0070783997354637E-2</v>
      </c>
    </row>
    <row r="37" spans="2:20" x14ac:dyDescent="0.3">
      <c r="B37" s="148" t="s">
        <v>55</v>
      </c>
      <c r="C37" s="146">
        <v>22828.799999999999</v>
      </c>
      <c r="E37" s="148" t="s">
        <v>55</v>
      </c>
      <c r="F37" s="146">
        <v>298234</v>
      </c>
      <c r="G37" s="146">
        <v>7619</v>
      </c>
      <c r="H37" s="146">
        <v>2421</v>
      </c>
      <c r="I37" s="146">
        <v>3865</v>
      </c>
      <c r="J37" s="146">
        <v>28116</v>
      </c>
      <c r="L37" s="148" t="s">
        <v>58</v>
      </c>
      <c r="M37" s="183">
        <v>2470.4</v>
      </c>
      <c r="N37">
        <v>91482</v>
      </c>
      <c r="O37">
        <v>36227</v>
      </c>
      <c r="P37">
        <v>39773</v>
      </c>
      <c r="Q37">
        <v>391</v>
      </c>
      <c r="R37">
        <v>5462</v>
      </c>
      <c r="S37" s="145">
        <f t="shared" si="0"/>
        <v>162411</v>
      </c>
      <c r="T37" s="204">
        <f t="shared" si="1"/>
        <v>1.5210792372437828E-2</v>
      </c>
    </row>
    <row r="38" spans="2:20" x14ac:dyDescent="0.3">
      <c r="B38" s="148" t="s">
        <v>56</v>
      </c>
      <c r="C38" s="146">
        <v>39030</v>
      </c>
      <c r="E38" s="148" t="s">
        <v>56</v>
      </c>
      <c r="F38" s="146">
        <v>477177</v>
      </c>
      <c r="G38" s="146">
        <v>53780</v>
      </c>
      <c r="H38" s="146">
        <v>6241</v>
      </c>
      <c r="I38" s="146">
        <v>1984</v>
      </c>
      <c r="J38" s="146">
        <v>81709</v>
      </c>
      <c r="L38" s="148" t="s">
        <v>59</v>
      </c>
      <c r="M38" s="183">
        <v>14734</v>
      </c>
      <c r="N38">
        <v>293973</v>
      </c>
      <c r="O38">
        <v>32073</v>
      </c>
      <c r="P38">
        <v>5517</v>
      </c>
      <c r="Q38">
        <v>3242</v>
      </c>
      <c r="R38">
        <v>9328.2619193280843</v>
      </c>
      <c r="S38" s="145">
        <f t="shared" si="0"/>
        <v>325476.73808067193</v>
      </c>
      <c r="T38" s="204">
        <f t="shared" si="1"/>
        <v>4.5268980163946662E-2</v>
      </c>
    </row>
    <row r="39" spans="2:20" x14ac:dyDescent="0.3">
      <c r="B39" s="148" t="s">
        <v>57</v>
      </c>
      <c r="C39" s="146">
        <v>38640.800000000003</v>
      </c>
      <c r="E39" s="148" t="s">
        <v>57</v>
      </c>
      <c r="F39" s="146">
        <v>514114</v>
      </c>
      <c r="G39" s="146">
        <v>168343</v>
      </c>
      <c r="H39" s="146">
        <v>32082</v>
      </c>
      <c r="I39" s="146">
        <v>4986</v>
      </c>
      <c r="J39" s="146">
        <v>42112</v>
      </c>
      <c r="L39" s="148" t="s">
        <v>60</v>
      </c>
      <c r="M39" s="183">
        <v>18115.8</v>
      </c>
      <c r="N39">
        <v>445815</v>
      </c>
      <c r="O39">
        <v>21865</v>
      </c>
      <c r="P39">
        <v>5186</v>
      </c>
      <c r="Q39">
        <v>3299</v>
      </c>
      <c r="R39">
        <v>28711.125535575105</v>
      </c>
      <c r="S39" s="145">
        <f t="shared" si="0"/>
        <v>447453.87446442491</v>
      </c>
      <c r="T39" s="204">
        <f t="shared" si="1"/>
        <v>4.048640772567566E-2</v>
      </c>
    </row>
    <row r="40" spans="2:20" x14ac:dyDescent="0.3">
      <c r="B40" s="148" t="s">
        <v>58</v>
      </c>
      <c r="C40" s="146">
        <v>2636.2</v>
      </c>
      <c r="E40" s="148" t="s">
        <v>58</v>
      </c>
      <c r="F40" s="146">
        <v>91482</v>
      </c>
      <c r="G40" s="146">
        <v>36227</v>
      </c>
      <c r="H40" s="146">
        <v>39773</v>
      </c>
      <c r="I40" s="146">
        <v>391</v>
      </c>
      <c r="J40" s="146">
        <v>5462</v>
      </c>
      <c r="L40" s="148" t="s">
        <v>61</v>
      </c>
      <c r="M40" s="183">
        <v>17212.400000000001</v>
      </c>
      <c r="N40">
        <v>204009</v>
      </c>
      <c r="O40">
        <v>8783</v>
      </c>
      <c r="P40">
        <v>3080</v>
      </c>
      <c r="Q40">
        <v>3914</v>
      </c>
      <c r="R40">
        <v>6214.8297513655552</v>
      </c>
      <c r="S40" s="145">
        <f t="shared" si="0"/>
        <v>213571.17024863444</v>
      </c>
      <c r="T40" s="204">
        <f t="shared" si="1"/>
        <v>8.0593274738166853E-2</v>
      </c>
    </row>
    <row r="41" spans="2:20" x14ac:dyDescent="0.3">
      <c r="B41" s="148" t="s">
        <v>59</v>
      </c>
      <c r="C41" s="146">
        <v>15290.2</v>
      </c>
      <c r="E41" s="148" t="s">
        <v>59</v>
      </c>
      <c r="F41" s="146">
        <v>293973</v>
      </c>
      <c r="G41" s="146">
        <v>32073</v>
      </c>
      <c r="H41" s="146">
        <v>5517</v>
      </c>
      <c r="I41" s="146">
        <v>3242</v>
      </c>
      <c r="J41" s="146">
        <v>9328.2619193280843</v>
      </c>
      <c r="L41" s="148" t="s">
        <v>62</v>
      </c>
      <c r="M41" s="183">
        <v>21728.2</v>
      </c>
      <c r="N41">
        <v>281306</v>
      </c>
      <c r="O41">
        <v>6337</v>
      </c>
      <c r="P41">
        <v>6803</v>
      </c>
      <c r="Q41">
        <v>6339</v>
      </c>
      <c r="R41">
        <v>13750.175480384616</v>
      </c>
      <c r="S41" s="145">
        <f t="shared" si="0"/>
        <v>287034.82451961539</v>
      </c>
      <c r="T41" s="204">
        <f t="shared" si="1"/>
        <v>7.5698828657339928E-2</v>
      </c>
    </row>
    <row r="42" spans="2:20" x14ac:dyDescent="0.3">
      <c r="B42" s="148" t="s">
        <v>60</v>
      </c>
      <c r="C42" s="146">
        <v>23129.599999999999</v>
      </c>
      <c r="E42" s="148" t="s">
        <v>60</v>
      </c>
      <c r="F42" s="146">
        <v>445815</v>
      </c>
      <c r="G42" s="146">
        <v>21865</v>
      </c>
      <c r="H42" s="146">
        <v>5186</v>
      </c>
      <c r="I42" s="146">
        <v>3299</v>
      </c>
      <c r="J42" s="146">
        <v>28711.125535575105</v>
      </c>
      <c r="L42" s="148" t="s">
        <v>63</v>
      </c>
      <c r="M42" s="183">
        <v>2222</v>
      </c>
      <c r="N42">
        <v>97974</v>
      </c>
      <c r="O42">
        <v>8875</v>
      </c>
      <c r="P42">
        <v>3445</v>
      </c>
      <c r="Q42">
        <v>521</v>
      </c>
      <c r="R42">
        <v>0</v>
      </c>
      <c r="S42" s="145">
        <f t="shared" si="0"/>
        <v>110815</v>
      </c>
      <c r="T42" s="204">
        <f t="shared" si="1"/>
        <v>2.0051437079817713E-2</v>
      </c>
    </row>
    <row r="43" spans="2:20" x14ac:dyDescent="0.3">
      <c r="B43" s="148" t="s">
        <v>61</v>
      </c>
      <c r="C43" s="146">
        <v>21132.2</v>
      </c>
      <c r="E43" s="148" t="s">
        <v>61</v>
      </c>
      <c r="F43" s="146">
        <v>204009</v>
      </c>
      <c r="G43" s="146">
        <v>8783</v>
      </c>
      <c r="H43" s="146">
        <v>3080</v>
      </c>
      <c r="I43" s="146">
        <v>3914</v>
      </c>
      <c r="J43" s="146">
        <v>6214.8297513655552</v>
      </c>
      <c r="L43" s="148" t="s">
        <v>64</v>
      </c>
      <c r="M43" s="183">
        <v>1623.2</v>
      </c>
      <c r="N43">
        <v>61276</v>
      </c>
      <c r="O43">
        <v>11971</v>
      </c>
      <c r="P43">
        <v>3745</v>
      </c>
      <c r="Q43">
        <v>337</v>
      </c>
      <c r="R43">
        <v>5904.1521854149378</v>
      </c>
      <c r="S43" s="145">
        <f t="shared" si="0"/>
        <v>71424.847814585068</v>
      </c>
      <c r="T43" s="204">
        <f t="shared" si="1"/>
        <v>2.2725984719123755E-2</v>
      </c>
    </row>
    <row r="44" spans="2:20" x14ac:dyDescent="0.3">
      <c r="B44" s="148" t="s">
        <v>62</v>
      </c>
      <c r="C44" s="146">
        <v>25084</v>
      </c>
      <c r="E44" s="148" t="s">
        <v>62</v>
      </c>
      <c r="F44" s="146">
        <v>281306</v>
      </c>
      <c r="G44" s="146">
        <v>6337</v>
      </c>
      <c r="H44" s="146">
        <v>6803</v>
      </c>
      <c r="I44" s="146">
        <v>6339</v>
      </c>
      <c r="J44" s="146">
        <v>13750.175480384616</v>
      </c>
      <c r="L44" s="148" t="s">
        <v>65</v>
      </c>
      <c r="M44" s="183">
        <v>772.2</v>
      </c>
      <c r="N44">
        <v>3980</v>
      </c>
      <c r="O44">
        <v>799</v>
      </c>
      <c r="P44">
        <v>9272</v>
      </c>
      <c r="Q44">
        <v>1959</v>
      </c>
      <c r="R44">
        <v>164.40837801139472</v>
      </c>
      <c r="S44" s="145">
        <f t="shared" si="0"/>
        <v>15845.591621988606</v>
      </c>
      <c r="T44" s="204">
        <f t="shared" si="1"/>
        <v>4.8732797008881244E-2</v>
      </c>
    </row>
    <row r="45" spans="2:20" x14ac:dyDescent="0.3">
      <c r="B45" s="148" t="s">
        <v>63</v>
      </c>
      <c r="C45" s="146">
        <v>2244.8000000000002</v>
      </c>
      <c r="E45" s="148" t="s">
        <v>63</v>
      </c>
      <c r="F45" s="146">
        <v>97974</v>
      </c>
      <c r="G45" s="146">
        <v>8875</v>
      </c>
      <c r="H45" s="146">
        <v>3445</v>
      </c>
      <c r="I45" s="146">
        <v>521</v>
      </c>
      <c r="J45" s="146">
        <v>0</v>
      </c>
      <c r="L45" s="148" t="s">
        <v>66</v>
      </c>
      <c r="M45" s="183">
        <v>5760.2</v>
      </c>
      <c r="N45">
        <v>229705</v>
      </c>
      <c r="O45">
        <v>29371</v>
      </c>
      <c r="P45">
        <v>14010</v>
      </c>
      <c r="Q45">
        <v>2609</v>
      </c>
      <c r="R45">
        <v>30185.428788374124</v>
      </c>
      <c r="S45" s="145">
        <f t="shared" si="0"/>
        <v>245509.57121162588</v>
      </c>
      <c r="T45" s="204">
        <f t="shared" si="1"/>
        <v>2.346222174383086E-2</v>
      </c>
    </row>
    <row r="46" spans="2:20" x14ac:dyDescent="0.3">
      <c r="B46" s="148" t="s">
        <v>64</v>
      </c>
      <c r="C46" s="146">
        <v>1731.8</v>
      </c>
      <c r="E46" s="148" t="s">
        <v>64</v>
      </c>
      <c r="F46" s="146">
        <v>61276</v>
      </c>
      <c r="G46" s="146">
        <v>11971</v>
      </c>
      <c r="H46" s="146">
        <v>3745</v>
      </c>
      <c r="I46" s="146">
        <v>337</v>
      </c>
      <c r="J46" s="146">
        <v>5904.1521854149378</v>
      </c>
      <c r="L46" s="148" t="s">
        <v>67</v>
      </c>
      <c r="M46" s="183">
        <v>0.2</v>
      </c>
      <c r="N46">
        <v>4058</v>
      </c>
      <c r="O46">
        <v>1865</v>
      </c>
      <c r="P46">
        <v>3672</v>
      </c>
      <c r="Q46">
        <v>4</v>
      </c>
      <c r="R46">
        <v>259.73522363383881</v>
      </c>
      <c r="S46" s="145">
        <f t="shared" si="0"/>
        <v>9339.2647763661607</v>
      </c>
      <c r="T46" s="204">
        <f t="shared" si="1"/>
        <v>2.1414961968539299E-5</v>
      </c>
    </row>
    <row r="47" spans="2:20" x14ac:dyDescent="0.3">
      <c r="B47" s="148" t="s">
        <v>65</v>
      </c>
      <c r="C47" s="146">
        <v>781.2</v>
      </c>
      <c r="E47" s="148" t="s">
        <v>65</v>
      </c>
      <c r="F47" s="146">
        <v>3980</v>
      </c>
      <c r="G47" s="146">
        <v>799</v>
      </c>
      <c r="H47" s="146">
        <v>9272</v>
      </c>
      <c r="I47" s="146">
        <v>1959</v>
      </c>
      <c r="J47" s="146">
        <v>164.40837801139472</v>
      </c>
      <c r="L47" s="148" t="s">
        <v>68</v>
      </c>
      <c r="M47" s="183">
        <v>19106.8</v>
      </c>
      <c r="N47">
        <v>208833</v>
      </c>
      <c r="O47">
        <v>8694</v>
      </c>
      <c r="P47">
        <v>6380</v>
      </c>
      <c r="Q47">
        <v>1144</v>
      </c>
      <c r="R47">
        <v>407.44222606343959</v>
      </c>
      <c r="S47" s="145">
        <f t="shared" si="0"/>
        <v>224643.55777393657</v>
      </c>
      <c r="T47" s="204">
        <f t="shared" si="1"/>
        <v>8.5053852375448782E-2</v>
      </c>
    </row>
    <row r="48" spans="2:20" x14ac:dyDescent="0.3">
      <c r="B48" s="148" t="s">
        <v>66</v>
      </c>
      <c r="C48" s="146">
        <v>6371.6</v>
      </c>
      <c r="E48" s="148" t="s">
        <v>66</v>
      </c>
      <c r="F48" s="146">
        <v>229705</v>
      </c>
      <c r="G48" s="146">
        <v>29371</v>
      </c>
      <c r="H48" s="146">
        <v>14010</v>
      </c>
      <c r="I48" s="146">
        <v>2609</v>
      </c>
      <c r="J48" s="146">
        <v>30185.428788374124</v>
      </c>
      <c r="L48" s="148" t="s">
        <v>51</v>
      </c>
      <c r="M48" s="183">
        <v>13278</v>
      </c>
      <c r="N48">
        <v>333488</v>
      </c>
      <c r="O48">
        <v>25830</v>
      </c>
      <c r="P48">
        <v>21905</v>
      </c>
      <c r="Q48">
        <v>1219</v>
      </c>
      <c r="R48">
        <v>3335.8429999999998</v>
      </c>
      <c r="S48" s="145">
        <f t="shared" si="0"/>
        <v>379106.15700000001</v>
      </c>
      <c r="T48" s="204">
        <f t="shared" si="1"/>
        <v>3.5024490514935107E-2</v>
      </c>
    </row>
    <row r="49" spans="2:20" x14ac:dyDescent="0.3">
      <c r="B49" s="148" t="s">
        <v>67</v>
      </c>
      <c r="C49" s="146">
        <v>0</v>
      </c>
      <c r="E49" s="148" t="s">
        <v>67</v>
      </c>
      <c r="F49" s="146">
        <v>4058</v>
      </c>
      <c r="G49" s="146">
        <v>1865</v>
      </c>
      <c r="H49" s="146">
        <v>3672</v>
      </c>
      <c r="I49" s="146">
        <v>4</v>
      </c>
      <c r="J49" s="146">
        <v>259.73522363383881</v>
      </c>
      <c r="L49" s="216"/>
      <c r="M49" s="183">
        <f>SUM(M2:M48)</f>
        <v>744298.59999999986</v>
      </c>
      <c r="S49">
        <f>SUM(S2:S48)</f>
        <v>10228501.346812906</v>
      </c>
      <c r="T49" s="204">
        <f t="shared" si="1"/>
        <v>7.2767121473950383E-2</v>
      </c>
    </row>
    <row r="50" spans="2:20" x14ac:dyDescent="0.3">
      <c r="B50" s="148" t="s">
        <v>68</v>
      </c>
      <c r="C50" s="146">
        <v>25450.799999999999</v>
      </c>
      <c r="E50" s="148" t="s">
        <v>68</v>
      </c>
      <c r="F50" s="146">
        <v>208833</v>
      </c>
      <c r="G50" s="146">
        <v>8694</v>
      </c>
      <c r="H50" s="146">
        <v>6380</v>
      </c>
      <c r="I50" s="146">
        <v>1144</v>
      </c>
      <c r="J50" s="146">
        <v>407.44222606343959</v>
      </c>
    </row>
    <row r="51" spans="2:20" x14ac:dyDescent="0.3">
      <c r="B51" s="148" t="s">
        <v>51</v>
      </c>
      <c r="C51" s="146">
        <v>15740.222222222223</v>
      </c>
      <c r="E51" s="148" t="s">
        <v>51</v>
      </c>
      <c r="F51" s="146">
        <v>333488</v>
      </c>
      <c r="G51" s="146">
        <v>25830</v>
      </c>
      <c r="H51" s="146">
        <v>21905</v>
      </c>
      <c r="I51" s="146">
        <v>1219</v>
      </c>
      <c r="J51" s="146">
        <v>3335.8429999999998</v>
      </c>
    </row>
    <row r="52" spans="2:20" x14ac:dyDescent="0.3">
      <c r="B52" s="148" t="s">
        <v>117</v>
      </c>
      <c r="C52" s="146">
        <v>19992.400000000001</v>
      </c>
      <c r="E52" s="148" t="s">
        <v>117</v>
      </c>
      <c r="F52" s="146">
        <v>9062392</v>
      </c>
      <c r="G52" s="146">
        <v>862733</v>
      </c>
      <c r="H52" s="146">
        <v>690965</v>
      </c>
      <c r="I52" s="146">
        <v>74791</v>
      </c>
      <c r="J52" s="146">
        <v>462379.65318709565</v>
      </c>
    </row>
  </sheetData>
  <autoFilter ref="L1:T102" xr:uid="{00000000-0009-0000-0000-00000D000000}">
    <sortState xmlns:xlrd2="http://schemas.microsoft.com/office/spreadsheetml/2017/richdata2" ref="L2:T52">
      <sortCondition ref="L1:L102"/>
    </sortState>
  </autoFilter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6"/>
  <sheetViews>
    <sheetView workbookViewId="0">
      <selection activeCell="B32" sqref="B32:B1071"/>
    </sheetView>
  </sheetViews>
  <sheetFormatPr baseColWidth="10" defaultColWidth="11.5546875" defaultRowHeight="14.4" x14ac:dyDescent="0.3"/>
  <cols>
    <col min="1" max="2" width="12.33203125" style="217" customWidth="1"/>
    <col min="3" max="3" width="11.5546875" style="217"/>
    <col min="4" max="4" width="15.33203125" style="217" customWidth="1"/>
    <col min="5" max="5" width="11.5546875" style="217"/>
    <col min="6" max="6" width="14.44140625" style="217" customWidth="1"/>
    <col min="7" max="16384" width="11.5546875" style="217"/>
  </cols>
  <sheetData>
    <row r="1" spans="1:7" x14ac:dyDescent="0.3">
      <c r="A1" s="237" t="s">
        <v>0</v>
      </c>
      <c r="B1" s="237" t="s">
        <v>1</v>
      </c>
      <c r="C1" s="238" t="s">
        <v>2</v>
      </c>
      <c r="D1" s="238" t="s">
        <v>33</v>
      </c>
      <c r="E1" s="237" t="s">
        <v>34</v>
      </c>
      <c r="F1" s="239" t="s">
        <v>35</v>
      </c>
      <c r="G1" s="239" t="s">
        <v>36</v>
      </c>
    </row>
    <row r="2" spans="1:7" x14ac:dyDescent="0.3">
      <c r="A2" s="217">
        <v>2011</v>
      </c>
      <c r="B2" s="217" t="s">
        <v>115</v>
      </c>
      <c r="C2" s="225" t="s">
        <v>69</v>
      </c>
      <c r="D2" s="225" t="s">
        <v>70</v>
      </c>
      <c r="F2" s="5" t="s">
        <v>109</v>
      </c>
      <c r="G2" s="240">
        <v>109311</v>
      </c>
    </row>
    <row r="3" spans="1:7" x14ac:dyDescent="0.3">
      <c r="A3" s="217">
        <v>2011</v>
      </c>
      <c r="B3" s="217" t="s">
        <v>115</v>
      </c>
      <c r="C3" s="225" t="s">
        <v>69</v>
      </c>
      <c r="D3" s="225" t="s">
        <v>70</v>
      </c>
      <c r="F3" s="5" t="s">
        <v>110</v>
      </c>
      <c r="G3" s="240">
        <v>57470</v>
      </c>
    </row>
    <row r="4" spans="1:7" x14ac:dyDescent="0.3">
      <c r="A4" s="217">
        <v>2011</v>
      </c>
      <c r="B4" s="217" t="s">
        <v>115</v>
      </c>
      <c r="C4" s="225" t="s">
        <v>69</v>
      </c>
      <c r="D4" s="225" t="s">
        <v>70</v>
      </c>
      <c r="F4" s="5" t="s">
        <v>111</v>
      </c>
      <c r="G4" s="217">
        <v>109311</v>
      </c>
    </row>
    <row r="5" spans="1:7" x14ac:dyDescent="0.3">
      <c r="A5" s="217">
        <v>2013</v>
      </c>
      <c r="B5" s="217" t="s">
        <v>6</v>
      </c>
      <c r="C5" s="225" t="s">
        <v>7</v>
      </c>
      <c r="D5" s="225" t="s">
        <v>249</v>
      </c>
      <c r="F5" s="5" t="s">
        <v>109</v>
      </c>
      <c r="G5" s="240">
        <v>415000</v>
      </c>
    </row>
    <row r="6" spans="1:7" x14ac:dyDescent="0.3">
      <c r="A6" s="217">
        <v>2013</v>
      </c>
      <c r="B6" s="217" t="s">
        <v>6</v>
      </c>
      <c r="C6" s="225" t="s">
        <v>7</v>
      </c>
      <c r="D6" s="225" t="s">
        <v>249</v>
      </c>
      <c r="F6" s="5" t="s">
        <v>110</v>
      </c>
      <c r="G6" s="240">
        <v>415000</v>
      </c>
    </row>
    <row r="7" spans="1:7" x14ac:dyDescent="0.3">
      <c r="A7" s="217">
        <v>2013</v>
      </c>
      <c r="B7" s="217" t="s">
        <v>6</v>
      </c>
      <c r="C7" s="225" t="s">
        <v>7</v>
      </c>
      <c r="D7" s="225" t="s">
        <v>249</v>
      </c>
      <c r="F7" s="5" t="s">
        <v>111</v>
      </c>
      <c r="G7" s="217">
        <v>519000</v>
      </c>
    </row>
    <row r="8" spans="1:7" x14ac:dyDescent="0.3">
      <c r="A8" s="217">
        <v>2006</v>
      </c>
      <c r="B8" s="217" t="s">
        <v>6</v>
      </c>
      <c r="C8" s="225" t="s">
        <v>7</v>
      </c>
      <c r="D8" s="225" t="s">
        <v>249</v>
      </c>
      <c r="F8" s="5" t="s">
        <v>109</v>
      </c>
      <c r="G8" s="217">
        <v>73256.7</v>
      </c>
    </row>
    <row r="9" spans="1:7" x14ac:dyDescent="0.3">
      <c r="A9" s="217">
        <v>2006</v>
      </c>
      <c r="B9" s="217" t="s">
        <v>6</v>
      </c>
      <c r="C9" s="225" t="s">
        <v>7</v>
      </c>
      <c r="D9" s="225" t="s">
        <v>249</v>
      </c>
      <c r="F9" s="5" t="s">
        <v>110</v>
      </c>
      <c r="G9" s="217">
        <v>99326.7</v>
      </c>
    </row>
    <row r="10" spans="1:7" x14ac:dyDescent="0.3">
      <c r="A10" s="217">
        <v>2006</v>
      </c>
      <c r="B10" s="217" t="s">
        <v>6</v>
      </c>
      <c r="C10" s="225" t="s">
        <v>7</v>
      </c>
      <c r="D10" s="225" t="s">
        <v>249</v>
      </c>
      <c r="F10" s="5" t="s">
        <v>111</v>
      </c>
      <c r="G10" s="217">
        <v>73256.7</v>
      </c>
    </row>
    <row r="11" spans="1:7" x14ac:dyDescent="0.3">
      <c r="A11" s="217">
        <v>2015</v>
      </c>
      <c r="B11" s="217" t="s">
        <v>113</v>
      </c>
      <c r="C11" s="225" t="s">
        <v>11</v>
      </c>
      <c r="D11" s="225" t="s">
        <v>246</v>
      </c>
      <c r="F11" s="5" t="s">
        <v>109</v>
      </c>
      <c r="G11" s="240">
        <v>128740</v>
      </c>
    </row>
    <row r="12" spans="1:7" x14ac:dyDescent="0.3">
      <c r="A12" s="217">
        <v>2015</v>
      </c>
      <c r="B12" s="217" t="s">
        <v>113</v>
      </c>
      <c r="C12" s="225" t="s">
        <v>11</v>
      </c>
      <c r="D12" s="225" t="s">
        <v>246</v>
      </c>
      <c r="F12" s="5" t="s">
        <v>110</v>
      </c>
      <c r="G12" s="240">
        <v>128740</v>
      </c>
    </row>
    <row r="13" spans="1:7" x14ac:dyDescent="0.3">
      <c r="A13" s="217">
        <v>2015</v>
      </c>
      <c r="B13" s="217" t="s">
        <v>113</v>
      </c>
      <c r="C13" s="225" t="s">
        <v>11</v>
      </c>
      <c r="D13" s="225" t="s">
        <v>246</v>
      </c>
      <c r="F13" s="5" t="s">
        <v>111</v>
      </c>
      <c r="G13" s="217">
        <v>176341</v>
      </c>
    </row>
    <row r="14" spans="1:7" x14ac:dyDescent="0.3">
      <c r="A14" s="217">
        <v>2017</v>
      </c>
      <c r="B14" s="217" t="s">
        <v>250</v>
      </c>
      <c r="C14" s="225" t="s">
        <v>251</v>
      </c>
      <c r="D14" s="225" t="s">
        <v>252</v>
      </c>
      <c r="F14" s="5" t="s">
        <v>109</v>
      </c>
      <c r="G14" s="240">
        <v>127410</v>
      </c>
    </row>
    <row r="15" spans="1:7" x14ac:dyDescent="0.3">
      <c r="A15" s="217">
        <v>2017</v>
      </c>
      <c r="B15" s="217" t="s">
        <v>250</v>
      </c>
      <c r="C15" s="225" t="s">
        <v>251</v>
      </c>
      <c r="D15" s="225" t="s">
        <v>252</v>
      </c>
      <c r="F15" s="5" t="s">
        <v>110</v>
      </c>
      <c r="G15" s="240">
        <v>127410</v>
      </c>
    </row>
    <row r="16" spans="1:7" x14ac:dyDescent="0.3">
      <c r="A16" s="217">
        <v>2017</v>
      </c>
      <c r="B16" s="217" t="s">
        <v>250</v>
      </c>
      <c r="C16" s="225" t="s">
        <v>251</v>
      </c>
      <c r="D16" s="225" t="s">
        <v>252</v>
      </c>
      <c r="F16" s="5" t="s">
        <v>111</v>
      </c>
      <c r="G16" s="217">
        <v>176995</v>
      </c>
    </row>
    <row r="17" spans="1:7" x14ac:dyDescent="0.3">
      <c r="A17" s="241">
        <v>2017</v>
      </c>
      <c r="B17" s="241" t="s">
        <v>250</v>
      </c>
      <c r="C17" s="225" t="s">
        <v>251</v>
      </c>
      <c r="D17" s="225" t="s">
        <v>252</v>
      </c>
      <c r="F17" s="242" t="s">
        <v>109</v>
      </c>
      <c r="G17" s="217">
        <v>6604</v>
      </c>
    </row>
    <row r="18" spans="1:7" x14ac:dyDescent="0.3">
      <c r="A18" s="241">
        <v>2017</v>
      </c>
      <c r="B18" s="241" t="s">
        <v>250</v>
      </c>
      <c r="C18" s="225" t="s">
        <v>251</v>
      </c>
      <c r="D18" s="225" t="s">
        <v>252</v>
      </c>
      <c r="F18" s="242" t="s">
        <v>110</v>
      </c>
      <c r="G18" s="217">
        <v>6604</v>
      </c>
    </row>
    <row r="19" spans="1:7" x14ac:dyDescent="0.3">
      <c r="A19" s="241">
        <v>2017</v>
      </c>
      <c r="B19" s="241" t="s">
        <v>250</v>
      </c>
      <c r="C19" s="225" t="s">
        <v>251</v>
      </c>
      <c r="D19" s="225" t="s">
        <v>252</v>
      </c>
      <c r="F19" s="242" t="s">
        <v>111</v>
      </c>
    </row>
    <row r="20" spans="1:7" x14ac:dyDescent="0.3">
      <c r="A20" s="241">
        <v>2017</v>
      </c>
      <c r="B20" s="241" t="s">
        <v>250</v>
      </c>
      <c r="C20" s="225" t="s">
        <v>243</v>
      </c>
      <c r="D20" s="225" t="s">
        <v>244</v>
      </c>
      <c r="F20" s="242" t="s">
        <v>109</v>
      </c>
      <c r="G20" s="217">
        <v>43236</v>
      </c>
    </row>
    <row r="21" spans="1:7" x14ac:dyDescent="0.3">
      <c r="A21" s="241">
        <v>2017</v>
      </c>
      <c r="B21" s="241" t="s">
        <v>250</v>
      </c>
      <c r="C21" s="225" t="s">
        <v>243</v>
      </c>
      <c r="D21" s="225" t="s">
        <v>244</v>
      </c>
      <c r="F21" s="242" t="s">
        <v>110</v>
      </c>
      <c r="G21" s="217">
        <v>43236</v>
      </c>
    </row>
    <row r="22" spans="1:7" x14ac:dyDescent="0.3">
      <c r="A22" s="241">
        <v>2017</v>
      </c>
      <c r="B22" s="241" t="s">
        <v>250</v>
      </c>
      <c r="C22" s="225" t="s">
        <v>243</v>
      </c>
      <c r="D22" s="225" t="s">
        <v>244</v>
      </c>
      <c r="F22" s="242" t="s">
        <v>111</v>
      </c>
    </row>
    <row r="23" spans="1:7" x14ac:dyDescent="0.3">
      <c r="A23" s="217">
        <v>2017</v>
      </c>
      <c r="B23" s="217" t="s">
        <v>250</v>
      </c>
      <c r="C23" s="225" t="s">
        <v>76</v>
      </c>
      <c r="D23" s="225" t="s">
        <v>253</v>
      </c>
      <c r="F23" s="5" t="s">
        <v>109</v>
      </c>
      <c r="G23" s="241">
        <v>6773</v>
      </c>
    </row>
    <row r="24" spans="1:7" x14ac:dyDescent="0.3">
      <c r="A24" s="217">
        <v>2017</v>
      </c>
      <c r="B24" s="217" t="s">
        <v>250</v>
      </c>
      <c r="C24" s="225" t="s">
        <v>76</v>
      </c>
      <c r="D24" s="225" t="s">
        <v>253</v>
      </c>
      <c r="F24" s="5" t="s">
        <v>110</v>
      </c>
      <c r="G24" s="241">
        <v>6773</v>
      </c>
    </row>
    <row r="25" spans="1:7" x14ac:dyDescent="0.3">
      <c r="A25" s="217">
        <v>2017</v>
      </c>
      <c r="B25" s="217" t="s">
        <v>250</v>
      </c>
      <c r="C25" s="225" t="s">
        <v>76</v>
      </c>
      <c r="D25" s="225" t="s">
        <v>253</v>
      </c>
      <c r="F25" s="5" t="s">
        <v>111</v>
      </c>
      <c r="G25" s="243"/>
    </row>
    <row r="26" spans="1:7" x14ac:dyDescent="0.3">
      <c r="A26" s="217">
        <v>2017</v>
      </c>
      <c r="B26" s="217" t="s">
        <v>250</v>
      </c>
      <c r="C26" s="225" t="s">
        <v>76</v>
      </c>
      <c r="D26" s="225" t="s">
        <v>253</v>
      </c>
      <c r="F26" s="5" t="s">
        <v>109</v>
      </c>
      <c r="G26" s="240">
        <v>10046</v>
      </c>
    </row>
    <row r="27" spans="1:7" x14ac:dyDescent="0.3">
      <c r="A27" s="217">
        <v>2017</v>
      </c>
      <c r="B27" s="217" t="s">
        <v>250</v>
      </c>
      <c r="C27" s="225" t="s">
        <v>76</v>
      </c>
      <c r="D27" s="225" t="s">
        <v>253</v>
      </c>
      <c r="F27" s="5" t="s">
        <v>110</v>
      </c>
      <c r="G27" s="240">
        <v>10046</v>
      </c>
    </row>
    <row r="28" spans="1:7" x14ac:dyDescent="0.3">
      <c r="A28" s="217">
        <v>2017</v>
      </c>
      <c r="B28" s="217" t="s">
        <v>250</v>
      </c>
      <c r="C28" s="225" t="s">
        <v>76</v>
      </c>
      <c r="D28" s="225" t="s">
        <v>253</v>
      </c>
      <c r="F28" s="5" t="s">
        <v>111</v>
      </c>
    </row>
    <row r="29" spans="1:7" x14ac:dyDescent="0.3">
      <c r="A29" s="217">
        <v>0</v>
      </c>
      <c r="B29" s="217" t="s">
        <v>250</v>
      </c>
      <c r="C29" s="225" t="s">
        <v>73</v>
      </c>
      <c r="D29" s="225" t="s">
        <v>74</v>
      </c>
      <c r="F29" s="5" t="s">
        <v>109</v>
      </c>
      <c r="G29" s="240">
        <v>0</v>
      </c>
    </row>
    <row r="30" spans="1:7" x14ac:dyDescent="0.3">
      <c r="A30" s="217">
        <v>0</v>
      </c>
      <c r="B30" s="217" t="s">
        <v>250</v>
      </c>
      <c r="C30" s="225" t="s">
        <v>73</v>
      </c>
      <c r="D30" s="225" t="s">
        <v>74</v>
      </c>
      <c r="F30" s="5" t="s">
        <v>110</v>
      </c>
      <c r="G30" s="240"/>
    </row>
    <row r="31" spans="1:7" x14ac:dyDescent="0.3">
      <c r="A31" s="217">
        <v>0</v>
      </c>
      <c r="B31" s="217" t="s">
        <v>250</v>
      </c>
      <c r="C31" s="225" t="s">
        <v>73</v>
      </c>
      <c r="D31" s="225" t="s">
        <v>74</v>
      </c>
      <c r="F31" s="5" t="s">
        <v>111</v>
      </c>
    </row>
    <row r="32" spans="1:7" x14ac:dyDescent="0.3">
      <c r="A32" s="217">
        <v>0</v>
      </c>
      <c r="B32" s="217" t="s">
        <v>114</v>
      </c>
      <c r="C32" s="225" t="s">
        <v>105</v>
      </c>
      <c r="D32" s="225" t="s">
        <v>242</v>
      </c>
      <c r="F32" s="5" t="s">
        <v>109</v>
      </c>
      <c r="G32" s="240">
        <v>0</v>
      </c>
    </row>
    <row r="33" spans="1:13" x14ac:dyDescent="0.3">
      <c r="A33" s="217">
        <v>0</v>
      </c>
      <c r="B33" s="217" t="s">
        <v>114</v>
      </c>
      <c r="C33" s="225" t="s">
        <v>105</v>
      </c>
      <c r="D33" s="225" t="s">
        <v>242</v>
      </c>
      <c r="F33" s="5" t="s">
        <v>110</v>
      </c>
      <c r="G33" s="240"/>
    </row>
    <row r="34" spans="1:13" x14ac:dyDescent="0.3">
      <c r="A34" s="217">
        <v>0</v>
      </c>
      <c r="B34" s="217" t="s">
        <v>114</v>
      </c>
      <c r="C34" s="225" t="s">
        <v>105</v>
      </c>
      <c r="D34" s="225" t="s">
        <v>242</v>
      </c>
      <c r="F34" s="5" t="s">
        <v>111</v>
      </c>
    </row>
    <row r="35" spans="1:13" x14ac:dyDescent="0.3">
      <c r="A35" s="217">
        <v>2017</v>
      </c>
      <c r="B35" s="217" t="s">
        <v>250</v>
      </c>
      <c r="C35" s="244" t="s">
        <v>243</v>
      </c>
      <c r="D35" s="225" t="s">
        <v>244</v>
      </c>
      <c r="F35" s="5" t="s">
        <v>109</v>
      </c>
      <c r="G35" s="240">
        <v>63000</v>
      </c>
    </row>
    <row r="36" spans="1:13" x14ac:dyDescent="0.3">
      <c r="A36" s="217">
        <v>2017</v>
      </c>
      <c r="B36" s="217" t="s">
        <v>250</v>
      </c>
      <c r="C36" s="244" t="s">
        <v>243</v>
      </c>
      <c r="D36" s="225" t="s">
        <v>244</v>
      </c>
      <c r="F36" s="5" t="s">
        <v>110</v>
      </c>
      <c r="G36" s="240">
        <v>63000</v>
      </c>
    </row>
    <row r="37" spans="1:13" x14ac:dyDescent="0.3">
      <c r="A37" s="217">
        <v>2017</v>
      </c>
      <c r="B37" s="217" t="s">
        <v>250</v>
      </c>
      <c r="C37" s="244" t="s">
        <v>243</v>
      </c>
      <c r="D37" s="225" t="s">
        <v>244</v>
      </c>
      <c r="F37" s="5" t="s">
        <v>111</v>
      </c>
      <c r="G37" s="217">
        <v>85090</v>
      </c>
    </row>
    <row r="38" spans="1:13" x14ac:dyDescent="0.3">
      <c r="A38" s="217">
        <v>2016</v>
      </c>
      <c r="B38" s="217" t="s">
        <v>114</v>
      </c>
      <c r="C38" s="225" t="s">
        <v>105</v>
      </c>
      <c r="D38" s="225" t="s">
        <v>242</v>
      </c>
      <c r="F38" s="5" t="s">
        <v>109</v>
      </c>
      <c r="G38" s="240">
        <v>41262</v>
      </c>
    </row>
    <row r="39" spans="1:13" x14ac:dyDescent="0.3">
      <c r="A39" s="217">
        <v>2016</v>
      </c>
      <c r="B39" s="217" t="s">
        <v>114</v>
      </c>
      <c r="C39" s="225" t="s">
        <v>105</v>
      </c>
      <c r="D39" s="225" t="s">
        <v>242</v>
      </c>
      <c r="F39" s="5" t="s">
        <v>110</v>
      </c>
      <c r="G39" s="240">
        <v>41262</v>
      </c>
    </row>
    <row r="40" spans="1:13" x14ac:dyDescent="0.3">
      <c r="A40" s="217">
        <v>2016</v>
      </c>
      <c r="B40" s="217" t="s">
        <v>114</v>
      </c>
      <c r="C40" s="225" t="s">
        <v>105</v>
      </c>
      <c r="D40" s="225" t="s">
        <v>242</v>
      </c>
      <c r="F40" s="5" t="s">
        <v>111</v>
      </c>
    </row>
    <row r="41" spans="1:13" x14ac:dyDescent="0.3">
      <c r="A41" s="217">
        <v>2011</v>
      </c>
      <c r="B41" s="217" t="s">
        <v>114</v>
      </c>
      <c r="C41" s="225" t="s">
        <v>107</v>
      </c>
      <c r="D41" s="225" t="s">
        <v>245</v>
      </c>
      <c r="F41" s="5" t="s">
        <v>109</v>
      </c>
      <c r="G41" s="240">
        <v>102506</v>
      </c>
    </row>
    <row r="42" spans="1:13" x14ac:dyDescent="0.3">
      <c r="A42" s="217">
        <v>2011</v>
      </c>
      <c r="B42" s="217" t="s">
        <v>114</v>
      </c>
      <c r="C42" s="225" t="s">
        <v>107</v>
      </c>
      <c r="D42" s="225" t="s">
        <v>245</v>
      </c>
      <c r="F42" s="5" t="s">
        <v>110</v>
      </c>
      <c r="G42" s="240">
        <v>102296</v>
      </c>
    </row>
    <row r="43" spans="1:13" x14ac:dyDescent="0.3">
      <c r="A43" s="217">
        <v>2011</v>
      </c>
      <c r="B43" s="217" t="s">
        <v>114</v>
      </c>
      <c r="C43" s="225" t="s">
        <v>107</v>
      </c>
      <c r="D43" s="225" t="s">
        <v>245</v>
      </c>
      <c r="F43" s="5" t="s">
        <v>111</v>
      </c>
      <c r="G43" s="217">
        <v>113293</v>
      </c>
    </row>
    <row r="44" spans="1:13" x14ac:dyDescent="0.3">
      <c r="A44" s="217">
        <v>2015</v>
      </c>
      <c r="B44" s="217" t="s">
        <v>114</v>
      </c>
      <c r="C44" s="225" t="s">
        <v>107</v>
      </c>
      <c r="D44" s="225" t="s">
        <v>245</v>
      </c>
      <c r="F44" s="5" t="s">
        <v>109</v>
      </c>
      <c r="G44" s="240">
        <v>19322</v>
      </c>
    </row>
    <row r="45" spans="1:13" x14ac:dyDescent="0.3">
      <c r="A45" s="217">
        <v>2015</v>
      </c>
      <c r="B45" s="217" t="s">
        <v>114</v>
      </c>
      <c r="C45" s="225" t="s">
        <v>107</v>
      </c>
      <c r="D45" s="225" t="s">
        <v>245</v>
      </c>
      <c r="F45" s="5" t="s">
        <v>110</v>
      </c>
      <c r="G45" s="240">
        <v>19322</v>
      </c>
    </row>
    <row r="46" spans="1:13" x14ac:dyDescent="0.3">
      <c r="A46" s="217">
        <v>2015</v>
      </c>
      <c r="B46" s="217" t="s">
        <v>114</v>
      </c>
      <c r="C46" s="225" t="s">
        <v>107</v>
      </c>
      <c r="D46" s="225" t="s">
        <v>245</v>
      </c>
      <c r="F46" s="5" t="s">
        <v>111</v>
      </c>
      <c r="G46" s="217">
        <v>31816</v>
      </c>
    </row>
    <row r="47" spans="1:13" x14ac:dyDescent="0.3">
      <c r="A47" s="217">
        <v>2015</v>
      </c>
      <c r="B47" s="217" t="s">
        <v>114</v>
      </c>
      <c r="C47" s="225" t="s">
        <v>91</v>
      </c>
      <c r="D47" s="225" t="s">
        <v>92</v>
      </c>
      <c r="F47" s="5" t="s">
        <v>109</v>
      </c>
      <c r="G47" s="240">
        <v>26522</v>
      </c>
      <c r="L47" s="10"/>
      <c r="M47" s="10"/>
    </row>
    <row r="48" spans="1:13" x14ac:dyDescent="0.3">
      <c r="A48" s="217">
        <v>2015</v>
      </c>
      <c r="B48" s="217" t="s">
        <v>114</v>
      </c>
      <c r="C48" s="225" t="s">
        <v>91</v>
      </c>
      <c r="D48" s="225" t="s">
        <v>92</v>
      </c>
      <c r="F48" s="5" t="s">
        <v>110</v>
      </c>
      <c r="G48" s="240">
        <v>26522</v>
      </c>
      <c r="L48" s="10"/>
      <c r="M48" s="10"/>
    </row>
    <row r="49" spans="1:13" x14ac:dyDescent="0.3">
      <c r="A49" s="217">
        <v>2015</v>
      </c>
      <c r="B49" s="217" t="s">
        <v>114</v>
      </c>
      <c r="C49" s="225" t="s">
        <v>91</v>
      </c>
      <c r="D49" s="225" t="s">
        <v>92</v>
      </c>
      <c r="F49" s="5" t="s">
        <v>111</v>
      </c>
      <c r="G49" s="217">
        <v>39589</v>
      </c>
      <c r="L49" s="10"/>
      <c r="M49" s="10"/>
    </row>
    <row r="50" spans="1:13" x14ac:dyDescent="0.3">
      <c r="A50" s="217">
        <v>2005</v>
      </c>
      <c r="B50" s="217" t="s">
        <v>120</v>
      </c>
      <c r="C50" s="225" t="s">
        <v>88</v>
      </c>
      <c r="D50" s="225" t="s">
        <v>89</v>
      </c>
      <c r="F50" s="5" t="s">
        <v>109</v>
      </c>
      <c r="G50" s="240">
        <v>37060</v>
      </c>
    </row>
    <row r="51" spans="1:13" x14ac:dyDescent="0.3">
      <c r="A51" s="217">
        <v>2005</v>
      </c>
      <c r="B51" s="217" t="s">
        <v>120</v>
      </c>
      <c r="C51" s="225" t="s">
        <v>88</v>
      </c>
      <c r="D51" s="225" t="s">
        <v>89</v>
      </c>
      <c r="F51" s="5" t="s">
        <v>110</v>
      </c>
      <c r="G51" s="240">
        <v>37060</v>
      </c>
    </row>
    <row r="52" spans="1:13" x14ac:dyDescent="0.3">
      <c r="A52" s="217">
        <v>2005</v>
      </c>
      <c r="B52" s="217" t="s">
        <v>120</v>
      </c>
      <c r="C52" s="225" t="s">
        <v>88</v>
      </c>
      <c r="D52" s="225" t="s">
        <v>89</v>
      </c>
      <c r="F52" s="5" t="s">
        <v>111</v>
      </c>
    </row>
    <row r="53" spans="1:13" x14ac:dyDescent="0.3">
      <c r="A53" s="217">
        <v>2016</v>
      </c>
      <c r="B53" s="217" t="s">
        <v>120</v>
      </c>
      <c r="C53" s="225" t="s">
        <v>93</v>
      </c>
      <c r="D53" s="225" t="s">
        <v>94</v>
      </c>
      <c r="F53" s="5" t="s">
        <v>109</v>
      </c>
      <c r="G53" s="240">
        <v>145123</v>
      </c>
    </row>
    <row r="54" spans="1:13" x14ac:dyDescent="0.3">
      <c r="A54" s="217">
        <v>2016</v>
      </c>
      <c r="B54" s="217" t="s">
        <v>120</v>
      </c>
      <c r="C54" s="225" t="s">
        <v>93</v>
      </c>
      <c r="D54" s="225" t="s">
        <v>94</v>
      </c>
      <c r="F54" s="5" t="s">
        <v>110</v>
      </c>
      <c r="G54" s="240">
        <v>145123</v>
      </c>
    </row>
    <row r="55" spans="1:13" x14ac:dyDescent="0.3">
      <c r="A55" s="217">
        <v>2016</v>
      </c>
      <c r="B55" s="217" t="s">
        <v>120</v>
      </c>
      <c r="C55" s="225" t="s">
        <v>93</v>
      </c>
      <c r="D55" s="225" t="s">
        <v>94</v>
      </c>
      <c r="F55" s="5" t="s">
        <v>111</v>
      </c>
      <c r="G55" s="217">
        <v>190288</v>
      </c>
    </row>
    <row r="56" spans="1:13" x14ac:dyDescent="0.3">
      <c r="A56" s="243">
        <v>2005</v>
      </c>
      <c r="B56" s="243" t="s">
        <v>250</v>
      </c>
      <c r="C56" s="245" t="s">
        <v>243</v>
      </c>
      <c r="D56" s="246" t="s">
        <v>244</v>
      </c>
      <c r="E56" s="243"/>
      <c r="F56" s="247" t="s">
        <v>109</v>
      </c>
      <c r="G56" s="248">
        <v>174334</v>
      </c>
    </row>
    <row r="57" spans="1:13" x14ac:dyDescent="0.3">
      <c r="A57" s="243">
        <v>2005</v>
      </c>
      <c r="B57" s="243" t="s">
        <v>250</v>
      </c>
      <c r="C57" s="245" t="s">
        <v>243</v>
      </c>
      <c r="D57" s="246" t="s">
        <v>244</v>
      </c>
      <c r="E57" s="243"/>
      <c r="F57" s="247" t="s">
        <v>110</v>
      </c>
      <c r="G57" s="248">
        <v>134237</v>
      </c>
    </row>
    <row r="58" spans="1:13" x14ac:dyDescent="0.3">
      <c r="A58" s="243">
        <v>2005</v>
      </c>
      <c r="B58" s="243" t="s">
        <v>250</v>
      </c>
      <c r="C58" s="245" t="s">
        <v>243</v>
      </c>
      <c r="D58" s="246" t="s">
        <v>244</v>
      </c>
      <c r="E58" s="243"/>
      <c r="F58" s="247" t="s">
        <v>111</v>
      </c>
      <c r="G58" s="243">
        <v>174334</v>
      </c>
    </row>
    <row r="59" spans="1:13" x14ac:dyDescent="0.3">
      <c r="A59" s="243">
        <v>2006</v>
      </c>
      <c r="B59" s="243" t="s">
        <v>250</v>
      </c>
      <c r="C59" s="245" t="s">
        <v>243</v>
      </c>
      <c r="D59" s="246" t="s">
        <v>244</v>
      </c>
      <c r="E59" s="243"/>
      <c r="F59" s="247" t="s">
        <v>109</v>
      </c>
      <c r="G59" s="248">
        <v>159533</v>
      </c>
    </row>
    <row r="60" spans="1:13" x14ac:dyDescent="0.3">
      <c r="A60" s="243">
        <v>2006</v>
      </c>
      <c r="B60" s="243" t="s">
        <v>250</v>
      </c>
      <c r="C60" s="245" t="s">
        <v>243</v>
      </c>
      <c r="D60" s="246" t="s">
        <v>244</v>
      </c>
      <c r="E60" s="243"/>
      <c r="F60" s="247" t="s">
        <v>110</v>
      </c>
      <c r="G60" s="248">
        <v>159533</v>
      </c>
    </row>
    <row r="61" spans="1:13" x14ac:dyDescent="0.3">
      <c r="A61" s="243">
        <v>2006</v>
      </c>
      <c r="B61" s="243" t="s">
        <v>250</v>
      </c>
      <c r="C61" s="245" t="s">
        <v>243</v>
      </c>
      <c r="D61" s="246" t="s">
        <v>244</v>
      </c>
      <c r="E61" s="243"/>
      <c r="F61" s="247" t="s">
        <v>111</v>
      </c>
      <c r="G61" s="243"/>
    </row>
    <row r="62" spans="1:13" x14ac:dyDescent="0.3">
      <c r="A62" s="217">
        <v>0</v>
      </c>
      <c r="B62" s="217" t="s">
        <v>120</v>
      </c>
      <c r="C62" s="225" t="s">
        <v>96</v>
      </c>
      <c r="D62" s="225" t="s">
        <v>97</v>
      </c>
      <c r="F62" s="5" t="s">
        <v>109</v>
      </c>
      <c r="G62" s="240">
        <v>0</v>
      </c>
    </row>
    <row r="63" spans="1:13" x14ac:dyDescent="0.3">
      <c r="A63" s="217">
        <v>1998</v>
      </c>
      <c r="B63" s="217" t="s">
        <v>120</v>
      </c>
      <c r="C63" s="225" t="s">
        <v>96</v>
      </c>
      <c r="D63" s="225" t="s">
        <v>97</v>
      </c>
      <c r="F63" s="5" t="s">
        <v>110</v>
      </c>
      <c r="G63" s="240">
        <v>0</v>
      </c>
    </row>
    <row r="64" spans="1:13" x14ac:dyDescent="0.3">
      <c r="A64" s="217">
        <v>1998</v>
      </c>
      <c r="B64" s="217" t="s">
        <v>120</v>
      </c>
      <c r="C64" s="225" t="s">
        <v>96</v>
      </c>
      <c r="D64" s="225" t="s">
        <v>97</v>
      </c>
      <c r="F64" s="5" t="s">
        <v>111</v>
      </c>
    </row>
    <row r="65" spans="1:12" x14ac:dyDescent="0.3">
      <c r="A65" s="217">
        <v>2016</v>
      </c>
      <c r="B65" s="217" t="s">
        <v>120</v>
      </c>
      <c r="C65" s="225" t="s">
        <v>78</v>
      </c>
      <c r="D65" s="225" t="s">
        <v>79</v>
      </c>
      <c r="F65" s="5" t="s">
        <v>109</v>
      </c>
      <c r="G65" s="240">
        <v>50581</v>
      </c>
    </row>
    <row r="66" spans="1:12" x14ac:dyDescent="0.3">
      <c r="A66" s="217">
        <v>2016</v>
      </c>
      <c r="B66" s="217" t="s">
        <v>120</v>
      </c>
      <c r="C66" s="225" t="s">
        <v>78</v>
      </c>
      <c r="D66" s="225" t="s">
        <v>79</v>
      </c>
      <c r="F66" s="5" t="s">
        <v>110</v>
      </c>
      <c r="G66" s="240">
        <v>50581</v>
      </c>
    </row>
    <row r="67" spans="1:12" x14ac:dyDescent="0.3">
      <c r="A67" s="217">
        <v>2016</v>
      </c>
      <c r="B67" s="217" t="s">
        <v>120</v>
      </c>
      <c r="C67" s="225" t="s">
        <v>78</v>
      </c>
      <c r="D67" s="225" t="s">
        <v>79</v>
      </c>
      <c r="F67" s="5" t="s">
        <v>111</v>
      </c>
      <c r="G67" s="217">
        <v>64069</v>
      </c>
    </row>
    <row r="68" spans="1:12" x14ac:dyDescent="0.3">
      <c r="A68" s="217">
        <v>2010</v>
      </c>
      <c r="B68" s="217" t="s">
        <v>120</v>
      </c>
      <c r="C68" s="225" t="s">
        <v>86</v>
      </c>
      <c r="D68" s="225" t="s">
        <v>87</v>
      </c>
      <c r="F68" s="5" t="s">
        <v>109</v>
      </c>
      <c r="G68" s="240">
        <v>265228</v>
      </c>
    </row>
    <row r="69" spans="1:12" x14ac:dyDescent="0.3">
      <c r="A69" s="217">
        <v>2010</v>
      </c>
      <c r="B69" s="217" t="s">
        <v>120</v>
      </c>
      <c r="C69" s="225" t="s">
        <v>86</v>
      </c>
      <c r="D69" s="225" t="s">
        <v>87</v>
      </c>
      <c r="F69" s="5" t="s">
        <v>110</v>
      </c>
      <c r="G69" s="240">
        <v>265228</v>
      </c>
    </row>
    <row r="70" spans="1:12" x14ac:dyDescent="0.3">
      <c r="A70" s="217">
        <v>2010</v>
      </c>
      <c r="B70" s="217" t="s">
        <v>120</v>
      </c>
      <c r="C70" s="225" t="s">
        <v>86</v>
      </c>
      <c r="D70" s="225" t="s">
        <v>87</v>
      </c>
      <c r="F70" s="5" t="s">
        <v>111</v>
      </c>
      <c r="G70" s="217">
        <v>379508</v>
      </c>
    </row>
    <row r="71" spans="1:12" x14ac:dyDescent="0.3">
      <c r="A71" s="217">
        <v>2015</v>
      </c>
      <c r="B71" s="217" t="s">
        <v>120</v>
      </c>
      <c r="C71" s="225" t="s">
        <v>84</v>
      </c>
      <c r="D71" s="225" t="s">
        <v>85</v>
      </c>
      <c r="F71" s="5" t="s">
        <v>109</v>
      </c>
      <c r="G71" s="240">
        <v>238271</v>
      </c>
      <c r="K71" s="10"/>
      <c r="L71" s="10"/>
    </row>
    <row r="72" spans="1:12" x14ac:dyDescent="0.3">
      <c r="A72" s="217">
        <v>2015</v>
      </c>
      <c r="B72" s="217" t="s">
        <v>120</v>
      </c>
      <c r="C72" s="225" t="s">
        <v>84</v>
      </c>
      <c r="D72" s="225" t="s">
        <v>85</v>
      </c>
      <c r="F72" s="5" t="s">
        <v>110</v>
      </c>
      <c r="G72" s="240">
        <v>238271</v>
      </c>
      <c r="K72" s="10"/>
      <c r="L72" s="10"/>
    </row>
    <row r="73" spans="1:12" x14ac:dyDescent="0.3">
      <c r="A73" s="217">
        <v>2015</v>
      </c>
      <c r="B73" s="217" t="s">
        <v>120</v>
      </c>
      <c r="C73" s="225" t="s">
        <v>84</v>
      </c>
      <c r="D73" s="225" t="s">
        <v>85</v>
      </c>
      <c r="F73" s="5" t="s">
        <v>111</v>
      </c>
      <c r="G73" s="217">
        <v>310861</v>
      </c>
      <c r="K73" s="10"/>
      <c r="L73" s="10"/>
    </row>
    <row r="74" spans="1:12" x14ac:dyDescent="0.3">
      <c r="A74" s="217">
        <v>2016</v>
      </c>
      <c r="B74" s="217" t="s">
        <v>250</v>
      </c>
      <c r="C74" s="225" t="s">
        <v>100</v>
      </c>
      <c r="D74" s="225" t="s">
        <v>101</v>
      </c>
      <c r="F74" s="5" t="s">
        <v>109</v>
      </c>
      <c r="G74" s="240">
        <v>97528</v>
      </c>
    </row>
    <row r="75" spans="1:12" x14ac:dyDescent="0.3">
      <c r="A75" s="217">
        <v>2016</v>
      </c>
      <c r="B75" s="217" t="s">
        <v>250</v>
      </c>
      <c r="C75" s="225" t="s">
        <v>100</v>
      </c>
      <c r="D75" s="225" t="s">
        <v>101</v>
      </c>
      <c r="F75" s="5" t="s">
        <v>110</v>
      </c>
      <c r="G75" s="240">
        <v>98682</v>
      </c>
    </row>
    <row r="76" spans="1:12" x14ac:dyDescent="0.3">
      <c r="A76" s="217">
        <v>2016</v>
      </c>
      <c r="B76" s="217" t="s">
        <v>250</v>
      </c>
      <c r="C76" s="225" t="s">
        <v>100</v>
      </c>
      <c r="D76" s="225" t="s">
        <v>101</v>
      </c>
      <c r="F76" s="5" t="s">
        <v>111</v>
      </c>
      <c r="G76" s="217">
        <v>122858</v>
      </c>
    </row>
    <row r="77" spans="1:12" x14ac:dyDescent="0.3">
      <c r="A77" s="217">
        <v>2010</v>
      </c>
      <c r="B77" s="217" t="s">
        <v>115</v>
      </c>
      <c r="C77" s="225" t="s">
        <v>69</v>
      </c>
      <c r="D77" s="225" t="s">
        <v>70</v>
      </c>
      <c r="F77" s="5" t="s">
        <v>109</v>
      </c>
      <c r="G77" s="240">
        <v>84866</v>
      </c>
    </row>
    <row r="78" spans="1:12" x14ac:dyDescent="0.3">
      <c r="A78" s="217">
        <v>2010</v>
      </c>
      <c r="B78" s="217" t="s">
        <v>115</v>
      </c>
      <c r="C78" s="225" t="s">
        <v>69</v>
      </c>
      <c r="D78" s="225" t="s">
        <v>70</v>
      </c>
      <c r="F78" s="5" t="s">
        <v>110</v>
      </c>
      <c r="G78" s="240">
        <v>84866</v>
      </c>
    </row>
    <row r="79" spans="1:12" x14ac:dyDescent="0.3">
      <c r="A79" s="217">
        <v>2010</v>
      </c>
      <c r="B79" s="217" t="s">
        <v>115</v>
      </c>
      <c r="C79" s="225" t="s">
        <v>69</v>
      </c>
      <c r="D79" s="225" t="s">
        <v>70</v>
      </c>
      <c r="F79" s="5" t="s">
        <v>111</v>
      </c>
      <c r="G79" s="217">
        <v>90777</v>
      </c>
    </row>
    <row r="80" spans="1:12" x14ac:dyDescent="0.3">
      <c r="A80" s="217">
        <v>2006</v>
      </c>
      <c r="B80" s="217" t="s">
        <v>115</v>
      </c>
      <c r="C80" s="225" t="s">
        <v>81</v>
      </c>
      <c r="D80" s="225" t="s">
        <v>82</v>
      </c>
      <c r="F80" s="5" t="s">
        <v>109</v>
      </c>
      <c r="G80" s="240">
        <v>76690</v>
      </c>
    </row>
    <row r="81" spans="1:7" x14ac:dyDescent="0.3">
      <c r="A81" s="217">
        <v>2006</v>
      </c>
      <c r="B81" s="217" t="s">
        <v>115</v>
      </c>
      <c r="C81" s="225" t="s">
        <v>81</v>
      </c>
      <c r="D81" s="225" t="s">
        <v>82</v>
      </c>
      <c r="F81" s="5" t="s">
        <v>110</v>
      </c>
      <c r="G81" s="240">
        <v>76690</v>
      </c>
    </row>
    <row r="82" spans="1:7" x14ac:dyDescent="0.3">
      <c r="A82" s="217">
        <v>2006</v>
      </c>
      <c r="B82" s="217" t="s">
        <v>115</v>
      </c>
      <c r="C82" s="225" t="s">
        <v>81</v>
      </c>
      <c r="D82" s="225" t="s">
        <v>82</v>
      </c>
      <c r="F82" s="5" t="s">
        <v>111</v>
      </c>
    </row>
    <row r="83" spans="1:7" x14ac:dyDescent="0.3">
      <c r="A83" s="217">
        <v>2002</v>
      </c>
      <c r="B83" s="217" t="s">
        <v>115</v>
      </c>
      <c r="C83" s="225" t="s">
        <v>98</v>
      </c>
      <c r="D83" s="225" t="s">
        <v>99</v>
      </c>
      <c r="F83" s="5" t="s">
        <v>109</v>
      </c>
      <c r="G83" s="240">
        <v>346336</v>
      </c>
    </row>
    <row r="84" spans="1:7" x14ac:dyDescent="0.3">
      <c r="A84" s="217">
        <v>2002</v>
      </c>
      <c r="B84" s="217" t="s">
        <v>115</v>
      </c>
      <c r="C84" s="225" t="s">
        <v>98</v>
      </c>
      <c r="D84" s="225" t="s">
        <v>99</v>
      </c>
      <c r="F84" s="5" t="s">
        <v>110</v>
      </c>
      <c r="G84" s="240">
        <v>259754</v>
      </c>
    </row>
    <row r="85" spans="1:7" x14ac:dyDescent="0.3">
      <c r="A85" s="217">
        <v>2002</v>
      </c>
      <c r="B85" s="217" t="s">
        <v>115</v>
      </c>
      <c r="C85" s="225" t="s">
        <v>98</v>
      </c>
      <c r="D85" s="225" t="s">
        <v>99</v>
      </c>
      <c r="F85" s="5" t="s">
        <v>111</v>
      </c>
      <c r="G85" s="217">
        <v>346573</v>
      </c>
    </row>
    <row r="86" spans="1:7" x14ac:dyDescent="0.3">
      <c r="A86" s="217">
        <v>2005</v>
      </c>
      <c r="B86" s="217" t="s">
        <v>115</v>
      </c>
      <c r="C86" s="225" t="s">
        <v>103</v>
      </c>
      <c r="D86" s="225" t="s">
        <v>104</v>
      </c>
      <c r="F86" s="5" t="s">
        <v>109</v>
      </c>
      <c r="G86" s="240">
        <v>74295</v>
      </c>
    </row>
    <row r="87" spans="1:7" x14ac:dyDescent="0.3">
      <c r="A87" s="217">
        <v>2005</v>
      </c>
      <c r="B87" s="217" t="s">
        <v>115</v>
      </c>
      <c r="C87" s="225" t="s">
        <v>103</v>
      </c>
      <c r="D87" s="225" t="s">
        <v>104</v>
      </c>
      <c r="F87" s="5" t="s">
        <v>110</v>
      </c>
      <c r="G87" s="240">
        <v>74295</v>
      </c>
    </row>
    <row r="88" spans="1:7" x14ac:dyDescent="0.3">
      <c r="A88" s="217">
        <v>2005</v>
      </c>
      <c r="B88" s="217" t="s">
        <v>115</v>
      </c>
      <c r="C88" s="225" t="s">
        <v>103</v>
      </c>
      <c r="D88" s="225" t="s">
        <v>104</v>
      </c>
      <c r="F88" s="5" t="s">
        <v>111</v>
      </c>
    </row>
    <row r="89" spans="1:7" x14ac:dyDescent="0.3">
      <c r="A89" s="217">
        <v>2004</v>
      </c>
      <c r="B89" s="217" t="s">
        <v>115</v>
      </c>
      <c r="C89" s="225" t="s">
        <v>12</v>
      </c>
      <c r="D89" s="225" t="s">
        <v>47</v>
      </c>
      <c r="F89" s="5" t="s">
        <v>109</v>
      </c>
      <c r="G89" s="240">
        <v>192000</v>
      </c>
    </row>
    <row r="90" spans="1:7" x14ac:dyDescent="0.3">
      <c r="A90" s="217">
        <v>1991</v>
      </c>
      <c r="B90" s="217" t="s">
        <v>115</v>
      </c>
      <c r="C90" s="225" t="s">
        <v>12</v>
      </c>
      <c r="D90" s="225" t="s">
        <v>47</v>
      </c>
      <c r="F90" s="5" t="s">
        <v>110</v>
      </c>
      <c r="G90" s="240">
        <v>184500</v>
      </c>
    </row>
    <row r="91" spans="1:7" x14ac:dyDescent="0.3">
      <c r="A91" s="217">
        <v>1991</v>
      </c>
      <c r="B91" s="217" t="s">
        <v>115</v>
      </c>
      <c r="C91" s="225" t="s">
        <v>12</v>
      </c>
      <c r="D91" s="225" t="s">
        <v>47</v>
      </c>
      <c r="F91" s="5" t="s">
        <v>111</v>
      </c>
      <c r="G91" s="217">
        <v>192000</v>
      </c>
    </row>
    <row r="92" spans="1:7" x14ac:dyDescent="0.3">
      <c r="A92" s="217">
        <v>2002</v>
      </c>
      <c r="B92" s="217" t="s">
        <v>115</v>
      </c>
      <c r="C92" s="225" t="s">
        <v>13</v>
      </c>
      <c r="D92" s="225" t="s">
        <v>48</v>
      </c>
      <c r="F92" s="5" t="s">
        <v>109</v>
      </c>
      <c r="G92" s="240">
        <v>357653</v>
      </c>
    </row>
    <row r="93" spans="1:7" x14ac:dyDescent="0.3">
      <c r="A93" s="217">
        <v>2008</v>
      </c>
      <c r="B93" s="217" t="s">
        <v>115</v>
      </c>
      <c r="C93" s="225" t="s">
        <v>13</v>
      </c>
      <c r="D93" s="225" t="s">
        <v>48</v>
      </c>
      <c r="F93" s="5" t="s">
        <v>110</v>
      </c>
      <c r="G93" s="240">
        <v>176000</v>
      </c>
    </row>
    <row r="94" spans="1:7" x14ac:dyDescent="0.3">
      <c r="A94" s="217">
        <v>2008</v>
      </c>
      <c r="B94" s="217" t="s">
        <v>115</v>
      </c>
      <c r="C94" s="225" t="s">
        <v>13</v>
      </c>
      <c r="D94" s="225" t="s">
        <v>48</v>
      </c>
      <c r="F94" s="5" t="s">
        <v>111</v>
      </c>
      <c r="G94" s="217">
        <v>267178</v>
      </c>
    </row>
    <row r="95" spans="1:7" x14ac:dyDescent="0.3">
      <c r="A95" s="217">
        <v>2008</v>
      </c>
      <c r="B95" s="217" t="s">
        <v>6</v>
      </c>
      <c r="C95" s="225" t="s">
        <v>14</v>
      </c>
      <c r="D95" s="225" t="s">
        <v>50</v>
      </c>
      <c r="F95" s="5" t="s">
        <v>109</v>
      </c>
      <c r="G95" s="240">
        <v>27622</v>
      </c>
    </row>
    <row r="96" spans="1:7" x14ac:dyDescent="0.3">
      <c r="A96" s="217">
        <v>2009</v>
      </c>
      <c r="B96" s="217" t="s">
        <v>6</v>
      </c>
      <c r="C96" s="225" t="s">
        <v>14</v>
      </c>
      <c r="D96" s="225" t="s">
        <v>50</v>
      </c>
      <c r="F96" s="5" t="s">
        <v>110</v>
      </c>
      <c r="G96" s="240">
        <v>18600</v>
      </c>
    </row>
    <row r="97" spans="1:7" x14ac:dyDescent="0.3">
      <c r="A97" s="217">
        <v>2009</v>
      </c>
      <c r="B97" s="217" t="s">
        <v>6</v>
      </c>
      <c r="C97" s="225" t="s">
        <v>14</v>
      </c>
      <c r="D97" s="225" t="s">
        <v>50</v>
      </c>
      <c r="F97" s="5" t="s">
        <v>111</v>
      </c>
      <c r="G97" s="217">
        <v>27600</v>
      </c>
    </row>
    <row r="98" spans="1:7" x14ac:dyDescent="0.3">
      <c r="A98" s="217">
        <v>2008</v>
      </c>
      <c r="B98" s="217" t="s">
        <v>6</v>
      </c>
      <c r="C98" s="225" t="s">
        <v>15</v>
      </c>
      <c r="D98" s="225" t="s">
        <v>52</v>
      </c>
      <c r="F98" s="5" t="s">
        <v>109</v>
      </c>
      <c r="G98" s="240">
        <v>253061</v>
      </c>
    </row>
    <row r="99" spans="1:7" x14ac:dyDescent="0.3">
      <c r="A99" s="217">
        <v>2008</v>
      </c>
      <c r="B99" s="217" t="s">
        <v>6</v>
      </c>
      <c r="C99" s="225" t="s">
        <v>15</v>
      </c>
      <c r="D99" s="225" t="s">
        <v>52</v>
      </c>
      <c r="F99" s="5" t="s">
        <v>110</v>
      </c>
      <c r="G99" s="240">
        <v>192000</v>
      </c>
    </row>
    <row r="100" spans="1:7" x14ac:dyDescent="0.3">
      <c r="A100" s="217">
        <v>2008</v>
      </c>
      <c r="B100" s="217" t="s">
        <v>6</v>
      </c>
      <c r="C100" s="225" t="s">
        <v>15</v>
      </c>
      <c r="D100" s="225" t="s">
        <v>52</v>
      </c>
      <c r="F100" s="5" t="s">
        <v>111</v>
      </c>
      <c r="G100" s="217">
        <v>253643</v>
      </c>
    </row>
    <row r="101" spans="1:7" x14ac:dyDescent="0.3">
      <c r="A101" s="217">
        <v>2015</v>
      </c>
      <c r="B101" s="217" t="s">
        <v>6</v>
      </c>
      <c r="C101" s="225" t="s">
        <v>16</v>
      </c>
      <c r="D101" s="225" t="s">
        <v>53</v>
      </c>
      <c r="F101" s="5" t="s">
        <v>109</v>
      </c>
      <c r="G101" s="240">
        <v>292532</v>
      </c>
    </row>
    <row r="102" spans="1:7" x14ac:dyDescent="0.3">
      <c r="A102" s="217">
        <v>2015</v>
      </c>
      <c r="B102" s="217" t="s">
        <v>6</v>
      </c>
      <c r="C102" s="225" t="s">
        <v>16</v>
      </c>
      <c r="D102" s="225" t="s">
        <v>53</v>
      </c>
      <c r="F102" s="5" t="s">
        <v>110</v>
      </c>
      <c r="G102" s="240">
        <v>292532</v>
      </c>
    </row>
    <row r="103" spans="1:7" x14ac:dyDescent="0.3">
      <c r="A103" s="217">
        <v>2015</v>
      </c>
      <c r="B103" s="217" t="s">
        <v>6</v>
      </c>
      <c r="C103" s="225" t="s">
        <v>16</v>
      </c>
      <c r="D103" s="225" t="s">
        <v>53</v>
      </c>
      <c r="F103" s="5" t="s">
        <v>111</v>
      </c>
      <c r="G103" s="217">
        <v>307173</v>
      </c>
    </row>
    <row r="104" spans="1:7" x14ac:dyDescent="0.3">
      <c r="A104" s="217">
        <v>2006</v>
      </c>
      <c r="B104" s="217" t="s">
        <v>114</v>
      </c>
      <c r="C104" s="249" t="s">
        <v>112</v>
      </c>
      <c r="D104" s="249" t="s">
        <v>51</v>
      </c>
      <c r="E104" s="241"/>
      <c r="F104" s="242" t="s">
        <v>109</v>
      </c>
      <c r="G104" s="250">
        <v>11043.300000000001</v>
      </c>
    </row>
    <row r="105" spans="1:7" x14ac:dyDescent="0.3">
      <c r="A105" s="217">
        <v>2006</v>
      </c>
      <c r="B105" s="217" t="s">
        <v>114</v>
      </c>
      <c r="C105" s="249" t="s">
        <v>112</v>
      </c>
      <c r="D105" s="249" t="s">
        <v>256</v>
      </c>
      <c r="E105" s="241"/>
      <c r="F105" s="242" t="s">
        <v>110</v>
      </c>
      <c r="G105" s="250">
        <v>14973.300000000001</v>
      </c>
    </row>
    <row r="106" spans="1:7" x14ac:dyDescent="0.3">
      <c r="A106" s="217">
        <v>2006</v>
      </c>
      <c r="B106" s="217" t="s">
        <v>114</v>
      </c>
      <c r="C106" s="249" t="s">
        <v>112</v>
      </c>
      <c r="D106" s="249" t="s">
        <v>257</v>
      </c>
      <c r="E106" s="241"/>
      <c r="F106" s="242" t="s">
        <v>111</v>
      </c>
      <c r="G106" s="241">
        <v>11043.300000000001</v>
      </c>
    </row>
    <row r="107" spans="1:7" x14ac:dyDescent="0.3">
      <c r="A107" s="217">
        <v>2012</v>
      </c>
      <c r="B107" s="241" t="s">
        <v>113</v>
      </c>
      <c r="C107" s="249" t="s">
        <v>11</v>
      </c>
      <c r="D107" s="249" t="s">
        <v>246</v>
      </c>
      <c r="E107" s="241"/>
      <c r="F107" s="242" t="s">
        <v>109</v>
      </c>
      <c r="G107" s="250">
        <v>128570</v>
      </c>
    </row>
    <row r="108" spans="1:7" x14ac:dyDescent="0.3">
      <c r="A108" s="217">
        <v>2012</v>
      </c>
      <c r="B108" s="217" t="s">
        <v>113</v>
      </c>
      <c r="C108" s="225" t="s">
        <v>11</v>
      </c>
      <c r="D108" s="225" t="s">
        <v>246</v>
      </c>
      <c r="F108" s="5" t="s">
        <v>110</v>
      </c>
      <c r="G108" s="240">
        <v>128570</v>
      </c>
    </row>
    <row r="109" spans="1:7" x14ac:dyDescent="0.3">
      <c r="A109" s="217">
        <v>2012</v>
      </c>
      <c r="B109" s="217" t="s">
        <v>113</v>
      </c>
      <c r="C109" s="225" t="s">
        <v>11</v>
      </c>
      <c r="D109" s="225" t="s">
        <v>246</v>
      </c>
      <c r="F109" s="5" t="s">
        <v>111</v>
      </c>
      <c r="G109" s="217">
        <v>174287</v>
      </c>
    </row>
    <row r="110" spans="1:7" x14ac:dyDescent="0.3">
      <c r="A110" s="217">
        <v>2004</v>
      </c>
      <c r="B110" s="217" t="s">
        <v>6</v>
      </c>
      <c r="C110" s="225" t="s">
        <v>18</v>
      </c>
      <c r="D110" s="225" t="s">
        <v>56</v>
      </c>
      <c r="F110" s="5" t="s">
        <v>109</v>
      </c>
      <c r="G110" s="240">
        <v>251160</v>
      </c>
    </row>
    <row r="111" spans="1:7" x14ac:dyDescent="0.3">
      <c r="A111" s="217">
        <v>2004</v>
      </c>
      <c r="B111" s="217" t="s">
        <v>6</v>
      </c>
      <c r="C111" s="225" t="s">
        <v>18</v>
      </c>
      <c r="D111" s="225" t="s">
        <v>56</v>
      </c>
      <c r="F111" s="5" t="s">
        <v>110</v>
      </c>
      <c r="G111" s="240">
        <v>251160</v>
      </c>
    </row>
    <row r="112" spans="1:7" x14ac:dyDescent="0.3">
      <c r="A112" s="217">
        <v>2004</v>
      </c>
      <c r="B112" s="217" t="s">
        <v>6</v>
      </c>
      <c r="C112" s="225" t="s">
        <v>18</v>
      </c>
      <c r="D112" s="225" t="s">
        <v>56</v>
      </c>
      <c r="F112" s="5" t="s">
        <v>111</v>
      </c>
      <c r="G112" s="217">
        <v>270270</v>
      </c>
    </row>
    <row r="113" spans="1:7" x14ac:dyDescent="0.3">
      <c r="A113" s="217">
        <v>2013</v>
      </c>
      <c r="B113" s="217" t="s">
        <v>113</v>
      </c>
      <c r="C113" s="225" t="s">
        <v>19</v>
      </c>
      <c r="D113" s="225" t="s">
        <v>57</v>
      </c>
      <c r="F113" s="5" t="s">
        <v>109</v>
      </c>
      <c r="G113" s="240">
        <v>344826</v>
      </c>
    </row>
    <row r="114" spans="1:7" x14ac:dyDescent="0.3">
      <c r="A114" s="217">
        <v>2013</v>
      </c>
      <c r="B114" s="217" t="s">
        <v>113</v>
      </c>
      <c r="C114" s="225" t="s">
        <v>19</v>
      </c>
      <c r="D114" s="225" t="s">
        <v>57</v>
      </c>
      <c r="F114" s="5" t="s">
        <v>110</v>
      </c>
      <c r="G114" s="240">
        <v>170049</v>
      </c>
    </row>
    <row r="115" spans="1:7" x14ac:dyDescent="0.3">
      <c r="A115" s="217">
        <v>2013</v>
      </c>
      <c r="B115" s="217" t="s">
        <v>113</v>
      </c>
      <c r="C115" s="225" t="s">
        <v>19</v>
      </c>
      <c r="D115" s="225" t="s">
        <v>57</v>
      </c>
      <c r="F115" s="5" t="s">
        <v>111</v>
      </c>
      <c r="G115" s="217">
        <v>0</v>
      </c>
    </row>
    <row r="116" spans="1:7" x14ac:dyDescent="0.3">
      <c r="A116" s="217">
        <v>2013</v>
      </c>
      <c r="B116" s="217" t="s">
        <v>113</v>
      </c>
      <c r="C116" s="225" t="s">
        <v>20</v>
      </c>
      <c r="D116" s="225" t="s">
        <v>58</v>
      </c>
      <c r="F116" s="5" t="s">
        <v>109</v>
      </c>
      <c r="G116" s="240">
        <v>50383</v>
      </c>
    </row>
    <row r="117" spans="1:7" x14ac:dyDescent="0.3">
      <c r="A117" s="217">
        <v>2013</v>
      </c>
      <c r="B117" s="217" t="s">
        <v>113</v>
      </c>
      <c r="C117" s="225" t="s">
        <v>20</v>
      </c>
      <c r="D117" s="225" t="s">
        <v>58</v>
      </c>
      <c r="F117" s="5" t="s">
        <v>110</v>
      </c>
      <c r="G117" s="240">
        <v>50383</v>
      </c>
    </row>
    <row r="118" spans="1:7" x14ac:dyDescent="0.3">
      <c r="A118" s="217">
        <v>2013</v>
      </c>
      <c r="B118" s="217" t="s">
        <v>113</v>
      </c>
      <c r="C118" s="225" t="s">
        <v>20</v>
      </c>
      <c r="D118" s="225" t="s">
        <v>58</v>
      </c>
      <c r="F118" s="5" t="s">
        <v>111</v>
      </c>
      <c r="G118" s="217">
        <v>0</v>
      </c>
    </row>
    <row r="119" spans="1:7" x14ac:dyDescent="0.3">
      <c r="A119" s="217">
        <v>2014</v>
      </c>
      <c r="B119" s="217" t="s">
        <v>113</v>
      </c>
      <c r="C119" s="225" t="s">
        <v>21</v>
      </c>
      <c r="D119" s="225" t="s">
        <v>59</v>
      </c>
      <c r="F119" s="5" t="s">
        <v>109</v>
      </c>
      <c r="G119" s="240">
        <v>36402</v>
      </c>
    </row>
    <row r="120" spans="1:7" x14ac:dyDescent="0.3">
      <c r="A120" s="217">
        <v>2014</v>
      </c>
      <c r="B120" s="217" t="s">
        <v>113</v>
      </c>
      <c r="C120" s="225" t="s">
        <v>21</v>
      </c>
      <c r="D120" s="225" t="s">
        <v>59</v>
      </c>
      <c r="F120" s="5" t="s">
        <v>110</v>
      </c>
      <c r="G120" s="240">
        <v>36402</v>
      </c>
    </row>
    <row r="121" spans="1:7" x14ac:dyDescent="0.3">
      <c r="A121" s="217">
        <v>2014</v>
      </c>
      <c r="B121" s="217" t="s">
        <v>113</v>
      </c>
      <c r="C121" s="225" t="s">
        <v>21</v>
      </c>
      <c r="D121" s="225" t="s">
        <v>59</v>
      </c>
      <c r="F121" s="5" t="s">
        <v>111</v>
      </c>
      <c r="G121" s="217">
        <v>41512</v>
      </c>
    </row>
    <row r="122" spans="1:7" x14ac:dyDescent="0.3">
      <c r="A122" s="217">
        <v>2017</v>
      </c>
      <c r="B122" s="217" t="s">
        <v>113</v>
      </c>
      <c r="C122" s="225" t="s">
        <v>22</v>
      </c>
      <c r="D122" s="225" t="s">
        <v>60</v>
      </c>
      <c r="F122" s="5" t="s">
        <v>109</v>
      </c>
      <c r="G122" s="240">
        <v>197624</v>
      </c>
    </row>
    <row r="123" spans="1:7" x14ac:dyDescent="0.3">
      <c r="A123" s="217">
        <v>2017</v>
      </c>
      <c r="B123" s="217" t="s">
        <v>113</v>
      </c>
      <c r="C123" s="225" t="s">
        <v>22</v>
      </c>
      <c r="D123" s="225" t="s">
        <v>60</v>
      </c>
      <c r="F123" s="5" t="s">
        <v>110</v>
      </c>
      <c r="G123" s="240">
        <v>197624</v>
      </c>
    </row>
    <row r="124" spans="1:7" x14ac:dyDescent="0.3">
      <c r="A124" s="217">
        <v>2017</v>
      </c>
      <c r="B124" s="217" t="s">
        <v>113</v>
      </c>
      <c r="C124" s="225" t="s">
        <v>22</v>
      </c>
      <c r="D124" s="225" t="s">
        <v>60</v>
      </c>
      <c r="F124" s="5" t="s">
        <v>111</v>
      </c>
    </row>
    <row r="125" spans="1:7" x14ac:dyDescent="0.3">
      <c r="A125" s="217">
        <v>2017</v>
      </c>
      <c r="B125" s="217" t="s">
        <v>113</v>
      </c>
      <c r="C125" s="225" t="s">
        <v>23</v>
      </c>
      <c r="D125" s="225" t="s">
        <v>61</v>
      </c>
      <c r="F125" s="5" t="s">
        <v>109</v>
      </c>
      <c r="G125" s="240">
        <v>198481</v>
      </c>
    </row>
    <row r="126" spans="1:7" x14ac:dyDescent="0.3">
      <c r="A126" s="217">
        <v>2017</v>
      </c>
      <c r="B126" s="217" t="s">
        <v>113</v>
      </c>
      <c r="C126" s="225" t="s">
        <v>23</v>
      </c>
      <c r="D126" s="225" t="s">
        <v>61</v>
      </c>
      <c r="F126" s="5" t="s">
        <v>110</v>
      </c>
      <c r="G126" s="240">
        <v>198481</v>
      </c>
    </row>
    <row r="127" spans="1:7" x14ac:dyDescent="0.3">
      <c r="A127" s="217">
        <v>2017</v>
      </c>
      <c r="B127" s="217" t="s">
        <v>113</v>
      </c>
      <c r="C127" s="225" t="s">
        <v>23</v>
      </c>
      <c r="D127" s="225" t="s">
        <v>61</v>
      </c>
      <c r="F127" s="5" t="s">
        <v>111</v>
      </c>
    </row>
    <row r="128" spans="1:7" x14ac:dyDescent="0.3">
      <c r="A128" s="217">
        <v>2002</v>
      </c>
      <c r="B128" s="217" t="s">
        <v>113</v>
      </c>
      <c r="C128" s="225" t="s">
        <v>24</v>
      </c>
      <c r="D128" s="225" t="s">
        <v>62</v>
      </c>
      <c r="F128" s="5" t="s">
        <v>109</v>
      </c>
      <c r="G128" s="240">
        <v>155000</v>
      </c>
    </row>
    <row r="129" spans="1:7" x14ac:dyDescent="0.3">
      <c r="A129" s="217">
        <v>1994</v>
      </c>
      <c r="B129" s="217" t="s">
        <v>113</v>
      </c>
      <c r="C129" s="225" t="s">
        <v>24</v>
      </c>
      <c r="D129" s="225" t="s">
        <v>62</v>
      </c>
      <c r="F129" s="5" t="s">
        <v>110</v>
      </c>
      <c r="G129" s="240">
        <v>116000</v>
      </c>
    </row>
    <row r="130" spans="1:7" x14ac:dyDescent="0.3">
      <c r="A130" s="217">
        <v>1994</v>
      </c>
      <c r="B130" s="217" t="s">
        <v>113</v>
      </c>
      <c r="C130" s="225" t="s">
        <v>24</v>
      </c>
      <c r="D130" s="225" t="s">
        <v>62</v>
      </c>
      <c r="F130" s="5" t="s">
        <v>111</v>
      </c>
    </row>
    <row r="131" spans="1:7" x14ac:dyDescent="0.3">
      <c r="A131" s="217">
        <v>2011</v>
      </c>
      <c r="B131" s="217" t="s">
        <v>113</v>
      </c>
      <c r="C131" s="225" t="s">
        <v>11</v>
      </c>
      <c r="D131" s="225" t="s">
        <v>246</v>
      </c>
      <c r="F131" s="5" t="s">
        <v>109</v>
      </c>
      <c r="G131" s="240">
        <v>113000</v>
      </c>
    </row>
    <row r="132" spans="1:7" x14ac:dyDescent="0.3">
      <c r="A132" s="217">
        <v>2011</v>
      </c>
      <c r="B132" s="217" t="s">
        <v>113</v>
      </c>
      <c r="C132" s="225" t="s">
        <v>11</v>
      </c>
      <c r="D132" s="225" t="s">
        <v>246</v>
      </c>
      <c r="F132" s="5" t="s">
        <v>110</v>
      </c>
      <c r="G132" s="240">
        <v>73000</v>
      </c>
    </row>
    <row r="133" spans="1:7" x14ac:dyDescent="0.3">
      <c r="A133" s="217">
        <v>2011</v>
      </c>
      <c r="B133" s="217" t="s">
        <v>113</v>
      </c>
      <c r="C133" s="225" t="s">
        <v>11</v>
      </c>
      <c r="D133" s="225" t="s">
        <v>246</v>
      </c>
      <c r="F133" s="5" t="s">
        <v>111</v>
      </c>
      <c r="G133" s="217">
        <v>111000</v>
      </c>
    </row>
    <row r="134" spans="1:7" x14ac:dyDescent="0.3">
      <c r="A134" s="217">
        <v>2017</v>
      </c>
      <c r="B134" s="217" t="s">
        <v>113</v>
      </c>
      <c r="C134" s="225" t="s">
        <v>25</v>
      </c>
      <c r="D134" s="225" t="s">
        <v>64</v>
      </c>
      <c r="F134" s="5" t="s">
        <v>109</v>
      </c>
      <c r="G134" s="240">
        <v>0</v>
      </c>
    </row>
    <row r="135" spans="1:7" x14ac:dyDescent="0.3">
      <c r="A135" s="217">
        <v>2017</v>
      </c>
      <c r="B135" s="217" t="s">
        <v>113</v>
      </c>
      <c r="C135" s="225" t="s">
        <v>25</v>
      </c>
      <c r="D135" s="225" t="s">
        <v>64</v>
      </c>
      <c r="F135" s="5" t="s">
        <v>110</v>
      </c>
      <c r="G135" s="240">
        <v>0</v>
      </c>
    </row>
    <row r="136" spans="1:7" x14ac:dyDescent="0.3">
      <c r="A136" s="217">
        <v>2017</v>
      </c>
      <c r="B136" s="217" t="s">
        <v>113</v>
      </c>
      <c r="C136" s="225" t="s">
        <v>25</v>
      </c>
      <c r="D136" s="225" t="s">
        <v>64</v>
      </c>
      <c r="F136" s="5" t="s">
        <v>111</v>
      </c>
    </row>
    <row r="137" spans="1:7" x14ac:dyDescent="0.3">
      <c r="A137" s="241">
        <v>0</v>
      </c>
      <c r="B137" s="241" t="s">
        <v>113</v>
      </c>
      <c r="C137" s="249" t="s">
        <v>255</v>
      </c>
      <c r="D137" s="249" t="s">
        <v>248</v>
      </c>
      <c r="E137" s="241"/>
      <c r="F137" s="242" t="s">
        <v>109</v>
      </c>
      <c r="G137" s="250">
        <v>0</v>
      </c>
    </row>
    <row r="138" spans="1:7" x14ac:dyDescent="0.3">
      <c r="A138" s="241">
        <v>0</v>
      </c>
      <c r="B138" s="241" t="s">
        <v>113</v>
      </c>
      <c r="C138" s="249" t="s">
        <v>255</v>
      </c>
      <c r="D138" s="249" t="s">
        <v>248</v>
      </c>
      <c r="E138" s="241"/>
      <c r="F138" s="242" t="s">
        <v>110</v>
      </c>
      <c r="G138" s="250">
        <v>0</v>
      </c>
    </row>
    <row r="139" spans="1:7" x14ac:dyDescent="0.3">
      <c r="A139" s="241">
        <v>0</v>
      </c>
      <c r="B139" s="241" t="s">
        <v>113</v>
      </c>
      <c r="C139" s="249" t="s">
        <v>255</v>
      </c>
      <c r="D139" s="249" t="s">
        <v>248</v>
      </c>
      <c r="E139" s="241"/>
      <c r="F139" s="242" t="s">
        <v>111</v>
      </c>
      <c r="G139" s="241"/>
    </row>
    <row r="140" spans="1:7" x14ac:dyDescent="0.3">
      <c r="A140" s="241">
        <v>2003</v>
      </c>
      <c r="B140" s="241" t="s">
        <v>113</v>
      </c>
      <c r="C140" s="249" t="s">
        <v>255</v>
      </c>
      <c r="D140" s="249" t="s">
        <v>248</v>
      </c>
      <c r="E140" s="241"/>
      <c r="F140" s="242" t="s">
        <v>109</v>
      </c>
      <c r="G140" s="250">
        <v>166000</v>
      </c>
    </row>
    <row r="141" spans="1:7" x14ac:dyDescent="0.3">
      <c r="A141" s="241">
        <v>2003</v>
      </c>
      <c r="B141" s="241" t="s">
        <v>113</v>
      </c>
      <c r="C141" s="249" t="s">
        <v>255</v>
      </c>
      <c r="D141" s="249" t="s">
        <v>248</v>
      </c>
      <c r="E141" s="241"/>
      <c r="F141" s="242" t="s">
        <v>110</v>
      </c>
      <c r="G141" s="250">
        <v>166000</v>
      </c>
    </row>
    <row r="142" spans="1:7" x14ac:dyDescent="0.3">
      <c r="A142" s="241">
        <v>2003</v>
      </c>
      <c r="B142" s="241" t="s">
        <v>113</v>
      </c>
      <c r="C142" s="249" t="s">
        <v>255</v>
      </c>
      <c r="D142" s="249" t="s">
        <v>248</v>
      </c>
      <c r="E142" s="241"/>
      <c r="F142" s="242" t="s">
        <v>111</v>
      </c>
      <c r="G142" s="241">
        <v>239583</v>
      </c>
    </row>
    <row r="143" spans="1:7" x14ac:dyDescent="0.3">
      <c r="A143" s="217">
        <v>2017</v>
      </c>
      <c r="B143" s="217" t="s">
        <v>113</v>
      </c>
      <c r="C143" s="225" t="s">
        <v>26</v>
      </c>
      <c r="D143" s="225" t="s">
        <v>67</v>
      </c>
      <c r="F143" s="5" t="s">
        <v>109</v>
      </c>
      <c r="G143" s="240">
        <v>3190</v>
      </c>
    </row>
    <row r="144" spans="1:7" x14ac:dyDescent="0.3">
      <c r="A144" s="217">
        <v>2017</v>
      </c>
      <c r="B144" s="217" t="s">
        <v>113</v>
      </c>
      <c r="C144" s="225" t="s">
        <v>26</v>
      </c>
      <c r="D144" s="225" t="s">
        <v>67</v>
      </c>
      <c r="F144" s="5" t="s">
        <v>110</v>
      </c>
      <c r="G144" s="240">
        <v>3190</v>
      </c>
    </row>
    <row r="145" spans="1:7" x14ac:dyDescent="0.3">
      <c r="A145" s="217">
        <v>2017</v>
      </c>
      <c r="B145" s="217" t="s">
        <v>113</v>
      </c>
      <c r="C145" s="225" t="s">
        <v>26</v>
      </c>
      <c r="D145" s="225" t="s">
        <v>67</v>
      </c>
      <c r="F145" s="5" t="s">
        <v>111</v>
      </c>
    </row>
    <row r="146" spans="1:7" x14ac:dyDescent="0.3">
      <c r="A146" s="217">
        <v>2005</v>
      </c>
      <c r="B146" s="217" t="s">
        <v>6</v>
      </c>
      <c r="C146" s="225" t="s">
        <v>17</v>
      </c>
      <c r="D146" s="225" t="s">
        <v>68</v>
      </c>
      <c r="F146" s="5" t="s">
        <v>109</v>
      </c>
      <c r="G146" s="240">
        <v>199102</v>
      </c>
    </row>
    <row r="147" spans="1:7" x14ac:dyDescent="0.3">
      <c r="A147" s="217">
        <v>2005</v>
      </c>
      <c r="B147" s="217" t="s">
        <v>6</v>
      </c>
      <c r="C147" s="225" t="s">
        <v>17</v>
      </c>
      <c r="D147" s="225" t="s">
        <v>68</v>
      </c>
      <c r="F147" s="5" t="s">
        <v>110</v>
      </c>
      <c r="G147" s="240">
        <v>173819</v>
      </c>
    </row>
    <row r="148" spans="1:7" x14ac:dyDescent="0.3">
      <c r="A148" s="217">
        <v>2005</v>
      </c>
      <c r="B148" s="217" t="s">
        <v>6</v>
      </c>
      <c r="C148" s="225" t="s">
        <v>17</v>
      </c>
      <c r="D148" s="225" t="s">
        <v>68</v>
      </c>
      <c r="F148" s="5" t="s">
        <v>111</v>
      </c>
      <c r="G148" s="217">
        <v>197563</v>
      </c>
    </row>
    <row r="149" spans="1:7" x14ac:dyDescent="0.3">
      <c r="A149" s="217">
        <v>2016</v>
      </c>
      <c r="B149" s="217" t="s">
        <v>114</v>
      </c>
      <c r="C149" s="225" t="s">
        <v>112</v>
      </c>
      <c r="D149" s="249" t="s">
        <v>51</v>
      </c>
      <c r="E149" s="241"/>
      <c r="F149" s="242" t="s">
        <v>109</v>
      </c>
      <c r="G149" s="250">
        <v>255241</v>
      </c>
    </row>
    <row r="150" spans="1:7" x14ac:dyDescent="0.3">
      <c r="A150" s="217">
        <v>2016</v>
      </c>
      <c r="B150" s="217" t="s">
        <v>114</v>
      </c>
      <c r="C150" s="225" t="s">
        <v>112</v>
      </c>
      <c r="D150" s="249" t="s">
        <v>51</v>
      </c>
      <c r="E150" s="241"/>
      <c r="F150" s="242" t="s">
        <v>110</v>
      </c>
      <c r="G150" s="250">
        <v>255241</v>
      </c>
    </row>
    <row r="151" spans="1:7" x14ac:dyDescent="0.3">
      <c r="A151" s="217">
        <v>2016</v>
      </c>
      <c r="B151" s="217" t="s">
        <v>114</v>
      </c>
      <c r="C151" s="225" t="s">
        <v>112</v>
      </c>
      <c r="D151" s="249" t="s">
        <v>51</v>
      </c>
      <c r="F151" s="5" t="s">
        <v>111</v>
      </c>
      <c r="G151" s="217">
        <v>302000</v>
      </c>
    </row>
    <row r="152" spans="1:7" s="243" customFormat="1" x14ac:dyDescent="0.3">
      <c r="A152" s="243">
        <v>2017</v>
      </c>
      <c r="B152" s="243" t="s">
        <v>250</v>
      </c>
      <c r="C152" s="243" t="s">
        <v>232</v>
      </c>
      <c r="D152" s="243" t="s">
        <v>233</v>
      </c>
      <c r="F152" s="243" t="s">
        <v>109</v>
      </c>
      <c r="G152" s="246"/>
    </row>
    <row r="153" spans="1:7" s="243" customFormat="1" x14ac:dyDescent="0.3">
      <c r="A153" s="243">
        <v>2017</v>
      </c>
      <c r="B153" s="243" t="s">
        <v>250</v>
      </c>
      <c r="C153" s="243" t="s">
        <v>232</v>
      </c>
      <c r="D153" s="243" t="s">
        <v>233</v>
      </c>
      <c r="F153" s="243" t="s">
        <v>110</v>
      </c>
      <c r="G153" s="246"/>
    </row>
    <row r="154" spans="1:7" s="243" customFormat="1" x14ac:dyDescent="0.3">
      <c r="A154" s="243">
        <v>2017</v>
      </c>
      <c r="B154" s="243" t="s">
        <v>250</v>
      </c>
      <c r="C154" s="243" t="s">
        <v>232</v>
      </c>
      <c r="D154" s="243" t="s">
        <v>233</v>
      </c>
      <c r="F154" s="243" t="s">
        <v>111</v>
      </c>
      <c r="G154" s="246"/>
    </row>
    <row r="155" spans="1:7" x14ac:dyDescent="0.3">
      <c r="A155" s="217">
        <v>2020</v>
      </c>
      <c r="B155" s="217" t="s">
        <v>115</v>
      </c>
      <c r="C155" s="217" t="s">
        <v>69</v>
      </c>
      <c r="D155" s="217" t="s">
        <v>70</v>
      </c>
      <c r="E155" s="217" t="s">
        <v>38</v>
      </c>
      <c r="F155" s="217" t="s">
        <v>42</v>
      </c>
      <c r="G155" s="217">
        <v>77709</v>
      </c>
    </row>
    <row r="156" spans="1:7" x14ac:dyDescent="0.3">
      <c r="A156" s="217">
        <v>2020</v>
      </c>
      <c r="B156" s="217" t="s">
        <v>115</v>
      </c>
      <c r="C156" s="217" t="s">
        <v>69</v>
      </c>
      <c r="D156" s="217" t="s">
        <v>70</v>
      </c>
      <c r="E156" s="217" t="s">
        <v>40</v>
      </c>
      <c r="F156" s="217" t="s">
        <v>42</v>
      </c>
      <c r="G156" s="217">
        <v>100844</v>
      </c>
    </row>
    <row r="157" spans="1:7" x14ac:dyDescent="0.3">
      <c r="A157" s="217">
        <v>2020</v>
      </c>
      <c r="B157" s="217" t="s">
        <v>115</v>
      </c>
      <c r="C157" s="217" t="s">
        <v>69</v>
      </c>
      <c r="D157" s="217" t="s">
        <v>70</v>
      </c>
      <c r="E157" s="217" t="s">
        <v>41</v>
      </c>
      <c r="F157" s="217" t="s">
        <v>42</v>
      </c>
      <c r="G157" s="217">
        <v>38440</v>
      </c>
    </row>
    <row r="158" spans="1:7" x14ac:dyDescent="0.3">
      <c r="A158" s="217">
        <v>2020</v>
      </c>
      <c r="B158" s="217" t="s">
        <v>115</v>
      </c>
      <c r="C158" s="217" t="s">
        <v>69</v>
      </c>
      <c r="D158" s="217" t="s">
        <v>70</v>
      </c>
      <c r="E158" s="217" t="s">
        <v>49</v>
      </c>
      <c r="F158" s="217" t="s">
        <v>42</v>
      </c>
      <c r="G158" s="217">
        <v>431</v>
      </c>
    </row>
    <row r="159" spans="1:7" x14ac:dyDescent="0.3">
      <c r="A159" s="217">
        <v>2020</v>
      </c>
      <c r="B159" s="217" t="s">
        <v>115</v>
      </c>
      <c r="C159" s="217" t="s">
        <v>69</v>
      </c>
      <c r="D159" s="217" t="s">
        <v>70</v>
      </c>
      <c r="E159" s="217" t="s">
        <v>38</v>
      </c>
      <c r="F159" s="217" t="s">
        <v>43</v>
      </c>
      <c r="G159" s="217">
        <v>1426</v>
      </c>
    </row>
    <row r="160" spans="1:7" x14ac:dyDescent="0.3">
      <c r="A160" s="217">
        <v>2020</v>
      </c>
      <c r="B160" s="217" t="s">
        <v>115</v>
      </c>
      <c r="C160" s="217" t="s">
        <v>69</v>
      </c>
      <c r="D160" s="217" t="s">
        <v>70</v>
      </c>
      <c r="E160" s="217" t="s">
        <v>40</v>
      </c>
      <c r="F160" s="217" t="s">
        <v>43</v>
      </c>
      <c r="G160" s="217">
        <v>3649</v>
      </c>
    </row>
    <row r="161" spans="1:7" x14ac:dyDescent="0.3">
      <c r="A161" s="217">
        <v>2020</v>
      </c>
      <c r="B161" s="217" t="s">
        <v>115</v>
      </c>
      <c r="C161" s="217" t="s">
        <v>69</v>
      </c>
      <c r="D161" s="217" t="s">
        <v>70</v>
      </c>
      <c r="E161" s="217" t="s">
        <v>41</v>
      </c>
      <c r="F161" s="217" t="s">
        <v>43</v>
      </c>
      <c r="G161" s="217">
        <v>3592</v>
      </c>
    </row>
    <row r="162" spans="1:7" x14ac:dyDescent="0.3">
      <c r="A162" s="217">
        <v>2020</v>
      </c>
      <c r="B162" s="217" t="s">
        <v>115</v>
      </c>
      <c r="C162" s="217" t="s">
        <v>69</v>
      </c>
      <c r="D162" s="217" t="s">
        <v>70</v>
      </c>
      <c r="E162" s="217" t="s">
        <v>49</v>
      </c>
      <c r="F162" s="217" t="s">
        <v>43</v>
      </c>
      <c r="G162" s="217">
        <v>88</v>
      </c>
    </row>
    <row r="163" spans="1:7" x14ac:dyDescent="0.3">
      <c r="A163" s="217">
        <v>2020</v>
      </c>
      <c r="B163" s="217" t="s">
        <v>115</v>
      </c>
      <c r="C163" s="217" t="s">
        <v>69</v>
      </c>
      <c r="D163" s="217" t="s">
        <v>70</v>
      </c>
      <c r="E163" s="217" t="s">
        <v>38</v>
      </c>
      <c r="F163" s="217" t="s">
        <v>44</v>
      </c>
      <c r="G163" s="217">
        <v>54</v>
      </c>
    </row>
    <row r="164" spans="1:7" x14ac:dyDescent="0.3">
      <c r="A164" s="217">
        <v>2020</v>
      </c>
      <c r="B164" s="217" t="s">
        <v>115</v>
      </c>
      <c r="C164" s="217" t="s">
        <v>69</v>
      </c>
      <c r="D164" s="217" t="s">
        <v>70</v>
      </c>
      <c r="E164" s="217" t="s">
        <v>40</v>
      </c>
      <c r="F164" s="217" t="s">
        <v>44</v>
      </c>
      <c r="G164" s="217">
        <v>3584</v>
      </c>
    </row>
    <row r="165" spans="1:7" x14ac:dyDescent="0.3">
      <c r="A165" s="217">
        <v>2020</v>
      </c>
      <c r="B165" s="217" t="s">
        <v>115</v>
      </c>
      <c r="C165" s="217" t="s">
        <v>69</v>
      </c>
      <c r="D165" s="217" t="s">
        <v>70</v>
      </c>
      <c r="E165" s="217" t="s">
        <v>41</v>
      </c>
      <c r="F165" s="217" t="s">
        <v>44</v>
      </c>
      <c r="G165" s="217">
        <v>11818</v>
      </c>
    </row>
    <row r="166" spans="1:7" x14ac:dyDescent="0.3">
      <c r="A166" s="217">
        <v>2020</v>
      </c>
      <c r="B166" s="217" t="s">
        <v>115</v>
      </c>
      <c r="C166" s="217" t="s">
        <v>69</v>
      </c>
      <c r="D166" s="217" t="s">
        <v>70</v>
      </c>
      <c r="E166" s="217" t="s">
        <v>49</v>
      </c>
      <c r="F166" s="217" t="s">
        <v>44</v>
      </c>
      <c r="G166" s="217">
        <v>72</v>
      </c>
    </row>
    <row r="167" spans="1:7" x14ac:dyDescent="0.3">
      <c r="A167" s="217">
        <v>2020</v>
      </c>
      <c r="B167" s="217" t="s">
        <v>115</v>
      </c>
      <c r="C167" s="217" t="s">
        <v>69</v>
      </c>
      <c r="D167" s="217" t="s">
        <v>70</v>
      </c>
      <c r="E167" s="217" t="s">
        <v>38</v>
      </c>
      <c r="F167" s="217" t="s">
        <v>45</v>
      </c>
      <c r="G167" s="217">
        <v>1204</v>
      </c>
    </row>
    <row r="168" spans="1:7" x14ac:dyDescent="0.3">
      <c r="A168" s="217">
        <v>2020</v>
      </c>
      <c r="B168" s="217" t="s">
        <v>115</v>
      </c>
      <c r="C168" s="217" t="s">
        <v>69</v>
      </c>
      <c r="D168" s="217" t="s">
        <v>70</v>
      </c>
      <c r="E168" s="217" t="s">
        <v>40</v>
      </c>
      <c r="F168" s="217" t="s">
        <v>45</v>
      </c>
      <c r="G168" s="217">
        <v>620</v>
      </c>
    </row>
    <row r="169" spans="1:7" x14ac:dyDescent="0.3">
      <c r="A169" s="217">
        <v>2020</v>
      </c>
      <c r="B169" s="217" t="s">
        <v>115</v>
      </c>
      <c r="C169" s="217" t="s">
        <v>69</v>
      </c>
      <c r="D169" s="217" t="s">
        <v>70</v>
      </c>
      <c r="E169" s="217" t="s">
        <v>41</v>
      </c>
      <c r="F169" s="217" t="s">
        <v>45</v>
      </c>
      <c r="G169" s="217">
        <v>22</v>
      </c>
    </row>
    <row r="170" spans="1:7" x14ac:dyDescent="0.3">
      <c r="A170" s="217">
        <v>2020</v>
      </c>
      <c r="B170" s="217" t="s">
        <v>6</v>
      </c>
      <c r="C170" s="217" t="s">
        <v>7</v>
      </c>
      <c r="D170" s="217" t="s">
        <v>249</v>
      </c>
      <c r="E170" s="217" t="s">
        <v>38</v>
      </c>
      <c r="F170" s="217" t="s">
        <v>42</v>
      </c>
      <c r="G170" s="217">
        <v>345316</v>
      </c>
    </row>
    <row r="171" spans="1:7" x14ac:dyDescent="0.3">
      <c r="A171" s="217">
        <v>2020</v>
      </c>
      <c r="B171" s="217" t="s">
        <v>6</v>
      </c>
      <c r="C171" s="217" t="s">
        <v>7</v>
      </c>
      <c r="D171" s="217" t="s">
        <v>249</v>
      </c>
      <c r="E171" s="217" t="s">
        <v>40</v>
      </c>
      <c r="F171" s="217" t="s">
        <v>42</v>
      </c>
      <c r="G171" s="217">
        <v>264693</v>
      </c>
    </row>
    <row r="172" spans="1:7" x14ac:dyDescent="0.3">
      <c r="A172" s="217">
        <v>2020</v>
      </c>
      <c r="B172" s="217" t="s">
        <v>6</v>
      </c>
      <c r="C172" s="217" t="s">
        <v>7</v>
      </c>
      <c r="D172" s="217" t="s">
        <v>249</v>
      </c>
      <c r="E172" s="217" t="s">
        <v>41</v>
      </c>
      <c r="F172" s="217" t="s">
        <v>42</v>
      </c>
      <c r="G172" s="217">
        <v>201478</v>
      </c>
    </row>
    <row r="173" spans="1:7" x14ac:dyDescent="0.3">
      <c r="A173" s="217">
        <v>2020</v>
      </c>
      <c r="B173" s="217" t="s">
        <v>6</v>
      </c>
      <c r="C173" s="217" t="s">
        <v>7</v>
      </c>
      <c r="D173" s="217" t="s">
        <v>249</v>
      </c>
      <c r="E173" s="217" t="s">
        <v>38</v>
      </c>
      <c r="F173" s="217" t="s">
        <v>43</v>
      </c>
      <c r="G173" s="217">
        <v>11348</v>
      </c>
    </row>
    <row r="174" spans="1:7" x14ac:dyDescent="0.3">
      <c r="A174" s="217">
        <v>2020</v>
      </c>
      <c r="B174" s="217" t="s">
        <v>6</v>
      </c>
      <c r="C174" s="217" t="s">
        <v>7</v>
      </c>
      <c r="D174" s="217" t="s">
        <v>249</v>
      </c>
      <c r="E174" s="217" t="s">
        <v>40</v>
      </c>
      <c r="F174" s="217" t="s">
        <v>43</v>
      </c>
      <c r="G174" s="217">
        <v>9069</v>
      </c>
    </row>
    <row r="175" spans="1:7" x14ac:dyDescent="0.3">
      <c r="A175" s="217">
        <v>2020</v>
      </c>
      <c r="B175" s="217" t="s">
        <v>6</v>
      </c>
      <c r="C175" s="217" t="s">
        <v>7</v>
      </c>
      <c r="D175" s="217" t="s">
        <v>249</v>
      </c>
      <c r="E175" s="217" t="s">
        <v>41</v>
      </c>
      <c r="F175" s="217" t="s">
        <v>43</v>
      </c>
      <c r="G175" s="217">
        <v>13028</v>
      </c>
    </row>
    <row r="176" spans="1:7" x14ac:dyDescent="0.3">
      <c r="A176" s="217">
        <v>2020</v>
      </c>
      <c r="B176" s="217" t="s">
        <v>6</v>
      </c>
      <c r="C176" s="217" t="s">
        <v>7</v>
      </c>
      <c r="D176" s="217" t="s">
        <v>249</v>
      </c>
      <c r="E176" s="217" t="s">
        <v>38</v>
      </c>
      <c r="F176" s="217" t="s">
        <v>44</v>
      </c>
      <c r="G176" s="217">
        <v>25</v>
      </c>
    </row>
    <row r="177" spans="1:7" x14ac:dyDescent="0.3">
      <c r="A177" s="217">
        <v>2020</v>
      </c>
      <c r="B177" s="217" t="s">
        <v>6</v>
      </c>
      <c r="C177" s="217" t="s">
        <v>7</v>
      </c>
      <c r="D177" s="217" t="s">
        <v>249</v>
      </c>
      <c r="E177" s="217" t="s">
        <v>40</v>
      </c>
      <c r="F177" s="217" t="s">
        <v>44</v>
      </c>
      <c r="G177" s="217">
        <v>1782</v>
      </c>
    </row>
    <row r="178" spans="1:7" x14ac:dyDescent="0.3">
      <c r="A178" s="217">
        <v>2020</v>
      </c>
      <c r="B178" s="217" t="s">
        <v>6</v>
      </c>
      <c r="C178" s="217" t="s">
        <v>7</v>
      </c>
      <c r="D178" s="217" t="s">
        <v>249</v>
      </c>
      <c r="E178" s="217" t="s">
        <v>41</v>
      </c>
      <c r="F178" s="217" t="s">
        <v>44</v>
      </c>
      <c r="G178" s="217">
        <v>11447</v>
      </c>
    </row>
    <row r="179" spans="1:7" x14ac:dyDescent="0.3">
      <c r="A179" s="217">
        <v>2020</v>
      </c>
      <c r="B179" s="217" t="s">
        <v>6</v>
      </c>
      <c r="C179" s="217" t="s">
        <v>7</v>
      </c>
      <c r="D179" s="217" t="s">
        <v>249</v>
      </c>
      <c r="E179" s="217" t="s">
        <v>38</v>
      </c>
      <c r="F179" s="217" t="s">
        <v>45</v>
      </c>
      <c r="G179" s="217">
        <v>1464</v>
      </c>
    </row>
    <row r="180" spans="1:7" x14ac:dyDescent="0.3">
      <c r="A180" s="217">
        <v>2020</v>
      </c>
      <c r="B180" s="217" t="s">
        <v>6</v>
      </c>
      <c r="C180" s="217" t="s">
        <v>7</v>
      </c>
      <c r="D180" s="217" t="s">
        <v>249</v>
      </c>
      <c r="E180" s="217" t="s">
        <v>40</v>
      </c>
      <c r="F180" s="217" t="s">
        <v>45</v>
      </c>
      <c r="G180" s="217">
        <v>1828</v>
      </c>
    </row>
    <row r="181" spans="1:7" x14ac:dyDescent="0.3">
      <c r="A181" s="217">
        <v>2020</v>
      </c>
      <c r="B181" s="217" t="s">
        <v>6</v>
      </c>
      <c r="C181" s="217" t="s">
        <v>7</v>
      </c>
      <c r="D181" s="217" t="s">
        <v>249</v>
      </c>
      <c r="E181" s="217" t="s">
        <v>41</v>
      </c>
      <c r="F181" s="217" t="s">
        <v>45</v>
      </c>
      <c r="G181" s="217">
        <v>387</v>
      </c>
    </row>
    <row r="182" spans="1:7" x14ac:dyDescent="0.3">
      <c r="A182" s="217">
        <v>2020</v>
      </c>
      <c r="B182" s="217" t="s">
        <v>113</v>
      </c>
      <c r="C182" s="217" t="s">
        <v>11</v>
      </c>
      <c r="D182" s="217" t="s">
        <v>246</v>
      </c>
      <c r="E182" s="217" t="s">
        <v>38</v>
      </c>
      <c r="F182" s="217" t="s">
        <v>42</v>
      </c>
      <c r="G182" s="217">
        <v>379302</v>
      </c>
    </row>
    <row r="183" spans="1:7" x14ac:dyDescent="0.3">
      <c r="A183" s="217">
        <v>2020</v>
      </c>
      <c r="B183" s="217" t="s">
        <v>113</v>
      </c>
      <c r="C183" s="217" t="s">
        <v>11</v>
      </c>
      <c r="D183" s="217" t="s">
        <v>246</v>
      </c>
      <c r="E183" s="217" t="s">
        <v>40</v>
      </c>
      <c r="F183" s="217" t="s">
        <v>42</v>
      </c>
      <c r="G183" s="217">
        <v>204708</v>
      </c>
    </row>
    <row r="184" spans="1:7" x14ac:dyDescent="0.3">
      <c r="A184" s="217">
        <v>2020</v>
      </c>
      <c r="B184" s="217" t="s">
        <v>113</v>
      </c>
      <c r="C184" s="217" t="s">
        <v>11</v>
      </c>
      <c r="D184" s="217" t="s">
        <v>246</v>
      </c>
      <c r="E184" s="217" t="s">
        <v>41</v>
      </c>
      <c r="F184" s="217" t="s">
        <v>42</v>
      </c>
      <c r="G184" s="217">
        <v>158110</v>
      </c>
    </row>
    <row r="185" spans="1:7" x14ac:dyDescent="0.3">
      <c r="A185" s="217">
        <v>2020</v>
      </c>
      <c r="B185" s="217" t="s">
        <v>113</v>
      </c>
      <c r="C185" s="217" t="s">
        <v>11</v>
      </c>
      <c r="D185" s="217" t="s">
        <v>246</v>
      </c>
      <c r="E185" s="217" t="s">
        <v>38</v>
      </c>
      <c r="F185" s="217" t="s">
        <v>43</v>
      </c>
      <c r="G185" s="217">
        <v>11053</v>
      </c>
    </row>
    <row r="186" spans="1:7" x14ac:dyDescent="0.3">
      <c r="A186" s="217">
        <v>2020</v>
      </c>
      <c r="B186" s="217" t="s">
        <v>113</v>
      </c>
      <c r="C186" s="217" t="s">
        <v>11</v>
      </c>
      <c r="D186" s="217" t="s">
        <v>246</v>
      </c>
      <c r="E186" s="217" t="s">
        <v>40</v>
      </c>
      <c r="F186" s="217" t="s">
        <v>43</v>
      </c>
      <c r="G186" s="217">
        <v>6873</v>
      </c>
    </row>
    <row r="187" spans="1:7" x14ac:dyDescent="0.3">
      <c r="A187" s="217">
        <v>2020</v>
      </c>
      <c r="B187" s="217" t="s">
        <v>113</v>
      </c>
      <c r="C187" s="217" t="s">
        <v>11</v>
      </c>
      <c r="D187" s="217" t="s">
        <v>246</v>
      </c>
      <c r="E187" s="217" t="s">
        <v>41</v>
      </c>
      <c r="F187" s="217" t="s">
        <v>43</v>
      </c>
      <c r="G187" s="217">
        <v>7453</v>
      </c>
    </row>
    <row r="188" spans="1:7" x14ac:dyDescent="0.3">
      <c r="A188" s="217">
        <v>2020</v>
      </c>
      <c r="B188" s="217" t="s">
        <v>113</v>
      </c>
      <c r="C188" s="217" t="s">
        <v>11</v>
      </c>
      <c r="D188" s="217" t="s">
        <v>246</v>
      </c>
      <c r="E188" s="217" t="s">
        <v>38</v>
      </c>
      <c r="F188" s="217" t="s">
        <v>44</v>
      </c>
      <c r="G188" s="217">
        <v>0</v>
      </c>
    </row>
    <row r="189" spans="1:7" x14ac:dyDescent="0.3">
      <c r="A189" s="217">
        <v>2020</v>
      </c>
      <c r="B189" s="217" t="s">
        <v>113</v>
      </c>
      <c r="C189" s="217" t="s">
        <v>11</v>
      </c>
      <c r="D189" s="217" t="s">
        <v>246</v>
      </c>
      <c r="E189" s="217" t="s">
        <v>40</v>
      </c>
      <c r="F189" s="217" t="s">
        <v>44</v>
      </c>
      <c r="G189" s="217">
        <v>2740</v>
      </c>
    </row>
    <row r="190" spans="1:7" x14ac:dyDescent="0.3">
      <c r="A190" s="217">
        <v>2020</v>
      </c>
      <c r="B190" s="217" t="s">
        <v>113</v>
      </c>
      <c r="C190" s="217" t="s">
        <v>11</v>
      </c>
      <c r="D190" s="217" t="s">
        <v>246</v>
      </c>
      <c r="E190" s="217" t="s">
        <v>41</v>
      </c>
      <c r="F190" s="217" t="s">
        <v>44</v>
      </c>
      <c r="G190" s="217">
        <v>6242</v>
      </c>
    </row>
    <row r="191" spans="1:7" x14ac:dyDescent="0.3">
      <c r="A191" s="217">
        <v>2020</v>
      </c>
      <c r="B191" s="217" t="s">
        <v>113</v>
      </c>
      <c r="C191" s="217" t="s">
        <v>11</v>
      </c>
      <c r="D191" s="217" t="s">
        <v>246</v>
      </c>
      <c r="E191" s="217" t="s">
        <v>38</v>
      </c>
      <c r="F191" s="217" t="s">
        <v>45</v>
      </c>
      <c r="G191" s="217">
        <v>6467</v>
      </c>
    </row>
    <row r="192" spans="1:7" x14ac:dyDescent="0.3">
      <c r="A192" s="217">
        <v>2020</v>
      </c>
      <c r="B192" s="217" t="s">
        <v>113</v>
      </c>
      <c r="C192" s="217" t="s">
        <v>11</v>
      </c>
      <c r="D192" s="217" t="s">
        <v>246</v>
      </c>
      <c r="E192" s="217" t="s">
        <v>40</v>
      </c>
      <c r="F192" s="217" t="s">
        <v>45</v>
      </c>
      <c r="G192" s="217">
        <v>7923</v>
      </c>
    </row>
    <row r="193" spans="1:7" x14ac:dyDescent="0.3">
      <c r="A193" s="217">
        <v>2020</v>
      </c>
      <c r="B193" s="217" t="s">
        <v>113</v>
      </c>
      <c r="C193" s="217" t="s">
        <v>11</v>
      </c>
      <c r="D193" s="217" t="s">
        <v>246</v>
      </c>
      <c r="E193" s="217" t="s">
        <v>41</v>
      </c>
      <c r="F193" s="217" t="s">
        <v>45</v>
      </c>
      <c r="G193" s="217">
        <v>1501</v>
      </c>
    </row>
    <row r="194" spans="1:7" x14ac:dyDescent="0.3">
      <c r="A194" s="217">
        <v>2020</v>
      </c>
      <c r="B194" s="217" t="s">
        <v>250</v>
      </c>
      <c r="C194" s="217" t="s">
        <v>73</v>
      </c>
      <c r="D194" s="217" t="s">
        <v>74</v>
      </c>
      <c r="E194" s="217" t="s">
        <v>38</v>
      </c>
      <c r="F194" s="217" t="s">
        <v>42</v>
      </c>
      <c r="G194" s="217">
        <v>1314</v>
      </c>
    </row>
    <row r="195" spans="1:7" x14ac:dyDescent="0.3">
      <c r="A195" s="217">
        <v>2020</v>
      </c>
      <c r="B195" s="217" t="s">
        <v>250</v>
      </c>
      <c r="C195" s="217" t="s">
        <v>73</v>
      </c>
      <c r="D195" s="217" t="s">
        <v>74</v>
      </c>
      <c r="E195" s="217" t="s">
        <v>40</v>
      </c>
      <c r="F195" s="217" t="s">
        <v>42</v>
      </c>
      <c r="G195" s="217">
        <v>328</v>
      </c>
    </row>
    <row r="196" spans="1:7" x14ac:dyDescent="0.3">
      <c r="A196" s="217">
        <v>2020</v>
      </c>
      <c r="B196" s="217" t="s">
        <v>250</v>
      </c>
      <c r="C196" s="217" t="s">
        <v>73</v>
      </c>
      <c r="D196" s="217" t="s">
        <v>74</v>
      </c>
      <c r="E196" s="217" t="s">
        <v>41</v>
      </c>
      <c r="F196" s="217" t="s">
        <v>42</v>
      </c>
      <c r="G196" s="217">
        <v>42</v>
      </c>
    </row>
    <row r="197" spans="1:7" x14ac:dyDescent="0.3">
      <c r="A197" s="217">
        <v>2020</v>
      </c>
      <c r="B197" s="217" t="s">
        <v>250</v>
      </c>
      <c r="C197" s="217" t="s">
        <v>73</v>
      </c>
      <c r="D197" s="217" t="s">
        <v>74</v>
      </c>
      <c r="E197" s="217" t="s">
        <v>38</v>
      </c>
      <c r="F197" s="217" t="s">
        <v>43</v>
      </c>
      <c r="G197" s="217">
        <v>111</v>
      </c>
    </row>
    <row r="198" spans="1:7" x14ac:dyDescent="0.3">
      <c r="A198" s="217">
        <v>2020</v>
      </c>
      <c r="B198" s="217" t="s">
        <v>250</v>
      </c>
      <c r="C198" s="217" t="s">
        <v>73</v>
      </c>
      <c r="D198" s="217" t="s">
        <v>74</v>
      </c>
      <c r="E198" s="217" t="s">
        <v>40</v>
      </c>
      <c r="F198" s="217" t="s">
        <v>43</v>
      </c>
      <c r="G198" s="217">
        <v>6</v>
      </c>
    </row>
    <row r="199" spans="1:7" x14ac:dyDescent="0.3">
      <c r="A199" s="217">
        <v>2020</v>
      </c>
      <c r="B199" s="217" t="s">
        <v>250</v>
      </c>
      <c r="C199" s="217" t="s">
        <v>73</v>
      </c>
      <c r="D199" s="217" t="s">
        <v>74</v>
      </c>
      <c r="E199" s="217" t="s">
        <v>41</v>
      </c>
      <c r="F199" s="217" t="s">
        <v>43</v>
      </c>
      <c r="G199" s="217">
        <v>0</v>
      </c>
    </row>
    <row r="200" spans="1:7" x14ac:dyDescent="0.3">
      <c r="A200" s="217">
        <v>2020</v>
      </c>
      <c r="B200" s="217" t="s">
        <v>250</v>
      </c>
      <c r="C200" s="217" t="s">
        <v>73</v>
      </c>
      <c r="D200" s="217" t="s">
        <v>74</v>
      </c>
      <c r="E200" s="217" t="s">
        <v>38</v>
      </c>
      <c r="F200" s="217" t="s">
        <v>44</v>
      </c>
      <c r="G200" s="217">
        <v>0</v>
      </c>
    </row>
    <row r="201" spans="1:7" x14ac:dyDescent="0.3">
      <c r="A201" s="217">
        <v>2020</v>
      </c>
      <c r="B201" s="217" t="s">
        <v>250</v>
      </c>
      <c r="C201" s="217" t="s">
        <v>73</v>
      </c>
      <c r="D201" s="217" t="s">
        <v>74</v>
      </c>
      <c r="E201" s="217" t="s">
        <v>40</v>
      </c>
      <c r="F201" s="217" t="s">
        <v>44</v>
      </c>
      <c r="G201" s="217">
        <v>8</v>
      </c>
    </row>
    <row r="202" spans="1:7" x14ac:dyDescent="0.3">
      <c r="A202" s="217">
        <v>2020</v>
      </c>
      <c r="B202" s="217" t="s">
        <v>250</v>
      </c>
      <c r="C202" s="217" t="s">
        <v>73</v>
      </c>
      <c r="D202" s="217" t="s">
        <v>74</v>
      </c>
      <c r="E202" s="217" t="s">
        <v>41</v>
      </c>
      <c r="F202" s="217" t="s">
        <v>44</v>
      </c>
      <c r="G202" s="217">
        <v>2</v>
      </c>
    </row>
    <row r="203" spans="1:7" x14ac:dyDescent="0.3">
      <c r="A203" s="217">
        <v>2020</v>
      </c>
      <c r="B203" s="217" t="s">
        <v>250</v>
      </c>
      <c r="C203" s="217" t="s">
        <v>73</v>
      </c>
      <c r="D203" s="217" t="s">
        <v>74</v>
      </c>
      <c r="E203" s="217" t="s">
        <v>38</v>
      </c>
      <c r="F203" s="217" t="s">
        <v>45</v>
      </c>
      <c r="G203" s="217">
        <v>20</v>
      </c>
    </row>
    <row r="204" spans="1:7" x14ac:dyDescent="0.3">
      <c r="A204" s="217">
        <v>2020</v>
      </c>
      <c r="B204" s="217" t="s">
        <v>250</v>
      </c>
      <c r="C204" s="217" t="s">
        <v>73</v>
      </c>
      <c r="D204" s="217" t="s">
        <v>74</v>
      </c>
      <c r="E204" s="217" t="s">
        <v>40</v>
      </c>
      <c r="F204" s="217" t="s">
        <v>45</v>
      </c>
      <c r="G204" s="217">
        <v>117</v>
      </c>
    </row>
    <row r="205" spans="1:7" x14ac:dyDescent="0.3">
      <c r="A205" s="217">
        <v>2020</v>
      </c>
      <c r="B205" s="217" t="s">
        <v>250</v>
      </c>
      <c r="C205" s="217" t="s">
        <v>73</v>
      </c>
      <c r="D205" s="217" t="s">
        <v>74</v>
      </c>
      <c r="E205" s="217" t="s">
        <v>41</v>
      </c>
      <c r="F205" s="217" t="s">
        <v>45</v>
      </c>
      <c r="G205" s="217">
        <v>0</v>
      </c>
    </row>
    <row r="206" spans="1:7" x14ac:dyDescent="0.3">
      <c r="A206" s="217">
        <v>2020</v>
      </c>
      <c r="B206" s="217" t="s">
        <v>114</v>
      </c>
      <c r="C206" s="217" t="s">
        <v>91</v>
      </c>
      <c r="D206" s="217" t="s">
        <v>92</v>
      </c>
      <c r="E206" s="217" t="s">
        <v>38</v>
      </c>
      <c r="F206" s="217" t="s">
        <v>42</v>
      </c>
      <c r="G206" s="217">
        <v>28601</v>
      </c>
    </row>
    <row r="207" spans="1:7" x14ac:dyDescent="0.3">
      <c r="A207" s="217">
        <v>2020</v>
      </c>
      <c r="B207" s="217" t="s">
        <v>114</v>
      </c>
      <c r="C207" s="217" t="s">
        <v>91</v>
      </c>
      <c r="D207" s="217" t="s">
        <v>92</v>
      </c>
      <c r="E207" s="217" t="s">
        <v>40</v>
      </c>
      <c r="F207" s="217" t="s">
        <v>42</v>
      </c>
      <c r="G207" s="217">
        <v>14443</v>
      </c>
    </row>
    <row r="208" spans="1:7" x14ac:dyDescent="0.3">
      <c r="A208" s="217">
        <v>2020</v>
      </c>
      <c r="B208" s="217" t="s">
        <v>114</v>
      </c>
      <c r="C208" s="217" t="s">
        <v>91</v>
      </c>
      <c r="D208" s="217" t="s">
        <v>92</v>
      </c>
      <c r="E208" s="217" t="s">
        <v>41</v>
      </c>
      <c r="F208" s="217" t="s">
        <v>42</v>
      </c>
      <c r="G208" s="217">
        <v>5001</v>
      </c>
    </row>
    <row r="209" spans="1:7" x14ac:dyDescent="0.3">
      <c r="A209" s="217">
        <v>2020</v>
      </c>
      <c r="B209" s="217" t="s">
        <v>114</v>
      </c>
      <c r="C209" s="217" t="s">
        <v>91</v>
      </c>
      <c r="D209" s="217" t="s">
        <v>92</v>
      </c>
      <c r="E209" s="217" t="s">
        <v>38</v>
      </c>
      <c r="F209" s="217" t="s">
        <v>43</v>
      </c>
      <c r="G209" s="217">
        <v>3125</v>
      </c>
    </row>
    <row r="210" spans="1:7" x14ac:dyDescent="0.3">
      <c r="A210" s="217">
        <v>2020</v>
      </c>
      <c r="B210" s="217" t="s">
        <v>114</v>
      </c>
      <c r="C210" s="217" t="s">
        <v>91</v>
      </c>
      <c r="D210" s="217" t="s">
        <v>92</v>
      </c>
      <c r="E210" s="217" t="s">
        <v>40</v>
      </c>
      <c r="F210" s="217" t="s">
        <v>43</v>
      </c>
      <c r="G210" s="217">
        <v>1770</v>
      </c>
    </row>
    <row r="211" spans="1:7" x14ac:dyDescent="0.3">
      <c r="A211" s="217">
        <v>2020</v>
      </c>
      <c r="B211" s="217" t="s">
        <v>114</v>
      </c>
      <c r="C211" s="217" t="s">
        <v>91</v>
      </c>
      <c r="D211" s="217" t="s">
        <v>92</v>
      </c>
      <c r="E211" s="217" t="s">
        <v>41</v>
      </c>
      <c r="F211" s="217" t="s">
        <v>43</v>
      </c>
      <c r="G211" s="217">
        <v>399</v>
      </c>
    </row>
    <row r="212" spans="1:7" x14ac:dyDescent="0.3">
      <c r="A212" s="217">
        <v>2020</v>
      </c>
      <c r="B212" s="217" t="s">
        <v>114</v>
      </c>
      <c r="C212" s="217" t="s">
        <v>91</v>
      </c>
      <c r="D212" s="217" t="s">
        <v>92</v>
      </c>
      <c r="E212" s="217" t="s">
        <v>38</v>
      </c>
      <c r="F212" s="217" t="s">
        <v>44</v>
      </c>
      <c r="G212" s="217">
        <v>5</v>
      </c>
    </row>
    <row r="213" spans="1:7" x14ac:dyDescent="0.3">
      <c r="A213" s="217">
        <v>2020</v>
      </c>
      <c r="B213" s="217" t="s">
        <v>114</v>
      </c>
      <c r="C213" s="217" t="s">
        <v>91</v>
      </c>
      <c r="D213" s="217" t="s">
        <v>92</v>
      </c>
      <c r="E213" s="217" t="s">
        <v>40</v>
      </c>
      <c r="F213" s="217" t="s">
        <v>44</v>
      </c>
      <c r="G213" s="217">
        <v>1820</v>
      </c>
    </row>
    <row r="214" spans="1:7" x14ac:dyDescent="0.3">
      <c r="A214" s="217">
        <v>2020</v>
      </c>
      <c r="B214" s="217" t="s">
        <v>114</v>
      </c>
      <c r="C214" s="217" t="s">
        <v>91</v>
      </c>
      <c r="D214" s="217" t="s">
        <v>92</v>
      </c>
      <c r="E214" s="217" t="s">
        <v>41</v>
      </c>
      <c r="F214" s="217" t="s">
        <v>44</v>
      </c>
      <c r="G214" s="217">
        <v>615</v>
      </c>
    </row>
    <row r="215" spans="1:7" x14ac:dyDescent="0.3">
      <c r="A215" s="217">
        <v>2020</v>
      </c>
      <c r="B215" s="217" t="s">
        <v>114</v>
      </c>
      <c r="C215" s="217" t="s">
        <v>91</v>
      </c>
      <c r="D215" s="217" t="s">
        <v>92</v>
      </c>
      <c r="E215" s="217" t="s">
        <v>38</v>
      </c>
      <c r="F215" s="217" t="s">
        <v>45</v>
      </c>
      <c r="G215" s="217">
        <v>34</v>
      </c>
    </row>
    <row r="216" spans="1:7" x14ac:dyDescent="0.3">
      <c r="A216" s="217">
        <v>2020</v>
      </c>
      <c r="B216" s="217" t="s">
        <v>114</v>
      </c>
      <c r="C216" s="217" t="s">
        <v>91</v>
      </c>
      <c r="D216" s="217" t="s">
        <v>92</v>
      </c>
      <c r="E216" s="217" t="s">
        <v>40</v>
      </c>
      <c r="F216" s="217" t="s">
        <v>45</v>
      </c>
      <c r="G216" s="217">
        <v>105</v>
      </c>
    </row>
    <row r="217" spans="1:7" x14ac:dyDescent="0.3">
      <c r="A217" s="217">
        <v>2020</v>
      </c>
      <c r="B217" s="217" t="s">
        <v>114</v>
      </c>
      <c r="C217" s="217" t="s">
        <v>91</v>
      </c>
      <c r="D217" s="217" t="s">
        <v>92</v>
      </c>
      <c r="E217" s="217" t="s">
        <v>41</v>
      </c>
      <c r="F217" s="217" t="s">
        <v>45</v>
      </c>
      <c r="G217" s="217">
        <v>0</v>
      </c>
    </row>
    <row r="218" spans="1:7" x14ac:dyDescent="0.3">
      <c r="A218" s="217">
        <v>2020</v>
      </c>
      <c r="B218" s="217" t="s">
        <v>120</v>
      </c>
      <c r="C218" s="217" t="s">
        <v>88</v>
      </c>
      <c r="D218" s="217" t="s">
        <v>89</v>
      </c>
      <c r="E218" s="217" t="s">
        <v>38</v>
      </c>
      <c r="F218" s="217" t="s">
        <v>42</v>
      </c>
      <c r="G218" s="217">
        <v>41386</v>
      </c>
    </row>
    <row r="219" spans="1:7" x14ac:dyDescent="0.3">
      <c r="A219" s="217">
        <v>2020</v>
      </c>
      <c r="B219" s="217" t="s">
        <v>120</v>
      </c>
      <c r="C219" s="217" t="s">
        <v>88</v>
      </c>
      <c r="D219" s="217" t="s">
        <v>89</v>
      </c>
      <c r="E219" s="217" t="s">
        <v>40</v>
      </c>
      <c r="F219" s="217" t="s">
        <v>42</v>
      </c>
      <c r="G219" s="217">
        <v>43746</v>
      </c>
    </row>
    <row r="220" spans="1:7" x14ac:dyDescent="0.3">
      <c r="A220" s="217">
        <v>2020</v>
      </c>
      <c r="B220" s="217" t="s">
        <v>120</v>
      </c>
      <c r="C220" s="217" t="s">
        <v>88</v>
      </c>
      <c r="D220" s="217" t="s">
        <v>89</v>
      </c>
      <c r="E220" s="217" t="s">
        <v>41</v>
      </c>
      <c r="F220" s="217" t="s">
        <v>42</v>
      </c>
      <c r="G220" s="217">
        <v>238</v>
      </c>
    </row>
    <row r="221" spans="1:7" x14ac:dyDescent="0.3">
      <c r="A221" s="217">
        <v>2020</v>
      </c>
      <c r="B221" s="217" t="s">
        <v>120</v>
      </c>
      <c r="C221" s="217" t="s">
        <v>88</v>
      </c>
      <c r="D221" s="217" t="s">
        <v>89</v>
      </c>
      <c r="E221" s="217" t="s">
        <v>38</v>
      </c>
      <c r="F221" s="217" t="s">
        <v>43</v>
      </c>
      <c r="G221" s="217">
        <v>13965</v>
      </c>
    </row>
    <row r="222" spans="1:7" x14ac:dyDescent="0.3">
      <c r="A222" s="217">
        <v>2020</v>
      </c>
      <c r="B222" s="217" t="s">
        <v>120</v>
      </c>
      <c r="C222" s="217" t="s">
        <v>88</v>
      </c>
      <c r="D222" s="217" t="s">
        <v>89</v>
      </c>
      <c r="E222" s="217" t="s">
        <v>40</v>
      </c>
      <c r="F222" s="217" t="s">
        <v>43</v>
      </c>
      <c r="G222" s="217">
        <v>5473</v>
      </c>
    </row>
    <row r="223" spans="1:7" x14ac:dyDescent="0.3">
      <c r="A223" s="217">
        <v>2020</v>
      </c>
      <c r="B223" s="217" t="s">
        <v>120</v>
      </c>
      <c r="C223" s="217" t="s">
        <v>88</v>
      </c>
      <c r="D223" s="217" t="s">
        <v>89</v>
      </c>
      <c r="E223" s="217" t="s">
        <v>41</v>
      </c>
      <c r="F223" s="217" t="s">
        <v>43</v>
      </c>
      <c r="G223" s="217">
        <v>11</v>
      </c>
    </row>
    <row r="224" spans="1:7" x14ac:dyDescent="0.3">
      <c r="A224" s="217">
        <v>2020</v>
      </c>
      <c r="B224" s="217" t="s">
        <v>120</v>
      </c>
      <c r="C224" s="217" t="s">
        <v>88</v>
      </c>
      <c r="D224" s="217" t="s">
        <v>89</v>
      </c>
      <c r="E224" s="217" t="s">
        <v>38</v>
      </c>
      <c r="F224" s="217" t="s">
        <v>44</v>
      </c>
      <c r="G224" s="217">
        <v>148</v>
      </c>
    </row>
    <row r="225" spans="1:7" x14ac:dyDescent="0.3">
      <c r="A225" s="217">
        <v>2020</v>
      </c>
      <c r="B225" s="217" t="s">
        <v>120</v>
      </c>
      <c r="C225" s="217" t="s">
        <v>88</v>
      </c>
      <c r="D225" s="217" t="s">
        <v>89</v>
      </c>
      <c r="E225" s="217" t="s">
        <v>40</v>
      </c>
      <c r="F225" s="217" t="s">
        <v>44</v>
      </c>
      <c r="G225" s="217">
        <v>24589</v>
      </c>
    </row>
    <row r="226" spans="1:7" x14ac:dyDescent="0.3">
      <c r="A226" s="217">
        <v>2020</v>
      </c>
      <c r="B226" s="217" t="s">
        <v>120</v>
      </c>
      <c r="C226" s="217" t="s">
        <v>88</v>
      </c>
      <c r="D226" s="217" t="s">
        <v>89</v>
      </c>
      <c r="E226" s="217" t="s">
        <v>41</v>
      </c>
      <c r="F226" s="217" t="s">
        <v>44</v>
      </c>
      <c r="G226" s="217">
        <v>38</v>
      </c>
    </row>
    <row r="227" spans="1:7" x14ac:dyDescent="0.3">
      <c r="A227" s="217">
        <v>2020</v>
      </c>
      <c r="B227" s="217" t="s">
        <v>120</v>
      </c>
      <c r="C227" s="217" t="s">
        <v>88</v>
      </c>
      <c r="D227" s="217" t="s">
        <v>89</v>
      </c>
      <c r="E227" s="217" t="s">
        <v>49</v>
      </c>
      <c r="F227" s="217" t="s">
        <v>44</v>
      </c>
      <c r="G227" s="217">
        <v>1</v>
      </c>
    </row>
    <row r="228" spans="1:7" x14ac:dyDescent="0.3">
      <c r="A228" s="217">
        <v>2020</v>
      </c>
      <c r="B228" s="217" t="s">
        <v>120</v>
      </c>
      <c r="C228" s="217" t="s">
        <v>88</v>
      </c>
      <c r="D228" s="217" t="s">
        <v>89</v>
      </c>
      <c r="E228" s="217" t="s">
        <v>38</v>
      </c>
      <c r="F228" s="217" t="s">
        <v>45</v>
      </c>
      <c r="G228" s="217">
        <v>93</v>
      </c>
    </row>
    <row r="229" spans="1:7" x14ac:dyDescent="0.3">
      <c r="A229" s="217">
        <v>2020</v>
      </c>
      <c r="B229" s="217" t="s">
        <v>120</v>
      </c>
      <c r="C229" s="217" t="s">
        <v>88</v>
      </c>
      <c r="D229" s="217" t="s">
        <v>89</v>
      </c>
      <c r="E229" s="217" t="s">
        <v>40</v>
      </c>
      <c r="F229" s="217" t="s">
        <v>45</v>
      </c>
      <c r="G229" s="217">
        <v>3</v>
      </c>
    </row>
    <row r="230" spans="1:7" x14ac:dyDescent="0.3">
      <c r="A230" s="217">
        <v>2020</v>
      </c>
      <c r="B230" s="217" t="s">
        <v>120</v>
      </c>
      <c r="C230" s="217" t="s">
        <v>88</v>
      </c>
      <c r="D230" s="217" t="s">
        <v>89</v>
      </c>
      <c r="E230" s="217" t="s">
        <v>41</v>
      </c>
      <c r="F230" s="217" t="s">
        <v>45</v>
      </c>
      <c r="G230" s="217">
        <v>0</v>
      </c>
    </row>
    <row r="231" spans="1:7" x14ac:dyDescent="0.3">
      <c r="A231" s="217">
        <v>2020</v>
      </c>
      <c r="B231" s="217" t="s">
        <v>120</v>
      </c>
      <c r="C231" s="217" t="s">
        <v>93</v>
      </c>
      <c r="D231" s="217" t="s">
        <v>94</v>
      </c>
      <c r="E231" s="217" t="s">
        <v>38</v>
      </c>
      <c r="F231" s="217" t="s">
        <v>42</v>
      </c>
      <c r="G231" s="217">
        <v>84759</v>
      </c>
    </row>
    <row r="232" spans="1:7" x14ac:dyDescent="0.3">
      <c r="A232" s="217">
        <v>2020</v>
      </c>
      <c r="B232" s="217" t="s">
        <v>120</v>
      </c>
      <c r="C232" s="217" t="s">
        <v>93</v>
      </c>
      <c r="D232" s="217" t="s">
        <v>94</v>
      </c>
      <c r="E232" s="217" t="s">
        <v>40</v>
      </c>
      <c r="F232" s="217" t="s">
        <v>42</v>
      </c>
      <c r="G232" s="217">
        <v>75353</v>
      </c>
    </row>
    <row r="233" spans="1:7" x14ac:dyDescent="0.3">
      <c r="A233" s="217">
        <v>2020</v>
      </c>
      <c r="B233" s="217" t="s">
        <v>120</v>
      </c>
      <c r="C233" s="217" t="s">
        <v>93</v>
      </c>
      <c r="D233" s="217" t="s">
        <v>94</v>
      </c>
      <c r="E233" s="217" t="s">
        <v>41</v>
      </c>
      <c r="F233" s="217" t="s">
        <v>42</v>
      </c>
      <c r="G233" s="217">
        <v>12908</v>
      </c>
    </row>
    <row r="234" spans="1:7" x14ac:dyDescent="0.3">
      <c r="A234" s="217">
        <v>2020</v>
      </c>
      <c r="B234" s="217" t="s">
        <v>120</v>
      </c>
      <c r="C234" s="217" t="s">
        <v>93</v>
      </c>
      <c r="D234" s="217" t="s">
        <v>94</v>
      </c>
      <c r="E234" s="217" t="s">
        <v>49</v>
      </c>
      <c r="F234" s="217" t="s">
        <v>42</v>
      </c>
      <c r="G234" s="217">
        <v>6</v>
      </c>
    </row>
    <row r="235" spans="1:7" x14ac:dyDescent="0.3">
      <c r="A235" s="217">
        <v>2020</v>
      </c>
      <c r="B235" s="217" t="s">
        <v>120</v>
      </c>
      <c r="C235" s="217" t="s">
        <v>93</v>
      </c>
      <c r="D235" s="217" t="s">
        <v>94</v>
      </c>
      <c r="E235" s="217" t="s">
        <v>38</v>
      </c>
      <c r="F235" s="217" t="s">
        <v>43</v>
      </c>
      <c r="G235" s="217">
        <v>26070</v>
      </c>
    </row>
    <row r="236" spans="1:7" x14ac:dyDescent="0.3">
      <c r="A236" s="217">
        <v>2020</v>
      </c>
      <c r="B236" s="217" t="s">
        <v>120</v>
      </c>
      <c r="C236" s="217" t="s">
        <v>93</v>
      </c>
      <c r="D236" s="217" t="s">
        <v>94</v>
      </c>
      <c r="E236" s="217" t="s">
        <v>40</v>
      </c>
      <c r="F236" s="217" t="s">
        <v>43</v>
      </c>
      <c r="G236" s="217">
        <v>13689</v>
      </c>
    </row>
    <row r="237" spans="1:7" x14ac:dyDescent="0.3">
      <c r="A237" s="217">
        <v>2020</v>
      </c>
      <c r="B237" s="217" t="s">
        <v>120</v>
      </c>
      <c r="C237" s="217" t="s">
        <v>93</v>
      </c>
      <c r="D237" s="217" t="s">
        <v>94</v>
      </c>
      <c r="E237" s="217" t="s">
        <v>41</v>
      </c>
      <c r="F237" s="217" t="s">
        <v>43</v>
      </c>
      <c r="G237" s="217">
        <v>2753</v>
      </c>
    </row>
    <row r="238" spans="1:7" x14ac:dyDescent="0.3">
      <c r="A238" s="217">
        <v>2020</v>
      </c>
      <c r="B238" s="217" t="s">
        <v>120</v>
      </c>
      <c r="C238" s="217" t="s">
        <v>93</v>
      </c>
      <c r="D238" s="217" t="s">
        <v>94</v>
      </c>
      <c r="E238" s="217" t="s">
        <v>38</v>
      </c>
      <c r="F238" s="217" t="s">
        <v>44</v>
      </c>
      <c r="G238" s="217">
        <v>13395</v>
      </c>
    </row>
    <row r="239" spans="1:7" x14ac:dyDescent="0.3">
      <c r="A239" s="217">
        <v>2020</v>
      </c>
      <c r="B239" s="217" t="s">
        <v>120</v>
      </c>
      <c r="C239" s="217" t="s">
        <v>93</v>
      </c>
      <c r="D239" s="217" t="s">
        <v>94</v>
      </c>
      <c r="E239" s="217" t="s">
        <v>40</v>
      </c>
      <c r="F239" s="217" t="s">
        <v>44</v>
      </c>
      <c r="G239" s="217">
        <v>16437</v>
      </c>
    </row>
    <row r="240" spans="1:7" x14ac:dyDescent="0.3">
      <c r="A240" s="217">
        <v>2020</v>
      </c>
      <c r="B240" s="217" t="s">
        <v>120</v>
      </c>
      <c r="C240" s="217" t="s">
        <v>93</v>
      </c>
      <c r="D240" s="217" t="s">
        <v>94</v>
      </c>
      <c r="E240" s="217" t="s">
        <v>41</v>
      </c>
      <c r="F240" s="217" t="s">
        <v>44</v>
      </c>
      <c r="G240" s="217">
        <v>6622</v>
      </c>
    </row>
    <row r="241" spans="1:7" x14ac:dyDescent="0.3">
      <c r="A241" s="217">
        <v>2020</v>
      </c>
      <c r="B241" s="217" t="s">
        <v>120</v>
      </c>
      <c r="C241" s="217" t="s">
        <v>93</v>
      </c>
      <c r="D241" s="217" t="s">
        <v>94</v>
      </c>
      <c r="E241" s="217" t="s">
        <v>38</v>
      </c>
      <c r="F241" s="217" t="s">
        <v>45</v>
      </c>
      <c r="G241" s="217">
        <v>134</v>
      </c>
    </row>
    <row r="242" spans="1:7" x14ac:dyDescent="0.3">
      <c r="A242" s="217">
        <v>2020</v>
      </c>
      <c r="B242" s="217" t="s">
        <v>120</v>
      </c>
      <c r="C242" s="217" t="s">
        <v>93</v>
      </c>
      <c r="D242" s="217" t="s">
        <v>94</v>
      </c>
      <c r="E242" s="217" t="s">
        <v>40</v>
      </c>
      <c r="F242" s="217" t="s">
        <v>45</v>
      </c>
      <c r="G242" s="217">
        <v>25</v>
      </c>
    </row>
    <row r="243" spans="1:7" x14ac:dyDescent="0.3">
      <c r="A243" s="217">
        <v>2020</v>
      </c>
      <c r="B243" s="217" t="s">
        <v>120</v>
      </c>
      <c r="C243" s="217" t="s">
        <v>93</v>
      </c>
      <c r="D243" s="217" t="s">
        <v>94</v>
      </c>
      <c r="E243" s="217" t="s">
        <v>41</v>
      </c>
      <c r="F243" s="217" t="s">
        <v>45</v>
      </c>
      <c r="G243" s="217">
        <v>7</v>
      </c>
    </row>
    <row r="244" spans="1:7" x14ac:dyDescent="0.3">
      <c r="A244" s="217">
        <v>2020</v>
      </c>
      <c r="B244" s="217" t="s">
        <v>120</v>
      </c>
      <c r="C244" s="217" t="s">
        <v>96</v>
      </c>
      <c r="D244" s="217" t="s">
        <v>97</v>
      </c>
      <c r="E244" s="217" t="s">
        <v>38</v>
      </c>
      <c r="F244" s="217" t="s">
        <v>42</v>
      </c>
      <c r="G244" s="217">
        <v>81057</v>
      </c>
    </row>
    <row r="245" spans="1:7" x14ac:dyDescent="0.3">
      <c r="A245" s="217">
        <v>2020</v>
      </c>
      <c r="B245" s="217" t="s">
        <v>120</v>
      </c>
      <c r="C245" s="217" t="s">
        <v>96</v>
      </c>
      <c r="D245" s="217" t="s">
        <v>97</v>
      </c>
      <c r="E245" s="217" t="s">
        <v>40</v>
      </c>
      <c r="F245" s="217" t="s">
        <v>42</v>
      </c>
      <c r="G245" s="217">
        <v>27618</v>
      </c>
    </row>
    <row r="246" spans="1:7" x14ac:dyDescent="0.3">
      <c r="A246" s="217">
        <v>2020</v>
      </c>
      <c r="B246" s="217" t="s">
        <v>120</v>
      </c>
      <c r="C246" s="217" t="s">
        <v>96</v>
      </c>
      <c r="D246" s="217" t="s">
        <v>97</v>
      </c>
      <c r="E246" s="217" t="s">
        <v>41</v>
      </c>
      <c r="F246" s="217" t="s">
        <v>42</v>
      </c>
      <c r="G246" s="217">
        <v>17</v>
      </c>
    </row>
    <row r="247" spans="1:7" x14ac:dyDescent="0.3">
      <c r="A247" s="217">
        <v>2020</v>
      </c>
      <c r="B247" s="217" t="s">
        <v>120</v>
      </c>
      <c r="C247" s="217" t="s">
        <v>96</v>
      </c>
      <c r="D247" s="217" t="s">
        <v>97</v>
      </c>
      <c r="E247" s="217" t="s">
        <v>38</v>
      </c>
      <c r="F247" s="217" t="s">
        <v>43</v>
      </c>
      <c r="G247" s="217">
        <v>10322</v>
      </c>
    </row>
    <row r="248" spans="1:7" x14ac:dyDescent="0.3">
      <c r="A248" s="217">
        <v>2020</v>
      </c>
      <c r="B248" s="217" t="s">
        <v>120</v>
      </c>
      <c r="C248" s="217" t="s">
        <v>96</v>
      </c>
      <c r="D248" s="217" t="s">
        <v>97</v>
      </c>
      <c r="E248" s="217" t="s">
        <v>40</v>
      </c>
      <c r="F248" s="217" t="s">
        <v>43</v>
      </c>
      <c r="G248" s="217">
        <v>4685</v>
      </c>
    </row>
    <row r="249" spans="1:7" x14ac:dyDescent="0.3">
      <c r="A249" s="217">
        <v>2020</v>
      </c>
      <c r="B249" s="217" t="s">
        <v>120</v>
      </c>
      <c r="C249" s="217" t="s">
        <v>96</v>
      </c>
      <c r="D249" s="217" t="s">
        <v>97</v>
      </c>
      <c r="E249" s="217" t="s">
        <v>41</v>
      </c>
      <c r="F249" s="217" t="s">
        <v>43</v>
      </c>
      <c r="G249" s="217">
        <v>0</v>
      </c>
    </row>
    <row r="250" spans="1:7" x14ac:dyDescent="0.3">
      <c r="A250" s="217">
        <v>2020</v>
      </c>
      <c r="B250" s="217" t="s">
        <v>120</v>
      </c>
      <c r="C250" s="217" t="s">
        <v>96</v>
      </c>
      <c r="D250" s="217" t="s">
        <v>97</v>
      </c>
      <c r="E250" s="217" t="s">
        <v>38</v>
      </c>
      <c r="F250" s="217" t="s">
        <v>44</v>
      </c>
      <c r="G250" s="217">
        <v>12</v>
      </c>
    </row>
    <row r="251" spans="1:7" x14ac:dyDescent="0.3">
      <c r="A251" s="217">
        <v>2020</v>
      </c>
      <c r="B251" s="217" t="s">
        <v>120</v>
      </c>
      <c r="C251" s="217" t="s">
        <v>96</v>
      </c>
      <c r="D251" s="217" t="s">
        <v>97</v>
      </c>
      <c r="E251" s="217" t="s">
        <v>40</v>
      </c>
      <c r="F251" s="217" t="s">
        <v>44</v>
      </c>
      <c r="G251" s="217">
        <v>81951</v>
      </c>
    </row>
    <row r="252" spans="1:7" x14ac:dyDescent="0.3">
      <c r="A252" s="217">
        <v>2020</v>
      </c>
      <c r="B252" s="217" t="s">
        <v>120</v>
      </c>
      <c r="C252" s="217" t="s">
        <v>96</v>
      </c>
      <c r="D252" s="217" t="s">
        <v>97</v>
      </c>
      <c r="E252" s="217" t="s">
        <v>41</v>
      </c>
      <c r="F252" s="217" t="s">
        <v>44</v>
      </c>
      <c r="G252" s="217">
        <v>902</v>
      </c>
    </row>
    <row r="253" spans="1:7" x14ac:dyDescent="0.3">
      <c r="A253" s="217">
        <v>2020</v>
      </c>
      <c r="B253" s="217" t="s">
        <v>120</v>
      </c>
      <c r="C253" s="217" t="s">
        <v>96</v>
      </c>
      <c r="D253" s="217" t="s">
        <v>97</v>
      </c>
      <c r="E253" s="217" t="s">
        <v>38</v>
      </c>
      <c r="F253" s="217" t="s">
        <v>45</v>
      </c>
      <c r="G253" s="217">
        <v>370</v>
      </c>
    </row>
    <row r="254" spans="1:7" x14ac:dyDescent="0.3">
      <c r="A254" s="217">
        <v>2020</v>
      </c>
      <c r="B254" s="217" t="s">
        <v>120</v>
      </c>
      <c r="C254" s="217" t="s">
        <v>96</v>
      </c>
      <c r="D254" s="217" t="s">
        <v>97</v>
      </c>
      <c r="E254" s="217" t="s">
        <v>40</v>
      </c>
      <c r="F254" s="217" t="s">
        <v>45</v>
      </c>
      <c r="G254" s="217">
        <v>64</v>
      </c>
    </row>
    <row r="255" spans="1:7" x14ac:dyDescent="0.3">
      <c r="A255" s="217">
        <v>2020</v>
      </c>
      <c r="B255" s="217" t="s">
        <v>120</v>
      </c>
      <c r="C255" s="217" t="s">
        <v>96</v>
      </c>
      <c r="D255" s="217" t="s">
        <v>97</v>
      </c>
      <c r="E255" s="217" t="s">
        <v>41</v>
      </c>
      <c r="F255" s="217" t="s">
        <v>45</v>
      </c>
      <c r="G255" s="217">
        <v>0</v>
      </c>
    </row>
    <row r="256" spans="1:7" x14ac:dyDescent="0.3">
      <c r="A256" s="217">
        <v>2020</v>
      </c>
      <c r="B256" s="217" t="s">
        <v>120</v>
      </c>
      <c r="C256" s="217" t="s">
        <v>78</v>
      </c>
      <c r="D256" s="217" t="s">
        <v>79</v>
      </c>
      <c r="E256" s="217" t="s">
        <v>38</v>
      </c>
      <c r="F256" s="217" t="s">
        <v>42</v>
      </c>
      <c r="G256" s="217">
        <v>69821</v>
      </c>
    </row>
    <row r="257" spans="1:7" x14ac:dyDescent="0.3">
      <c r="A257" s="217">
        <v>2020</v>
      </c>
      <c r="B257" s="217" t="s">
        <v>120</v>
      </c>
      <c r="C257" s="217" t="s">
        <v>78</v>
      </c>
      <c r="D257" s="217" t="s">
        <v>79</v>
      </c>
      <c r="E257" s="217" t="s">
        <v>40</v>
      </c>
      <c r="F257" s="217" t="s">
        <v>42</v>
      </c>
      <c r="G257" s="217">
        <v>29135</v>
      </c>
    </row>
    <row r="258" spans="1:7" x14ac:dyDescent="0.3">
      <c r="A258" s="217">
        <v>2020</v>
      </c>
      <c r="B258" s="217" t="s">
        <v>120</v>
      </c>
      <c r="C258" s="217" t="s">
        <v>78</v>
      </c>
      <c r="D258" s="217" t="s">
        <v>79</v>
      </c>
      <c r="E258" s="217" t="s">
        <v>41</v>
      </c>
      <c r="F258" s="217" t="s">
        <v>42</v>
      </c>
      <c r="G258" s="217">
        <v>2216</v>
      </c>
    </row>
    <row r="259" spans="1:7" x14ac:dyDescent="0.3">
      <c r="A259" s="217">
        <v>2020</v>
      </c>
      <c r="B259" s="217" t="s">
        <v>120</v>
      </c>
      <c r="C259" s="217" t="s">
        <v>78</v>
      </c>
      <c r="D259" s="217" t="s">
        <v>79</v>
      </c>
      <c r="E259" s="217" t="s">
        <v>38</v>
      </c>
      <c r="F259" s="217" t="s">
        <v>43</v>
      </c>
      <c r="G259" s="217">
        <v>8663</v>
      </c>
    </row>
    <row r="260" spans="1:7" x14ac:dyDescent="0.3">
      <c r="A260" s="217">
        <v>2020</v>
      </c>
      <c r="B260" s="217" t="s">
        <v>120</v>
      </c>
      <c r="C260" s="217" t="s">
        <v>78</v>
      </c>
      <c r="D260" s="217" t="s">
        <v>79</v>
      </c>
      <c r="E260" s="217" t="s">
        <v>40</v>
      </c>
      <c r="F260" s="217" t="s">
        <v>43</v>
      </c>
      <c r="G260" s="217">
        <v>2267</v>
      </c>
    </row>
    <row r="261" spans="1:7" x14ac:dyDescent="0.3">
      <c r="A261" s="217">
        <v>2020</v>
      </c>
      <c r="B261" s="217" t="s">
        <v>120</v>
      </c>
      <c r="C261" s="217" t="s">
        <v>78</v>
      </c>
      <c r="D261" s="217" t="s">
        <v>79</v>
      </c>
      <c r="E261" s="217" t="s">
        <v>41</v>
      </c>
      <c r="F261" s="217" t="s">
        <v>43</v>
      </c>
      <c r="G261" s="217">
        <v>391</v>
      </c>
    </row>
    <row r="262" spans="1:7" x14ac:dyDescent="0.3">
      <c r="A262" s="217">
        <v>2020</v>
      </c>
      <c r="B262" s="217" t="s">
        <v>120</v>
      </c>
      <c r="C262" s="217" t="s">
        <v>78</v>
      </c>
      <c r="D262" s="217" t="s">
        <v>79</v>
      </c>
      <c r="E262" s="217" t="s">
        <v>38</v>
      </c>
      <c r="F262" s="217" t="s">
        <v>44</v>
      </c>
      <c r="G262" s="217">
        <v>10140</v>
      </c>
    </row>
    <row r="263" spans="1:7" x14ac:dyDescent="0.3">
      <c r="A263" s="217">
        <v>2020</v>
      </c>
      <c r="B263" s="217" t="s">
        <v>120</v>
      </c>
      <c r="C263" s="217" t="s">
        <v>78</v>
      </c>
      <c r="D263" s="217" t="s">
        <v>79</v>
      </c>
      <c r="E263" s="217" t="s">
        <v>40</v>
      </c>
      <c r="F263" s="217" t="s">
        <v>44</v>
      </c>
      <c r="G263" s="217">
        <v>7060</v>
      </c>
    </row>
    <row r="264" spans="1:7" x14ac:dyDescent="0.3">
      <c r="A264" s="217">
        <v>2020</v>
      </c>
      <c r="B264" s="217" t="s">
        <v>120</v>
      </c>
      <c r="C264" s="217" t="s">
        <v>78</v>
      </c>
      <c r="D264" s="217" t="s">
        <v>79</v>
      </c>
      <c r="E264" s="217" t="s">
        <v>41</v>
      </c>
      <c r="F264" s="217" t="s">
        <v>44</v>
      </c>
      <c r="G264" s="217">
        <v>522</v>
      </c>
    </row>
    <row r="265" spans="1:7" x14ac:dyDescent="0.3">
      <c r="A265" s="217">
        <v>2020</v>
      </c>
      <c r="B265" s="217" t="s">
        <v>120</v>
      </c>
      <c r="C265" s="217" t="s">
        <v>78</v>
      </c>
      <c r="D265" s="217" t="s">
        <v>79</v>
      </c>
      <c r="E265" s="217" t="s">
        <v>38</v>
      </c>
      <c r="F265" s="217" t="s">
        <v>45</v>
      </c>
      <c r="G265" s="217">
        <v>354</v>
      </c>
    </row>
    <row r="266" spans="1:7" x14ac:dyDescent="0.3">
      <c r="A266" s="217">
        <v>2020</v>
      </c>
      <c r="B266" s="217" t="s">
        <v>120</v>
      </c>
      <c r="C266" s="217" t="s">
        <v>78</v>
      </c>
      <c r="D266" s="217" t="s">
        <v>79</v>
      </c>
      <c r="E266" s="217" t="s">
        <v>40</v>
      </c>
      <c r="F266" s="217" t="s">
        <v>45</v>
      </c>
      <c r="G266" s="217">
        <v>0</v>
      </c>
    </row>
    <row r="267" spans="1:7" x14ac:dyDescent="0.3">
      <c r="A267" s="217">
        <v>2020</v>
      </c>
      <c r="B267" s="217" t="s">
        <v>120</v>
      </c>
      <c r="C267" s="217" t="s">
        <v>78</v>
      </c>
      <c r="D267" s="217" t="s">
        <v>79</v>
      </c>
      <c r="E267" s="217" t="s">
        <v>41</v>
      </c>
      <c r="F267" s="217" t="s">
        <v>45</v>
      </c>
      <c r="G267" s="217">
        <v>1</v>
      </c>
    </row>
    <row r="268" spans="1:7" x14ac:dyDescent="0.3">
      <c r="A268" s="217">
        <v>2020</v>
      </c>
      <c r="B268" s="217" t="s">
        <v>120</v>
      </c>
      <c r="C268" s="217" t="s">
        <v>86</v>
      </c>
      <c r="D268" s="217" t="s">
        <v>271</v>
      </c>
      <c r="E268" s="217" t="s">
        <v>38</v>
      </c>
      <c r="F268" s="217" t="s">
        <v>42</v>
      </c>
      <c r="G268" s="217">
        <v>216261</v>
      </c>
    </row>
    <row r="269" spans="1:7" x14ac:dyDescent="0.3">
      <c r="A269" s="217">
        <v>2020</v>
      </c>
      <c r="B269" s="217" t="s">
        <v>120</v>
      </c>
      <c r="C269" s="217" t="s">
        <v>86</v>
      </c>
      <c r="D269" s="217" t="s">
        <v>271</v>
      </c>
      <c r="E269" s="217" t="s">
        <v>40</v>
      </c>
      <c r="F269" s="217" t="s">
        <v>42</v>
      </c>
      <c r="G269" s="217">
        <v>113406</v>
      </c>
    </row>
    <row r="270" spans="1:7" x14ac:dyDescent="0.3">
      <c r="A270" s="217">
        <v>2020</v>
      </c>
      <c r="B270" s="217" t="s">
        <v>120</v>
      </c>
      <c r="C270" s="217" t="s">
        <v>86</v>
      </c>
      <c r="D270" s="217" t="s">
        <v>271</v>
      </c>
      <c r="E270" s="217" t="s">
        <v>41</v>
      </c>
      <c r="F270" s="217" t="s">
        <v>42</v>
      </c>
      <c r="G270" s="217">
        <v>43113</v>
      </c>
    </row>
    <row r="271" spans="1:7" x14ac:dyDescent="0.3">
      <c r="A271" s="217">
        <v>2020</v>
      </c>
      <c r="B271" s="217" t="s">
        <v>120</v>
      </c>
      <c r="C271" s="217" t="s">
        <v>86</v>
      </c>
      <c r="D271" s="217" t="s">
        <v>271</v>
      </c>
      <c r="E271" s="217" t="s">
        <v>38</v>
      </c>
      <c r="F271" s="217" t="s">
        <v>43</v>
      </c>
      <c r="G271" s="217">
        <v>33879</v>
      </c>
    </row>
    <row r="272" spans="1:7" x14ac:dyDescent="0.3">
      <c r="A272" s="217">
        <v>2020</v>
      </c>
      <c r="B272" s="217" t="s">
        <v>120</v>
      </c>
      <c r="C272" s="217" t="s">
        <v>86</v>
      </c>
      <c r="D272" s="217" t="s">
        <v>271</v>
      </c>
      <c r="E272" s="217" t="s">
        <v>40</v>
      </c>
      <c r="F272" s="217" t="s">
        <v>43</v>
      </c>
      <c r="G272" s="217">
        <v>18322</v>
      </c>
    </row>
    <row r="273" spans="1:7" x14ac:dyDescent="0.3">
      <c r="A273" s="217">
        <v>2020</v>
      </c>
      <c r="B273" s="217" t="s">
        <v>120</v>
      </c>
      <c r="C273" s="217" t="s">
        <v>86</v>
      </c>
      <c r="D273" s="217" t="s">
        <v>271</v>
      </c>
      <c r="E273" s="217" t="s">
        <v>41</v>
      </c>
      <c r="F273" s="217" t="s">
        <v>43</v>
      </c>
      <c r="G273" s="217">
        <v>7074</v>
      </c>
    </row>
    <row r="274" spans="1:7" x14ac:dyDescent="0.3">
      <c r="A274" s="217">
        <v>2020</v>
      </c>
      <c r="B274" s="217" t="s">
        <v>120</v>
      </c>
      <c r="C274" s="217" t="s">
        <v>86</v>
      </c>
      <c r="D274" s="217" t="s">
        <v>271</v>
      </c>
      <c r="E274" s="217" t="s">
        <v>38</v>
      </c>
      <c r="F274" s="217" t="s">
        <v>44</v>
      </c>
      <c r="G274" s="217">
        <v>33568</v>
      </c>
    </row>
    <row r="275" spans="1:7" x14ac:dyDescent="0.3">
      <c r="A275" s="217">
        <v>2020</v>
      </c>
      <c r="B275" s="217" t="s">
        <v>120</v>
      </c>
      <c r="C275" s="217" t="s">
        <v>86</v>
      </c>
      <c r="D275" s="217" t="s">
        <v>271</v>
      </c>
      <c r="E275" s="217" t="s">
        <v>40</v>
      </c>
      <c r="F275" s="217" t="s">
        <v>44</v>
      </c>
      <c r="G275" s="217">
        <v>22631</v>
      </c>
    </row>
    <row r="276" spans="1:7" x14ac:dyDescent="0.3">
      <c r="A276" s="217">
        <v>2020</v>
      </c>
      <c r="B276" s="217" t="s">
        <v>120</v>
      </c>
      <c r="C276" s="217" t="s">
        <v>86</v>
      </c>
      <c r="D276" s="217" t="s">
        <v>271</v>
      </c>
      <c r="E276" s="217" t="s">
        <v>41</v>
      </c>
      <c r="F276" s="217" t="s">
        <v>44</v>
      </c>
      <c r="G276" s="217">
        <v>13732</v>
      </c>
    </row>
    <row r="277" spans="1:7" x14ac:dyDescent="0.3">
      <c r="A277" s="217">
        <v>2020</v>
      </c>
      <c r="B277" s="217" t="s">
        <v>120</v>
      </c>
      <c r="C277" s="217" t="s">
        <v>86</v>
      </c>
      <c r="D277" s="217" t="s">
        <v>271</v>
      </c>
      <c r="E277" s="217" t="s">
        <v>38</v>
      </c>
      <c r="F277" s="217" t="s">
        <v>45</v>
      </c>
      <c r="G277" s="217">
        <v>865</v>
      </c>
    </row>
    <row r="278" spans="1:7" x14ac:dyDescent="0.3">
      <c r="A278" s="217">
        <v>2020</v>
      </c>
      <c r="B278" s="217" t="s">
        <v>120</v>
      </c>
      <c r="C278" s="217" t="s">
        <v>86</v>
      </c>
      <c r="D278" s="217" t="s">
        <v>271</v>
      </c>
      <c r="E278" s="217" t="s">
        <v>40</v>
      </c>
      <c r="F278" s="217" t="s">
        <v>45</v>
      </c>
      <c r="G278" s="217">
        <v>16</v>
      </c>
    </row>
    <row r="279" spans="1:7" x14ac:dyDescent="0.3">
      <c r="A279" s="217">
        <v>2020</v>
      </c>
      <c r="B279" s="217" t="s">
        <v>120</v>
      </c>
      <c r="C279" s="217" t="s">
        <v>86</v>
      </c>
      <c r="D279" s="217" t="s">
        <v>271</v>
      </c>
      <c r="E279" s="217" t="s">
        <v>41</v>
      </c>
      <c r="F279" s="217" t="s">
        <v>45</v>
      </c>
      <c r="G279" s="217">
        <v>22</v>
      </c>
    </row>
    <row r="280" spans="1:7" x14ac:dyDescent="0.3">
      <c r="A280" s="217">
        <v>2020</v>
      </c>
      <c r="B280" s="217" t="s">
        <v>120</v>
      </c>
      <c r="C280" s="217" t="s">
        <v>84</v>
      </c>
      <c r="D280" s="217" t="s">
        <v>85</v>
      </c>
      <c r="E280" s="217" t="s">
        <v>38</v>
      </c>
      <c r="F280" s="217" t="s">
        <v>42</v>
      </c>
      <c r="G280" s="217">
        <v>167478</v>
      </c>
    </row>
    <row r="281" spans="1:7" x14ac:dyDescent="0.3">
      <c r="A281" s="217">
        <v>2020</v>
      </c>
      <c r="B281" s="217" t="s">
        <v>120</v>
      </c>
      <c r="C281" s="217" t="s">
        <v>84</v>
      </c>
      <c r="D281" s="217" t="s">
        <v>85</v>
      </c>
      <c r="E281" s="217" t="s">
        <v>40</v>
      </c>
      <c r="F281" s="217" t="s">
        <v>42</v>
      </c>
      <c r="G281" s="217">
        <v>105551</v>
      </c>
    </row>
    <row r="282" spans="1:7" x14ac:dyDescent="0.3">
      <c r="A282" s="217">
        <v>2020</v>
      </c>
      <c r="B282" s="217" t="s">
        <v>120</v>
      </c>
      <c r="C282" s="217" t="s">
        <v>84</v>
      </c>
      <c r="D282" s="217" t="s">
        <v>85</v>
      </c>
      <c r="E282" s="217" t="s">
        <v>41</v>
      </c>
      <c r="F282" s="217" t="s">
        <v>42</v>
      </c>
      <c r="G282" s="217">
        <v>28228</v>
      </c>
    </row>
    <row r="283" spans="1:7" x14ac:dyDescent="0.3">
      <c r="A283" s="217">
        <v>2020</v>
      </c>
      <c r="B283" s="217" t="s">
        <v>120</v>
      </c>
      <c r="C283" s="217" t="s">
        <v>84</v>
      </c>
      <c r="D283" s="217" t="s">
        <v>85</v>
      </c>
      <c r="E283" s="217" t="s">
        <v>49</v>
      </c>
      <c r="F283" s="217" t="s">
        <v>42</v>
      </c>
      <c r="G283" s="217">
        <v>96</v>
      </c>
    </row>
    <row r="284" spans="1:7" x14ac:dyDescent="0.3">
      <c r="A284" s="217">
        <v>2020</v>
      </c>
      <c r="B284" s="217" t="s">
        <v>120</v>
      </c>
      <c r="C284" s="217" t="s">
        <v>84</v>
      </c>
      <c r="D284" s="217" t="s">
        <v>85</v>
      </c>
      <c r="E284" s="217" t="s">
        <v>38</v>
      </c>
      <c r="F284" s="217" t="s">
        <v>43</v>
      </c>
      <c r="G284" s="217">
        <v>1218</v>
      </c>
    </row>
    <row r="285" spans="1:7" x14ac:dyDescent="0.3">
      <c r="A285" s="217">
        <v>2020</v>
      </c>
      <c r="B285" s="217" t="s">
        <v>120</v>
      </c>
      <c r="C285" s="217" t="s">
        <v>84</v>
      </c>
      <c r="D285" s="217" t="s">
        <v>85</v>
      </c>
      <c r="E285" s="217" t="s">
        <v>40</v>
      </c>
      <c r="F285" s="217" t="s">
        <v>43</v>
      </c>
      <c r="G285" s="217">
        <v>3241</v>
      </c>
    </row>
    <row r="286" spans="1:7" x14ac:dyDescent="0.3">
      <c r="A286" s="217">
        <v>2020</v>
      </c>
      <c r="B286" s="217" t="s">
        <v>120</v>
      </c>
      <c r="C286" s="217" t="s">
        <v>84</v>
      </c>
      <c r="D286" s="217" t="s">
        <v>85</v>
      </c>
      <c r="E286" s="217" t="s">
        <v>41</v>
      </c>
      <c r="F286" s="217" t="s">
        <v>43</v>
      </c>
      <c r="G286" s="217">
        <v>3248</v>
      </c>
    </row>
    <row r="287" spans="1:7" x14ac:dyDescent="0.3">
      <c r="A287" s="217">
        <v>2020</v>
      </c>
      <c r="B287" s="217" t="s">
        <v>120</v>
      </c>
      <c r="C287" s="217" t="s">
        <v>84</v>
      </c>
      <c r="D287" s="217" t="s">
        <v>85</v>
      </c>
      <c r="E287" s="217" t="s">
        <v>38</v>
      </c>
      <c r="F287" s="217" t="s">
        <v>44</v>
      </c>
      <c r="G287" s="217">
        <v>0</v>
      </c>
    </row>
    <row r="288" spans="1:7" x14ac:dyDescent="0.3">
      <c r="A288" s="217">
        <v>2020</v>
      </c>
      <c r="B288" s="217" t="s">
        <v>120</v>
      </c>
      <c r="C288" s="217" t="s">
        <v>84</v>
      </c>
      <c r="D288" s="217" t="s">
        <v>85</v>
      </c>
      <c r="E288" s="217" t="s">
        <v>40</v>
      </c>
      <c r="F288" s="217" t="s">
        <v>44</v>
      </c>
      <c r="G288" s="217">
        <v>2992</v>
      </c>
    </row>
    <row r="289" spans="1:7" x14ac:dyDescent="0.3">
      <c r="A289" s="217">
        <v>2020</v>
      </c>
      <c r="B289" s="217" t="s">
        <v>120</v>
      </c>
      <c r="C289" s="217" t="s">
        <v>84</v>
      </c>
      <c r="D289" s="217" t="s">
        <v>85</v>
      </c>
      <c r="E289" s="217" t="s">
        <v>41</v>
      </c>
      <c r="F289" s="217" t="s">
        <v>44</v>
      </c>
      <c r="G289" s="217">
        <v>19255</v>
      </c>
    </row>
    <row r="290" spans="1:7" x14ac:dyDescent="0.3">
      <c r="A290" s="217">
        <v>2020</v>
      </c>
      <c r="B290" s="217" t="s">
        <v>120</v>
      </c>
      <c r="C290" s="217" t="s">
        <v>84</v>
      </c>
      <c r="D290" s="217" t="s">
        <v>85</v>
      </c>
      <c r="E290" s="217" t="s">
        <v>49</v>
      </c>
      <c r="F290" s="217" t="s">
        <v>44</v>
      </c>
      <c r="G290" s="217">
        <v>69</v>
      </c>
    </row>
    <row r="291" spans="1:7" x14ac:dyDescent="0.3">
      <c r="A291" s="217">
        <v>2020</v>
      </c>
      <c r="B291" s="217" t="s">
        <v>120</v>
      </c>
      <c r="C291" s="217" t="s">
        <v>84</v>
      </c>
      <c r="D291" s="217" t="s">
        <v>85</v>
      </c>
      <c r="E291" s="217" t="s">
        <v>38</v>
      </c>
      <c r="F291" s="217" t="s">
        <v>45</v>
      </c>
      <c r="G291" s="217">
        <v>1075</v>
      </c>
    </row>
    <row r="292" spans="1:7" x14ac:dyDescent="0.3">
      <c r="A292" s="217">
        <v>2020</v>
      </c>
      <c r="B292" s="217" t="s">
        <v>120</v>
      </c>
      <c r="C292" s="217" t="s">
        <v>84</v>
      </c>
      <c r="D292" s="217" t="s">
        <v>85</v>
      </c>
      <c r="E292" s="217" t="s">
        <v>40</v>
      </c>
      <c r="F292" s="217" t="s">
        <v>45</v>
      </c>
      <c r="G292" s="217">
        <v>18</v>
      </c>
    </row>
    <row r="293" spans="1:7" x14ac:dyDescent="0.3">
      <c r="A293" s="217">
        <v>2020</v>
      </c>
      <c r="B293" s="217" t="s">
        <v>120</v>
      </c>
      <c r="C293" s="217" t="s">
        <v>84</v>
      </c>
      <c r="D293" s="217" t="s">
        <v>85</v>
      </c>
      <c r="E293" s="217" t="s">
        <v>41</v>
      </c>
      <c r="F293" s="217" t="s">
        <v>45</v>
      </c>
      <c r="G293" s="217">
        <v>0</v>
      </c>
    </row>
    <row r="294" spans="1:7" x14ac:dyDescent="0.3">
      <c r="A294" s="217">
        <v>2020</v>
      </c>
      <c r="B294" s="217" t="s">
        <v>250</v>
      </c>
      <c r="C294" s="217" t="s">
        <v>100</v>
      </c>
      <c r="D294" s="217" t="s">
        <v>101</v>
      </c>
      <c r="E294" s="217" t="s">
        <v>38</v>
      </c>
      <c r="F294" s="217" t="s">
        <v>42</v>
      </c>
      <c r="G294" s="217">
        <v>36588</v>
      </c>
    </row>
    <row r="295" spans="1:7" x14ac:dyDescent="0.3">
      <c r="A295" s="217">
        <v>2020</v>
      </c>
      <c r="B295" s="217" t="s">
        <v>250</v>
      </c>
      <c r="C295" s="217" t="s">
        <v>100</v>
      </c>
      <c r="D295" s="217" t="s">
        <v>101</v>
      </c>
      <c r="E295" s="217" t="s">
        <v>40</v>
      </c>
      <c r="F295" s="217" t="s">
        <v>42</v>
      </c>
      <c r="G295" s="217">
        <v>68469</v>
      </c>
    </row>
    <row r="296" spans="1:7" x14ac:dyDescent="0.3">
      <c r="A296" s="217">
        <v>2020</v>
      </c>
      <c r="B296" s="217" t="s">
        <v>250</v>
      </c>
      <c r="C296" s="217" t="s">
        <v>100</v>
      </c>
      <c r="D296" s="217" t="s">
        <v>101</v>
      </c>
      <c r="E296" s="217" t="s">
        <v>41</v>
      </c>
      <c r="F296" s="217" t="s">
        <v>42</v>
      </c>
      <c r="G296" s="217">
        <v>20422</v>
      </c>
    </row>
    <row r="297" spans="1:7" x14ac:dyDescent="0.3">
      <c r="A297" s="217">
        <v>2020</v>
      </c>
      <c r="B297" s="217" t="s">
        <v>250</v>
      </c>
      <c r="C297" s="217" t="s">
        <v>100</v>
      </c>
      <c r="D297" s="217" t="s">
        <v>101</v>
      </c>
      <c r="E297" s="217" t="s">
        <v>38</v>
      </c>
      <c r="F297" s="217" t="s">
        <v>43</v>
      </c>
      <c r="G297" s="217">
        <v>269</v>
      </c>
    </row>
    <row r="298" spans="1:7" x14ac:dyDescent="0.3">
      <c r="A298" s="217">
        <v>2020</v>
      </c>
      <c r="B298" s="217" t="s">
        <v>250</v>
      </c>
      <c r="C298" s="217" t="s">
        <v>100</v>
      </c>
      <c r="D298" s="217" t="s">
        <v>101</v>
      </c>
      <c r="E298" s="217" t="s">
        <v>40</v>
      </c>
      <c r="F298" s="217" t="s">
        <v>43</v>
      </c>
      <c r="G298" s="217">
        <v>1968</v>
      </c>
    </row>
    <row r="299" spans="1:7" x14ac:dyDescent="0.3">
      <c r="A299" s="217">
        <v>2020</v>
      </c>
      <c r="B299" s="217" t="s">
        <v>250</v>
      </c>
      <c r="C299" s="217" t="s">
        <v>100</v>
      </c>
      <c r="D299" s="217" t="s">
        <v>101</v>
      </c>
      <c r="E299" s="217" t="s">
        <v>41</v>
      </c>
      <c r="F299" s="217" t="s">
        <v>43</v>
      </c>
      <c r="G299" s="217">
        <v>2011</v>
      </c>
    </row>
    <row r="300" spans="1:7" x14ac:dyDescent="0.3">
      <c r="A300" s="217">
        <v>2020</v>
      </c>
      <c r="B300" s="217" t="s">
        <v>250</v>
      </c>
      <c r="C300" s="217" t="s">
        <v>100</v>
      </c>
      <c r="D300" s="217" t="s">
        <v>101</v>
      </c>
      <c r="E300" s="217" t="s">
        <v>38</v>
      </c>
      <c r="F300" s="217" t="s">
        <v>44</v>
      </c>
      <c r="G300" s="217">
        <v>12</v>
      </c>
    </row>
    <row r="301" spans="1:7" x14ac:dyDescent="0.3">
      <c r="A301" s="217">
        <v>2020</v>
      </c>
      <c r="B301" s="217" t="s">
        <v>250</v>
      </c>
      <c r="C301" s="217" t="s">
        <v>100</v>
      </c>
      <c r="D301" s="217" t="s">
        <v>101</v>
      </c>
      <c r="E301" s="217" t="s">
        <v>40</v>
      </c>
      <c r="F301" s="217" t="s">
        <v>44</v>
      </c>
      <c r="G301" s="217">
        <v>1294</v>
      </c>
    </row>
    <row r="302" spans="1:7" x14ac:dyDescent="0.3">
      <c r="A302" s="217">
        <v>2020</v>
      </c>
      <c r="B302" s="217" t="s">
        <v>250</v>
      </c>
      <c r="C302" s="217" t="s">
        <v>100</v>
      </c>
      <c r="D302" s="217" t="s">
        <v>101</v>
      </c>
      <c r="E302" s="217" t="s">
        <v>41</v>
      </c>
      <c r="F302" s="217" t="s">
        <v>44</v>
      </c>
      <c r="G302" s="217">
        <v>5282</v>
      </c>
    </row>
    <row r="303" spans="1:7" x14ac:dyDescent="0.3">
      <c r="A303" s="217">
        <v>2020</v>
      </c>
      <c r="B303" s="217" t="s">
        <v>250</v>
      </c>
      <c r="C303" s="217" t="s">
        <v>100</v>
      </c>
      <c r="D303" s="217" t="s">
        <v>101</v>
      </c>
      <c r="E303" s="217" t="s">
        <v>38</v>
      </c>
      <c r="F303" s="217" t="s">
        <v>45</v>
      </c>
      <c r="G303" s="217">
        <v>2234</v>
      </c>
    </row>
    <row r="304" spans="1:7" x14ac:dyDescent="0.3">
      <c r="A304" s="217">
        <v>2020</v>
      </c>
      <c r="B304" s="217" t="s">
        <v>250</v>
      </c>
      <c r="C304" s="217" t="s">
        <v>100</v>
      </c>
      <c r="D304" s="217" t="s">
        <v>101</v>
      </c>
      <c r="E304" s="217" t="s">
        <v>40</v>
      </c>
      <c r="F304" s="217" t="s">
        <v>45</v>
      </c>
      <c r="G304" s="217">
        <v>54</v>
      </c>
    </row>
    <row r="305" spans="1:7" x14ac:dyDescent="0.3">
      <c r="A305" s="217">
        <v>2020</v>
      </c>
      <c r="B305" s="217" t="s">
        <v>250</v>
      </c>
      <c r="C305" s="217" t="s">
        <v>100</v>
      </c>
      <c r="D305" s="217" t="s">
        <v>101</v>
      </c>
      <c r="E305" s="217" t="s">
        <v>41</v>
      </c>
      <c r="F305" s="217" t="s">
        <v>45</v>
      </c>
      <c r="G305" s="217">
        <v>0</v>
      </c>
    </row>
    <row r="306" spans="1:7" x14ac:dyDescent="0.3">
      <c r="A306" s="217">
        <v>2020</v>
      </c>
      <c r="B306" s="217" t="s">
        <v>115</v>
      </c>
      <c r="C306" s="217" t="s">
        <v>81</v>
      </c>
      <c r="D306" s="217" t="s">
        <v>82</v>
      </c>
      <c r="E306" s="217" t="s">
        <v>38</v>
      </c>
      <c r="F306" s="217" t="s">
        <v>42</v>
      </c>
      <c r="G306" s="217">
        <v>52041</v>
      </c>
    </row>
    <row r="307" spans="1:7" x14ac:dyDescent="0.3">
      <c r="A307" s="217">
        <v>2020</v>
      </c>
      <c r="B307" s="217" t="s">
        <v>115</v>
      </c>
      <c r="C307" s="217" t="s">
        <v>81</v>
      </c>
      <c r="D307" s="217" t="s">
        <v>82</v>
      </c>
      <c r="E307" s="217" t="s">
        <v>40</v>
      </c>
      <c r="F307" s="217" t="s">
        <v>42</v>
      </c>
      <c r="G307" s="217">
        <v>34175</v>
      </c>
    </row>
    <row r="308" spans="1:7" x14ac:dyDescent="0.3">
      <c r="A308" s="217">
        <v>2020</v>
      </c>
      <c r="B308" s="217" t="s">
        <v>115</v>
      </c>
      <c r="C308" s="217" t="s">
        <v>81</v>
      </c>
      <c r="D308" s="217" t="s">
        <v>82</v>
      </c>
      <c r="E308" s="217" t="s">
        <v>41</v>
      </c>
      <c r="F308" s="217" t="s">
        <v>42</v>
      </c>
      <c r="G308" s="217">
        <v>22478</v>
      </c>
    </row>
    <row r="309" spans="1:7" x14ac:dyDescent="0.3">
      <c r="A309" s="217">
        <v>2020</v>
      </c>
      <c r="B309" s="217" t="s">
        <v>115</v>
      </c>
      <c r="C309" s="217" t="s">
        <v>81</v>
      </c>
      <c r="D309" s="217" t="s">
        <v>82</v>
      </c>
      <c r="E309" s="217" t="s">
        <v>38</v>
      </c>
      <c r="F309" s="217" t="s">
        <v>43</v>
      </c>
      <c r="G309" s="217">
        <v>180</v>
      </c>
    </row>
    <row r="310" spans="1:7" x14ac:dyDescent="0.3">
      <c r="A310" s="217">
        <v>2020</v>
      </c>
      <c r="B310" s="217" t="s">
        <v>115</v>
      </c>
      <c r="C310" s="217" t="s">
        <v>81</v>
      </c>
      <c r="D310" s="217" t="s">
        <v>82</v>
      </c>
      <c r="E310" s="217" t="s">
        <v>40</v>
      </c>
      <c r="F310" s="217" t="s">
        <v>43</v>
      </c>
      <c r="G310" s="217">
        <v>607</v>
      </c>
    </row>
    <row r="311" spans="1:7" x14ac:dyDescent="0.3">
      <c r="A311" s="217">
        <v>2020</v>
      </c>
      <c r="B311" s="217" t="s">
        <v>115</v>
      </c>
      <c r="C311" s="217" t="s">
        <v>81</v>
      </c>
      <c r="D311" s="217" t="s">
        <v>82</v>
      </c>
      <c r="E311" s="217" t="s">
        <v>41</v>
      </c>
      <c r="F311" s="217" t="s">
        <v>43</v>
      </c>
      <c r="G311" s="217">
        <v>1552</v>
      </c>
    </row>
    <row r="312" spans="1:7" x14ac:dyDescent="0.3">
      <c r="A312" s="217">
        <v>2020</v>
      </c>
      <c r="B312" s="217" t="s">
        <v>115</v>
      </c>
      <c r="C312" s="217" t="s">
        <v>81</v>
      </c>
      <c r="D312" s="217" t="s">
        <v>82</v>
      </c>
      <c r="E312" s="217" t="s">
        <v>38</v>
      </c>
      <c r="F312" s="217" t="s">
        <v>44</v>
      </c>
      <c r="G312" s="217">
        <v>0</v>
      </c>
    </row>
    <row r="313" spans="1:7" x14ac:dyDescent="0.3">
      <c r="A313" s="217">
        <v>2020</v>
      </c>
      <c r="B313" s="217" t="s">
        <v>115</v>
      </c>
      <c r="C313" s="217" t="s">
        <v>81</v>
      </c>
      <c r="D313" s="217" t="s">
        <v>82</v>
      </c>
      <c r="E313" s="217" t="s">
        <v>40</v>
      </c>
      <c r="F313" s="217" t="s">
        <v>44</v>
      </c>
      <c r="G313" s="217">
        <v>157</v>
      </c>
    </row>
    <row r="314" spans="1:7" x14ac:dyDescent="0.3">
      <c r="A314" s="217">
        <v>2020</v>
      </c>
      <c r="B314" s="217" t="s">
        <v>115</v>
      </c>
      <c r="C314" s="217" t="s">
        <v>81</v>
      </c>
      <c r="D314" s="217" t="s">
        <v>82</v>
      </c>
      <c r="E314" s="217" t="s">
        <v>41</v>
      </c>
      <c r="F314" s="217" t="s">
        <v>44</v>
      </c>
      <c r="G314" s="217">
        <v>1304</v>
      </c>
    </row>
    <row r="315" spans="1:7" x14ac:dyDescent="0.3">
      <c r="A315" s="217">
        <v>2020</v>
      </c>
      <c r="B315" s="217" t="s">
        <v>115</v>
      </c>
      <c r="C315" s="217" t="s">
        <v>81</v>
      </c>
      <c r="D315" s="217" t="s">
        <v>82</v>
      </c>
      <c r="E315" s="217" t="s">
        <v>38</v>
      </c>
      <c r="F315" s="217" t="s">
        <v>45</v>
      </c>
      <c r="G315" s="217">
        <v>230</v>
      </c>
    </row>
    <row r="316" spans="1:7" x14ac:dyDescent="0.3">
      <c r="A316" s="217">
        <v>2020</v>
      </c>
      <c r="B316" s="217" t="s">
        <v>115</v>
      </c>
      <c r="C316" s="217" t="s">
        <v>81</v>
      </c>
      <c r="D316" s="217" t="s">
        <v>82</v>
      </c>
      <c r="E316" s="217" t="s">
        <v>40</v>
      </c>
      <c r="F316" s="217" t="s">
        <v>45</v>
      </c>
      <c r="G316" s="217">
        <v>173</v>
      </c>
    </row>
    <row r="317" spans="1:7" x14ac:dyDescent="0.3">
      <c r="A317" s="217">
        <v>2020</v>
      </c>
      <c r="B317" s="217" t="s">
        <v>115</v>
      </c>
      <c r="C317" s="217" t="s">
        <v>81</v>
      </c>
      <c r="D317" s="217" t="s">
        <v>82</v>
      </c>
      <c r="E317" s="217" t="s">
        <v>41</v>
      </c>
      <c r="F317" s="217" t="s">
        <v>45</v>
      </c>
      <c r="G317" s="217">
        <v>64</v>
      </c>
    </row>
    <row r="318" spans="1:7" x14ac:dyDescent="0.3">
      <c r="A318" s="217">
        <v>2020</v>
      </c>
      <c r="B318" s="217" t="s">
        <v>115</v>
      </c>
      <c r="C318" s="217" t="s">
        <v>98</v>
      </c>
      <c r="D318" s="217" t="s">
        <v>99</v>
      </c>
      <c r="E318" s="217" t="s">
        <v>38</v>
      </c>
      <c r="F318" s="217" t="s">
        <v>42</v>
      </c>
      <c r="G318" s="217">
        <v>183821</v>
      </c>
    </row>
    <row r="319" spans="1:7" x14ac:dyDescent="0.3">
      <c r="A319" s="217">
        <v>2020</v>
      </c>
      <c r="B319" s="217" t="s">
        <v>115</v>
      </c>
      <c r="C319" s="217" t="s">
        <v>98</v>
      </c>
      <c r="D319" s="217" t="s">
        <v>99</v>
      </c>
      <c r="E319" s="217" t="s">
        <v>40</v>
      </c>
      <c r="F319" s="217" t="s">
        <v>42</v>
      </c>
      <c r="G319" s="217">
        <v>89706</v>
      </c>
    </row>
    <row r="320" spans="1:7" x14ac:dyDescent="0.3">
      <c r="A320" s="217">
        <v>2020</v>
      </c>
      <c r="B320" s="217" t="s">
        <v>115</v>
      </c>
      <c r="C320" s="217" t="s">
        <v>98</v>
      </c>
      <c r="D320" s="217" t="s">
        <v>99</v>
      </c>
      <c r="E320" s="217" t="s">
        <v>41</v>
      </c>
      <c r="F320" s="217" t="s">
        <v>42</v>
      </c>
      <c r="G320" s="217">
        <v>41109</v>
      </c>
    </row>
    <row r="321" spans="1:7" x14ac:dyDescent="0.3">
      <c r="A321" s="217">
        <v>2020</v>
      </c>
      <c r="B321" s="217" t="s">
        <v>115</v>
      </c>
      <c r="C321" s="217" t="s">
        <v>98</v>
      </c>
      <c r="D321" s="217" t="s">
        <v>99</v>
      </c>
      <c r="E321" s="217" t="s">
        <v>38</v>
      </c>
      <c r="F321" s="217" t="s">
        <v>43</v>
      </c>
      <c r="G321" s="217">
        <v>3299</v>
      </c>
    </row>
    <row r="322" spans="1:7" x14ac:dyDescent="0.3">
      <c r="A322" s="217">
        <v>2020</v>
      </c>
      <c r="B322" s="217" t="s">
        <v>115</v>
      </c>
      <c r="C322" s="217" t="s">
        <v>98</v>
      </c>
      <c r="D322" s="217" t="s">
        <v>99</v>
      </c>
      <c r="E322" s="217" t="s">
        <v>40</v>
      </c>
      <c r="F322" s="217" t="s">
        <v>43</v>
      </c>
      <c r="G322" s="217">
        <v>2260</v>
      </c>
    </row>
    <row r="323" spans="1:7" x14ac:dyDescent="0.3">
      <c r="A323" s="217">
        <v>2020</v>
      </c>
      <c r="B323" s="217" t="s">
        <v>115</v>
      </c>
      <c r="C323" s="217" t="s">
        <v>98</v>
      </c>
      <c r="D323" s="217" t="s">
        <v>99</v>
      </c>
      <c r="E323" s="217" t="s">
        <v>41</v>
      </c>
      <c r="F323" s="217" t="s">
        <v>43</v>
      </c>
      <c r="G323" s="217">
        <v>2727</v>
      </c>
    </row>
    <row r="324" spans="1:7" x14ac:dyDescent="0.3">
      <c r="A324" s="217">
        <v>2020</v>
      </c>
      <c r="B324" s="217" t="s">
        <v>115</v>
      </c>
      <c r="C324" s="217" t="s">
        <v>98</v>
      </c>
      <c r="D324" s="217" t="s">
        <v>99</v>
      </c>
      <c r="E324" s="217" t="s">
        <v>49</v>
      </c>
      <c r="F324" s="217" t="s">
        <v>43</v>
      </c>
      <c r="G324" s="217">
        <v>2</v>
      </c>
    </row>
    <row r="325" spans="1:7" x14ac:dyDescent="0.3">
      <c r="A325" s="217">
        <v>2020</v>
      </c>
      <c r="B325" s="217" t="s">
        <v>115</v>
      </c>
      <c r="C325" s="217" t="s">
        <v>98</v>
      </c>
      <c r="D325" s="217" t="s">
        <v>99</v>
      </c>
      <c r="E325" s="217" t="s">
        <v>38</v>
      </c>
      <c r="F325" s="217" t="s">
        <v>44</v>
      </c>
      <c r="G325" s="217">
        <v>21</v>
      </c>
    </row>
    <row r="326" spans="1:7" x14ac:dyDescent="0.3">
      <c r="A326" s="217">
        <v>2020</v>
      </c>
      <c r="B326" s="217" t="s">
        <v>115</v>
      </c>
      <c r="C326" s="217" t="s">
        <v>98</v>
      </c>
      <c r="D326" s="217" t="s">
        <v>99</v>
      </c>
      <c r="E326" s="217" t="s">
        <v>40</v>
      </c>
      <c r="F326" s="217" t="s">
        <v>44</v>
      </c>
      <c r="G326" s="217">
        <v>1420</v>
      </c>
    </row>
    <row r="327" spans="1:7" x14ac:dyDescent="0.3">
      <c r="A327" s="217">
        <v>2020</v>
      </c>
      <c r="B327" s="217" t="s">
        <v>115</v>
      </c>
      <c r="C327" s="217" t="s">
        <v>98</v>
      </c>
      <c r="D327" s="217" t="s">
        <v>99</v>
      </c>
      <c r="E327" s="217" t="s">
        <v>41</v>
      </c>
      <c r="F327" s="217" t="s">
        <v>44</v>
      </c>
      <c r="G327" s="217">
        <v>4549</v>
      </c>
    </row>
    <row r="328" spans="1:7" x14ac:dyDescent="0.3">
      <c r="A328" s="217">
        <v>2020</v>
      </c>
      <c r="B328" s="217" t="s">
        <v>115</v>
      </c>
      <c r="C328" s="217" t="s">
        <v>98</v>
      </c>
      <c r="D328" s="217" t="s">
        <v>99</v>
      </c>
      <c r="E328" s="217" t="s">
        <v>38</v>
      </c>
      <c r="F328" s="217" t="s">
        <v>45</v>
      </c>
      <c r="G328" s="217">
        <v>450</v>
      </c>
    </row>
    <row r="329" spans="1:7" x14ac:dyDescent="0.3">
      <c r="A329" s="217">
        <v>2020</v>
      </c>
      <c r="B329" s="217" t="s">
        <v>115</v>
      </c>
      <c r="C329" s="217" t="s">
        <v>98</v>
      </c>
      <c r="D329" s="217" t="s">
        <v>99</v>
      </c>
      <c r="E329" s="217" t="s">
        <v>40</v>
      </c>
      <c r="F329" s="217" t="s">
        <v>45</v>
      </c>
      <c r="G329" s="217">
        <v>56</v>
      </c>
    </row>
    <row r="330" spans="1:7" x14ac:dyDescent="0.3">
      <c r="A330" s="217">
        <v>2020</v>
      </c>
      <c r="B330" s="217" t="s">
        <v>115</v>
      </c>
      <c r="C330" s="217" t="s">
        <v>98</v>
      </c>
      <c r="D330" s="217" t="s">
        <v>99</v>
      </c>
      <c r="E330" s="217" t="s">
        <v>41</v>
      </c>
      <c r="F330" s="217" t="s">
        <v>45</v>
      </c>
      <c r="G330" s="217">
        <v>0</v>
      </c>
    </row>
    <row r="331" spans="1:7" x14ac:dyDescent="0.3">
      <c r="A331" s="217">
        <v>2020</v>
      </c>
      <c r="B331" s="217" t="s">
        <v>115</v>
      </c>
      <c r="C331" s="217" t="s">
        <v>103</v>
      </c>
      <c r="D331" s="217" t="s">
        <v>104</v>
      </c>
      <c r="E331" s="217" t="s">
        <v>38</v>
      </c>
      <c r="F331" s="217" t="s">
        <v>42</v>
      </c>
      <c r="G331" s="217">
        <v>35953</v>
      </c>
    </row>
    <row r="332" spans="1:7" x14ac:dyDescent="0.3">
      <c r="A332" s="217">
        <v>2020</v>
      </c>
      <c r="B332" s="217" t="s">
        <v>115</v>
      </c>
      <c r="C332" s="217" t="s">
        <v>103</v>
      </c>
      <c r="D332" s="217" t="s">
        <v>104</v>
      </c>
      <c r="E332" s="217" t="s">
        <v>40</v>
      </c>
      <c r="F332" s="217" t="s">
        <v>42</v>
      </c>
      <c r="G332" s="217">
        <v>62953</v>
      </c>
    </row>
    <row r="333" spans="1:7" x14ac:dyDescent="0.3">
      <c r="A333" s="217">
        <v>2020</v>
      </c>
      <c r="B333" s="217" t="s">
        <v>115</v>
      </c>
      <c r="C333" s="217" t="s">
        <v>103</v>
      </c>
      <c r="D333" s="217" t="s">
        <v>104</v>
      </c>
      <c r="E333" s="217" t="s">
        <v>41</v>
      </c>
      <c r="F333" s="217" t="s">
        <v>42</v>
      </c>
      <c r="G333" s="217">
        <v>3695</v>
      </c>
    </row>
    <row r="334" spans="1:7" x14ac:dyDescent="0.3">
      <c r="A334" s="217">
        <v>2020</v>
      </c>
      <c r="B334" s="217" t="s">
        <v>115</v>
      </c>
      <c r="C334" s="217" t="s">
        <v>103</v>
      </c>
      <c r="D334" s="217" t="s">
        <v>104</v>
      </c>
      <c r="E334" s="217" t="s">
        <v>38</v>
      </c>
      <c r="F334" s="217" t="s">
        <v>43</v>
      </c>
      <c r="G334" s="217">
        <v>4828</v>
      </c>
    </row>
    <row r="335" spans="1:7" x14ac:dyDescent="0.3">
      <c r="A335" s="217">
        <v>2020</v>
      </c>
      <c r="B335" s="217" t="s">
        <v>115</v>
      </c>
      <c r="C335" s="217" t="s">
        <v>103</v>
      </c>
      <c r="D335" s="217" t="s">
        <v>104</v>
      </c>
      <c r="E335" s="217" t="s">
        <v>40</v>
      </c>
      <c r="F335" s="217" t="s">
        <v>43</v>
      </c>
      <c r="G335" s="217">
        <v>3546</v>
      </c>
    </row>
    <row r="336" spans="1:7" x14ac:dyDescent="0.3">
      <c r="A336" s="217">
        <v>2020</v>
      </c>
      <c r="B336" s="217" t="s">
        <v>115</v>
      </c>
      <c r="C336" s="217" t="s">
        <v>103</v>
      </c>
      <c r="D336" s="217" t="s">
        <v>104</v>
      </c>
      <c r="E336" s="217" t="s">
        <v>41</v>
      </c>
      <c r="F336" s="217" t="s">
        <v>43</v>
      </c>
      <c r="G336" s="217">
        <v>165</v>
      </c>
    </row>
    <row r="337" spans="1:7" x14ac:dyDescent="0.3">
      <c r="A337" s="217">
        <v>2020</v>
      </c>
      <c r="B337" s="217" t="s">
        <v>115</v>
      </c>
      <c r="C337" s="217" t="s">
        <v>103</v>
      </c>
      <c r="D337" s="217" t="s">
        <v>104</v>
      </c>
      <c r="E337" s="217" t="s">
        <v>38</v>
      </c>
      <c r="F337" s="217" t="s">
        <v>44</v>
      </c>
      <c r="G337" s="217">
        <v>13719</v>
      </c>
    </row>
    <row r="338" spans="1:7" x14ac:dyDescent="0.3">
      <c r="A338" s="217">
        <v>2020</v>
      </c>
      <c r="B338" s="217" t="s">
        <v>115</v>
      </c>
      <c r="C338" s="217" t="s">
        <v>103</v>
      </c>
      <c r="D338" s="217" t="s">
        <v>104</v>
      </c>
      <c r="E338" s="217" t="s">
        <v>40</v>
      </c>
      <c r="F338" s="217" t="s">
        <v>44</v>
      </c>
      <c r="G338" s="217">
        <v>19997</v>
      </c>
    </row>
    <row r="339" spans="1:7" x14ac:dyDescent="0.3">
      <c r="A339" s="217">
        <v>2020</v>
      </c>
      <c r="B339" s="217" t="s">
        <v>115</v>
      </c>
      <c r="C339" s="217" t="s">
        <v>103</v>
      </c>
      <c r="D339" s="217" t="s">
        <v>104</v>
      </c>
      <c r="E339" s="217" t="s">
        <v>41</v>
      </c>
      <c r="F339" s="217" t="s">
        <v>44</v>
      </c>
      <c r="G339" s="217">
        <v>141</v>
      </c>
    </row>
    <row r="340" spans="1:7" x14ac:dyDescent="0.3">
      <c r="A340" s="217">
        <v>2020</v>
      </c>
      <c r="B340" s="217" t="s">
        <v>115</v>
      </c>
      <c r="C340" s="217" t="s">
        <v>103</v>
      </c>
      <c r="D340" s="217" t="s">
        <v>104</v>
      </c>
      <c r="E340" s="217" t="s">
        <v>38</v>
      </c>
      <c r="F340" s="217" t="s">
        <v>45</v>
      </c>
      <c r="G340" s="217">
        <v>401</v>
      </c>
    </row>
    <row r="341" spans="1:7" x14ac:dyDescent="0.3">
      <c r="A341" s="217">
        <v>2020</v>
      </c>
      <c r="B341" s="217" t="s">
        <v>115</v>
      </c>
      <c r="C341" s="217" t="s">
        <v>103</v>
      </c>
      <c r="D341" s="217" t="s">
        <v>104</v>
      </c>
      <c r="E341" s="217" t="s">
        <v>40</v>
      </c>
      <c r="F341" s="217" t="s">
        <v>45</v>
      </c>
      <c r="G341" s="217">
        <v>161</v>
      </c>
    </row>
    <row r="342" spans="1:7" x14ac:dyDescent="0.3">
      <c r="A342" s="217">
        <v>2020</v>
      </c>
      <c r="B342" s="217" t="s">
        <v>115</v>
      </c>
      <c r="C342" s="217" t="s">
        <v>103</v>
      </c>
      <c r="D342" s="217" t="s">
        <v>104</v>
      </c>
      <c r="E342" s="217" t="s">
        <v>41</v>
      </c>
      <c r="F342" s="217" t="s">
        <v>45</v>
      </c>
      <c r="G342" s="217">
        <v>0</v>
      </c>
    </row>
    <row r="343" spans="1:7" x14ac:dyDescent="0.3">
      <c r="A343" s="217">
        <v>2020</v>
      </c>
      <c r="B343" s="217" t="s">
        <v>115</v>
      </c>
      <c r="C343" s="217" t="s">
        <v>12</v>
      </c>
      <c r="D343" s="217" t="s">
        <v>47</v>
      </c>
      <c r="E343" s="217" t="s">
        <v>38</v>
      </c>
      <c r="F343" s="217" t="s">
        <v>42</v>
      </c>
      <c r="G343" s="217">
        <v>65934</v>
      </c>
    </row>
    <row r="344" spans="1:7" x14ac:dyDescent="0.3">
      <c r="A344" s="217">
        <v>2020</v>
      </c>
      <c r="B344" s="217" t="s">
        <v>115</v>
      </c>
      <c r="C344" s="217" t="s">
        <v>12</v>
      </c>
      <c r="D344" s="217" t="s">
        <v>47</v>
      </c>
      <c r="E344" s="217" t="s">
        <v>40</v>
      </c>
      <c r="F344" s="217" t="s">
        <v>42</v>
      </c>
      <c r="G344" s="217">
        <v>88985</v>
      </c>
    </row>
    <row r="345" spans="1:7" x14ac:dyDescent="0.3">
      <c r="A345" s="217">
        <v>2020</v>
      </c>
      <c r="B345" s="217" t="s">
        <v>115</v>
      </c>
      <c r="C345" s="217" t="s">
        <v>12</v>
      </c>
      <c r="D345" s="217" t="s">
        <v>47</v>
      </c>
      <c r="E345" s="217" t="s">
        <v>41</v>
      </c>
      <c r="F345" s="217" t="s">
        <v>42</v>
      </c>
      <c r="G345" s="217">
        <v>28532</v>
      </c>
    </row>
    <row r="346" spans="1:7" x14ac:dyDescent="0.3">
      <c r="A346" s="217">
        <v>2020</v>
      </c>
      <c r="B346" s="217" t="s">
        <v>115</v>
      </c>
      <c r="C346" s="217" t="s">
        <v>12</v>
      </c>
      <c r="D346" s="217" t="s">
        <v>47</v>
      </c>
      <c r="E346" s="217" t="s">
        <v>38</v>
      </c>
      <c r="F346" s="217" t="s">
        <v>43</v>
      </c>
      <c r="G346" s="217">
        <v>3290</v>
      </c>
    </row>
    <row r="347" spans="1:7" x14ac:dyDescent="0.3">
      <c r="A347" s="217">
        <v>2020</v>
      </c>
      <c r="B347" s="217" t="s">
        <v>115</v>
      </c>
      <c r="C347" s="217" t="s">
        <v>12</v>
      </c>
      <c r="D347" s="217" t="s">
        <v>47</v>
      </c>
      <c r="E347" s="217" t="s">
        <v>40</v>
      </c>
      <c r="F347" s="217" t="s">
        <v>43</v>
      </c>
      <c r="G347" s="217">
        <v>2195</v>
      </c>
    </row>
    <row r="348" spans="1:7" x14ac:dyDescent="0.3">
      <c r="A348" s="217">
        <v>2020</v>
      </c>
      <c r="B348" s="217" t="s">
        <v>115</v>
      </c>
      <c r="C348" s="217" t="s">
        <v>12</v>
      </c>
      <c r="D348" s="217" t="s">
        <v>47</v>
      </c>
      <c r="E348" s="217" t="s">
        <v>41</v>
      </c>
      <c r="F348" s="217" t="s">
        <v>43</v>
      </c>
      <c r="G348" s="217">
        <v>2319</v>
      </c>
    </row>
    <row r="349" spans="1:7" x14ac:dyDescent="0.3">
      <c r="A349" s="217">
        <v>2020</v>
      </c>
      <c r="B349" s="217" t="s">
        <v>115</v>
      </c>
      <c r="C349" s="217" t="s">
        <v>12</v>
      </c>
      <c r="D349" s="217" t="s">
        <v>47</v>
      </c>
      <c r="E349" s="217" t="s">
        <v>38</v>
      </c>
      <c r="F349" s="217" t="s">
        <v>44</v>
      </c>
      <c r="G349" s="217">
        <v>0</v>
      </c>
    </row>
    <row r="350" spans="1:7" x14ac:dyDescent="0.3">
      <c r="A350" s="217">
        <v>2020</v>
      </c>
      <c r="B350" s="217" t="s">
        <v>115</v>
      </c>
      <c r="C350" s="217" t="s">
        <v>12</v>
      </c>
      <c r="D350" s="217" t="s">
        <v>47</v>
      </c>
      <c r="E350" s="217" t="s">
        <v>40</v>
      </c>
      <c r="F350" s="217" t="s">
        <v>44</v>
      </c>
      <c r="G350" s="217">
        <v>705</v>
      </c>
    </row>
    <row r="351" spans="1:7" x14ac:dyDescent="0.3">
      <c r="A351" s="217">
        <v>2020</v>
      </c>
      <c r="B351" s="217" t="s">
        <v>115</v>
      </c>
      <c r="C351" s="217" t="s">
        <v>12</v>
      </c>
      <c r="D351" s="217" t="s">
        <v>47</v>
      </c>
      <c r="E351" s="217" t="s">
        <v>41</v>
      </c>
      <c r="F351" s="217" t="s">
        <v>44</v>
      </c>
      <c r="G351" s="217">
        <v>2210</v>
      </c>
    </row>
    <row r="352" spans="1:7" x14ac:dyDescent="0.3">
      <c r="A352" s="217">
        <v>2020</v>
      </c>
      <c r="B352" s="217" t="s">
        <v>115</v>
      </c>
      <c r="C352" s="217" t="s">
        <v>12</v>
      </c>
      <c r="D352" s="217" t="s">
        <v>47</v>
      </c>
      <c r="E352" s="217" t="s">
        <v>38</v>
      </c>
      <c r="F352" s="217" t="s">
        <v>45</v>
      </c>
      <c r="G352" s="217">
        <v>140</v>
      </c>
    </row>
    <row r="353" spans="1:7" x14ac:dyDescent="0.3">
      <c r="A353" s="217">
        <v>2020</v>
      </c>
      <c r="B353" s="217" t="s">
        <v>115</v>
      </c>
      <c r="C353" s="217" t="s">
        <v>12</v>
      </c>
      <c r="D353" s="217" t="s">
        <v>47</v>
      </c>
      <c r="E353" s="217" t="s">
        <v>40</v>
      </c>
      <c r="F353" s="217" t="s">
        <v>45</v>
      </c>
      <c r="G353" s="217">
        <v>266</v>
      </c>
    </row>
    <row r="354" spans="1:7" x14ac:dyDescent="0.3">
      <c r="A354" s="217">
        <v>2020</v>
      </c>
      <c r="B354" s="217" t="s">
        <v>115</v>
      </c>
      <c r="C354" s="217" t="s">
        <v>12</v>
      </c>
      <c r="D354" s="217" t="s">
        <v>47</v>
      </c>
      <c r="E354" s="217" t="s">
        <v>41</v>
      </c>
      <c r="F354" s="217" t="s">
        <v>45</v>
      </c>
      <c r="G354" s="217">
        <v>12</v>
      </c>
    </row>
    <row r="355" spans="1:7" x14ac:dyDescent="0.3">
      <c r="A355" s="217">
        <v>2020</v>
      </c>
      <c r="B355" s="217" t="s">
        <v>115</v>
      </c>
      <c r="C355" s="217" t="s">
        <v>13</v>
      </c>
      <c r="D355" s="217" t="s">
        <v>48</v>
      </c>
      <c r="E355" s="217" t="s">
        <v>38</v>
      </c>
      <c r="F355" s="217" t="s">
        <v>42</v>
      </c>
      <c r="G355" s="217">
        <v>165499</v>
      </c>
    </row>
    <row r="356" spans="1:7" x14ac:dyDescent="0.3">
      <c r="A356" s="217">
        <v>2020</v>
      </c>
      <c r="B356" s="217" t="s">
        <v>115</v>
      </c>
      <c r="C356" s="217" t="s">
        <v>13</v>
      </c>
      <c r="D356" s="217" t="s">
        <v>48</v>
      </c>
      <c r="E356" s="217" t="s">
        <v>40</v>
      </c>
      <c r="F356" s="217" t="s">
        <v>42</v>
      </c>
      <c r="G356" s="217">
        <v>160728</v>
      </c>
    </row>
    <row r="357" spans="1:7" x14ac:dyDescent="0.3">
      <c r="A357" s="217">
        <v>2020</v>
      </c>
      <c r="B357" s="217" t="s">
        <v>115</v>
      </c>
      <c r="C357" s="217" t="s">
        <v>13</v>
      </c>
      <c r="D357" s="217" t="s">
        <v>48</v>
      </c>
      <c r="E357" s="217" t="s">
        <v>41</v>
      </c>
      <c r="F357" s="217" t="s">
        <v>42</v>
      </c>
      <c r="G357" s="217">
        <v>82787</v>
      </c>
    </row>
    <row r="358" spans="1:7" x14ac:dyDescent="0.3">
      <c r="A358" s="217">
        <v>2020</v>
      </c>
      <c r="B358" s="217" t="s">
        <v>115</v>
      </c>
      <c r="C358" s="217" t="s">
        <v>13</v>
      </c>
      <c r="D358" s="217" t="s">
        <v>48</v>
      </c>
      <c r="E358" s="217" t="s">
        <v>49</v>
      </c>
      <c r="F358" s="217" t="s">
        <v>42</v>
      </c>
      <c r="G358" s="217">
        <v>113</v>
      </c>
    </row>
    <row r="359" spans="1:7" x14ac:dyDescent="0.3">
      <c r="A359" s="217">
        <v>2020</v>
      </c>
      <c r="B359" s="217" t="s">
        <v>115</v>
      </c>
      <c r="C359" s="217" t="s">
        <v>13</v>
      </c>
      <c r="D359" s="217" t="s">
        <v>48</v>
      </c>
      <c r="E359" s="217" t="s">
        <v>38</v>
      </c>
      <c r="F359" s="217" t="s">
        <v>43</v>
      </c>
      <c r="G359" s="217">
        <v>2367</v>
      </c>
    </row>
    <row r="360" spans="1:7" x14ac:dyDescent="0.3">
      <c r="A360" s="217">
        <v>2020</v>
      </c>
      <c r="B360" s="217" t="s">
        <v>115</v>
      </c>
      <c r="C360" s="217" t="s">
        <v>13</v>
      </c>
      <c r="D360" s="217" t="s">
        <v>48</v>
      </c>
      <c r="E360" s="217" t="s">
        <v>40</v>
      </c>
      <c r="F360" s="217" t="s">
        <v>43</v>
      </c>
      <c r="G360" s="217">
        <v>3572</v>
      </c>
    </row>
    <row r="361" spans="1:7" x14ac:dyDescent="0.3">
      <c r="A361" s="217">
        <v>2020</v>
      </c>
      <c r="B361" s="217" t="s">
        <v>115</v>
      </c>
      <c r="C361" s="217" t="s">
        <v>13</v>
      </c>
      <c r="D361" s="217" t="s">
        <v>48</v>
      </c>
      <c r="E361" s="217" t="s">
        <v>41</v>
      </c>
      <c r="F361" s="217" t="s">
        <v>43</v>
      </c>
      <c r="G361" s="217">
        <v>7547</v>
      </c>
    </row>
    <row r="362" spans="1:7" x14ac:dyDescent="0.3">
      <c r="A362" s="217">
        <v>2020</v>
      </c>
      <c r="B362" s="217" t="s">
        <v>115</v>
      </c>
      <c r="C362" s="217" t="s">
        <v>13</v>
      </c>
      <c r="D362" s="217" t="s">
        <v>48</v>
      </c>
      <c r="E362" s="217" t="s">
        <v>49</v>
      </c>
      <c r="F362" s="217" t="s">
        <v>43</v>
      </c>
      <c r="G362" s="217">
        <v>49</v>
      </c>
    </row>
    <row r="363" spans="1:7" x14ac:dyDescent="0.3">
      <c r="A363" s="217">
        <v>2020</v>
      </c>
      <c r="B363" s="217" t="s">
        <v>115</v>
      </c>
      <c r="C363" s="217" t="s">
        <v>13</v>
      </c>
      <c r="D363" s="217" t="s">
        <v>48</v>
      </c>
      <c r="E363" s="217" t="s">
        <v>38</v>
      </c>
      <c r="F363" s="217" t="s">
        <v>44</v>
      </c>
      <c r="G363" s="217">
        <v>3</v>
      </c>
    </row>
    <row r="364" spans="1:7" x14ac:dyDescent="0.3">
      <c r="A364" s="217">
        <v>2020</v>
      </c>
      <c r="B364" s="217" t="s">
        <v>115</v>
      </c>
      <c r="C364" s="217" t="s">
        <v>13</v>
      </c>
      <c r="D364" s="217" t="s">
        <v>48</v>
      </c>
      <c r="E364" s="217" t="s">
        <v>40</v>
      </c>
      <c r="F364" s="217" t="s">
        <v>44</v>
      </c>
      <c r="G364" s="217">
        <v>1634</v>
      </c>
    </row>
    <row r="365" spans="1:7" x14ac:dyDescent="0.3">
      <c r="A365" s="217">
        <v>2020</v>
      </c>
      <c r="B365" s="217" t="s">
        <v>115</v>
      </c>
      <c r="C365" s="217" t="s">
        <v>13</v>
      </c>
      <c r="D365" s="217" t="s">
        <v>48</v>
      </c>
      <c r="E365" s="217" t="s">
        <v>41</v>
      </c>
      <c r="F365" s="217" t="s">
        <v>44</v>
      </c>
      <c r="G365" s="217">
        <v>13980</v>
      </c>
    </row>
    <row r="366" spans="1:7" x14ac:dyDescent="0.3">
      <c r="A366" s="217">
        <v>2020</v>
      </c>
      <c r="B366" s="217" t="s">
        <v>115</v>
      </c>
      <c r="C366" s="217" t="s">
        <v>13</v>
      </c>
      <c r="D366" s="217" t="s">
        <v>48</v>
      </c>
      <c r="E366" s="217" t="s">
        <v>49</v>
      </c>
      <c r="F366" s="217" t="s">
        <v>44</v>
      </c>
      <c r="G366" s="217">
        <v>223</v>
      </c>
    </row>
    <row r="367" spans="1:7" x14ac:dyDescent="0.3">
      <c r="A367" s="217">
        <v>2020</v>
      </c>
      <c r="B367" s="217" t="s">
        <v>115</v>
      </c>
      <c r="C367" s="217" t="s">
        <v>13</v>
      </c>
      <c r="D367" s="217" t="s">
        <v>48</v>
      </c>
      <c r="E367" s="217" t="s">
        <v>38</v>
      </c>
      <c r="F367" s="217" t="s">
        <v>45</v>
      </c>
      <c r="G367" s="217">
        <v>495</v>
      </c>
    </row>
    <row r="368" spans="1:7" x14ac:dyDescent="0.3">
      <c r="A368" s="217">
        <v>2020</v>
      </c>
      <c r="B368" s="217" t="s">
        <v>115</v>
      </c>
      <c r="C368" s="217" t="s">
        <v>13</v>
      </c>
      <c r="D368" s="217" t="s">
        <v>48</v>
      </c>
      <c r="E368" s="217" t="s">
        <v>40</v>
      </c>
      <c r="F368" s="217" t="s">
        <v>45</v>
      </c>
      <c r="G368" s="217">
        <v>1673</v>
      </c>
    </row>
    <row r="369" spans="1:7" x14ac:dyDescent="0.3">
      <c r="A369" s="217">
        <v>2020</v>
      </c>
      <c r="B369" s="217" t="s">
        <v>115</v>
      </c>
      <c r="C369" s="217" t="s">
        <v>13</v>
      </c>
      <c r="D369" s="217" t="s">
        <v>48</v>
      </c>
      <c r="E369" s="217" t="s">
        <v>41</v>
      </c>
      <c r="F369" s="217" t="s">
        <v>45</v>
      </c>
      <c r="G369" s="217">
        <v>38</v>
      </c>
    </row>
    <row r="370" spans="1:7" x14ac:dyDescent="0.3">
      <c r="A370" s="217">
        <v>2020</v>
      </c>
      <c r="B370" s="217" t="s">
        <v>6</v>
      </c>
      <c r="C370" s="217" t="s">
        <v>14</v>
      </c>
      <c r="D370" s="217" t="s">
        <v>50</v>
      </c>
      <c r="E370" s="217" t="s">
        <v>38</v>
      </c>
      <c r="F370" s="217" t="s">
        <v>42</v>
      </c>
      <c r="G370" s="217">
        <v>10977</v>
      </c>
    </row>
    <row r="371" spans="1:7" x14ac:dyDescent="0.3">
      <c r="A371" s="217">
        <v>2020</v>
      </c>
      <c r="B371" s="217" t="s">
        <v>6</v>
      </c>
      <c r="C371" s="217" t="s">
        <v>14</v>
      </c>
      <c r="D371" s="217" t="s">
        <v>50</v>
      </c>
      <c r="E371" s="217" t="s">
        <v>40</v>
      </c>
      <c r="F371" s="217" t="s">
        <v>42</v>
      </c>
      <c r="G371" s="217">
        <v>15962</v>
      </c>
    </row>
    <row r="372" spans="1:7" x14ac:dyDescent="0.3">
      <c r="A372" s="217">
        <v>2020</v>
      </c>
      <c r="B372" s="217" t="s">
        <v>6</v>
      </c>
      <c r="C372" s="217" t="s">
        <v>14</v>
      </c>
      <c r="D372" s="217" t="s">
        <v>50</v>
      </c>
      <c r="E372" s="217" t="s">
        <v>41</v>
      </c>
      <c r="F372" s="217" t="s">
        <v>42</v>
      </c>
      <c r="G372" s="217">
        <v>7234</v>
      </c>
    </row>
    <row r="373" spans="1:7" x14ac:dyDescent="0.3">
      <c r="A373" s="217">
        <v>2020</v>
      </c>
      <c r="B373" s="217" t="s">
        <v>6</v>
      </c>
      <c r="C373" s="217" t="s">
        <v>14</v>
      </c>
      <c r="D373" s="217" t="s">
        <v>50</v>
      </c>
      <c r="E373" s="217" t="s">
        <v>38</v>
      </c>
      <c r="F373" s="217" t="s">
        <v>43</v>
      </c>
      <c r="G373" s="217">
        <v>75</v>
      </c>
    </row>
    <row r="374" spans="1:7" x14ac:dyDescent="0.3">
      <c r="A374" s="217">
        <v>2020</v>
      </c>
      <c r="B374" s="217" t="s">
        <v>6</v>
      </c>
      <c r="C374" s="217" t="s">
        <v>14</v>
      </c>
      <c r="D374" s="217" t="s">
        <v>50</v>
      </c>
      <c r="E374" s="217" t="s">
        <v>40</v>
      </c>
      <c r="F374" s="217" t="s">
        <v>43</v>
      </c>
      <c r="G374" s="217">
        <v>383</v>
      </c>
    </row>
    <row r="375" spans="1:7" x14ac:dyDescent="0.3">
      <c r="A375" s="217">
        <v>2020</v>
      </c>
      <c r="B375" s="217" t="s">
        <v>6</v>
      </c>
      <c r="C375" s="217" t="s">
        <v>14</v>
      </c>
      <c r="D375" s="217" t="s">
        <v>50</v>
      </c>
      <c r="E375" s="217" t="s">
        <v>41</v>
      </c>
      <c r="F375" s="217" t="s">
        <v>43</v>
      </c>
      <c r="G375" s="217">
        <v>278</v>
      </c>
    </row>
    <row r="376" spans="1:7" x14ac:dyDescent="0.3">
      <c r="A376" s="217">
        <v>2020</v>
      </c>
      <c r="B376" s="217" t="s">
        <v>6</v>
      </c>
      <c r="C376" s="217" t="s">
        <v>14</v>
      </c>
      <c r="D376" s="217" t="s">
        <v>50</v>
      </c>
      <c r="E376" s="217" t="s">
        <v>38</v>
      </c>
      <c r="F376" s="217" t="s">
        <v>44</v>
      </c>
      <c r="G376" s="217">
        <v>8</v>
      </c>
    </row>
    <row r="377" spans="1:7" x14ac:dyDescent="0.3">
      <c r="A377" s="217">
        <v>2020</v>
      </c>
      <c r="B377" s="217" t="s">
        <v>6</v>
      </c>
      <c r="C377" s="217" t="s">
        <v>14</v>
      </c>
      <c r="D377" s="217" t="s">
        <v>50</v>
      </c>
      <c r="E377" s="217" t="s">
        <v>40</v>
      </c>
      <c r="F377" s="217" t="s">
        <v>44</v>
      </c>
      <c r="G377" s="217">
        <v>961</v>
      </c>
    </row>
    <row r="378" spans="1:7" x14ac:dyDescent="0.3">
      <c r="A378" s="217">
        <v>2020</v>
      </c>
      <c r="B378" s="217" t="s">
        <v>6</v>
      </c>
      <c r="C378" s="217" t="s">
        <v>14</v>
      </c>
      <c r="D378" s="217" t="s">
        <v>50</v>
      </c>
      <c r="E378" s="217" t="s">
        <v>41</v>
      </c>
      <c r="F378" s="217" t="s">
        <v>44</v>
      </c>
      <c r="G378" s="217">
        <v>913</v>
      </c>
    </row>
    <row r="379" spans="1:7" x14ac:dyDescent="0.3">
      <c r="A379" s="217">
        <v>2020</v>
      </c>
      <c r="B379" s="217" t="s">
        <v>6</v>
      </c>
      <c r="C379" s="217" t="s">
        <v>14</v>
      </c>
      <c r="D379" s="217" t="s">
        <v>50</v>
      </c>
      <c r="E379" s="217" t="s">
        <v>38</v>
      </c>
      <c r="F379" s="217" t="s">
        <v>45</v>
      </c>
      <c r="G379" s="217">
        <v>6</v>
      </c>
    </row>
    <row r="380" spans="1:7" x14ac:dyDescent="0.3">
      <c r="A380" s="217">
        <v>2020</v>
      </c>
      <c r="B380" s="217" t="s">
        <v>6</v>
      </c>
      <c r="C380" s="217" t="s">
        <v>14</v>
      </c>
      <c r="D380" s="217" t="s">
        <v>50</v>
      </c>
      <c r="E380" s="217" t="s">
        <v>40</v>
      </c>
      <c r="F380" s="217" t="s">
        <v>45</v>
      </c>
      <c r="G380" s="217">
        <v>27</v>
      </c>
    </row>
    <row r="381" spans="1:7" x14ac:dyDescent="0.3">
      <c r="A381" s="217">
        <v>2020</v>
      </c>
      <c r="B381" s="217" t="s">
        <v>6</v>
      </c>
      <c r="C381" s="217" t="s">
        <v>14</v>
      </c>
      <c r="D381" s="217" t="s">
        <v>50</v>
      </c>
      <c r="E381" s="217" t="s">
        <v>41</v>
      </c>
      <c r="F381" s="217" t="s">
        <v>45</v>
      </c>
      <c r="G381" s="217">
        <v>6</v>
      </c>
    </row>
    <row r="382" spans="1:7" x14ac:dyDescent="0.3">
      <c r="A382" s="217">
        <v>2020</v>
      </c>
      <c r="B382" s="217" t="s">
        <v>6</v>
      </c>
      <c r="C382" s="217" t="s">
        <v>15</v>
      </c>
      <c r="D382" s="217" t="s">
        <v>52</v>
      </c>
      <c r="E382" s="217" t="s">
        <v>38</v>
      </c>
      <c r="F382" s="217" t="s">
        <v>42</v>
      </c>
      <c r="G382" s="217">
        <v>119383</v>
      </c>
    </row>
    <row r="383" spans="1:7" x14ac:dyDescent="0.3">
      <c r="A383" s="217">
        <v>2020</v>
      </c>
      <c r="B383" s="217" t="s">
        <v>6</v>
      </c>
      <c r="C383" s="217" t="s">
        <v>15</v>
      </c>
      <c r="D383" s="217" t="s">
        <v>52</v>
      </c>
      <c r="E383" s="217" t="s">
        <v>40</v>
      </c>
      <c r="F383" s="217" t="s">
        <v>42</v>
      </c>
      <c r="G383" s="217">
        <v>100603</v>
      </c>
    </row>
    <row r="384" spans="1:7" x14ac:dyDescent="0.3">
      <c r="A384" s="217">
        <v>2020</v>
      </c>
      <c r="B384" s="217" t="s">
        <v>6</v>
      </c>
      <c r="C384" s="217" t="s">
        <v>15</v>
      </c>
      <c r="D384" s="217" t="s">
        <v>52</v>
      </c>
      <c r="E384" s="217" t="s">
        <v>41</v>
      </c>
      <c r="F384" s="217" t="s">
        <v>42</v>
      </c>
      <c r="G384" s="217">
        <v>47936</v>
      </c>
    </row>
    <row r="385" spans="1:7" x14ac:dyDescent="0.3">
      <c r="A385" s="217">
        <v>2020</v>
      </c>
      <c r="B385" s="217" t="s">
        <v>6</v>
      </c>
      <c r="C385" s="217" t="s">
        <v>15</v>
      </c>
      <c r="D385" s="217" t="s">
        <v>52</v>
      </c>
      <c r="E385" s="217" t="s">
        <v>38</v>
      </c>
      <c r="F385" s="217" t="s">
        <v>43</v>
      </c>
      <c r="G385" s="217">
        <v>3331</v>
      </c>
    </row>
    <row r="386" spans="1:7" x14ac:dyDescent="0.3">
      <c r="A386" s="217">
        <v>2020</v>
      </c>
      <c r="B386" s="217" t="s">
        <v>6</v>
      </c>
      <c r="C386" s="217" t="s">
        <v>15</v>
      </c>
      <c r="D386" s="217" t="s">
        <v>52</v>
      </c>
      <c r="E386" s="217" t="s">
        <v>40</v>
      </c>
      <c r="F386" s="217" t="s">
        <v>43</v>
      </c>
      <c r="G386" s="217">
        <v>4106</v>
      </c>
    </row>
    <row r="387" spans="1:7" x14ac:dyDescent="0.3">
      <c r="A387" s="217">
        <v>2020</v>
      </c>
      <c r="B387" s="217" t="s">
        <v>6</v>
      </c>
      <c r="C387" s="217" t="s">
        <v>15</v>
      </c>
      <c r="D387" s="217" t="s">
        <v>52</v>
      </c>
      <c r="E387" s="217" t="s">
        <v>41</v>
      </c>
      <c r="F387" s="217" t="s">
        <v>43</v>
      </c>
      <c r="G387" s="217">
        <v>4046</v>
      </c>
    </row>
    <row r="388" spans="1:7" x14ac:dyDescent="0.3">
      <c r="A388" s="217">
        <v>2020</v>
      </c>
      <c r="B388" s="217" t="s">
        <v>6</v>
      </c>
      <c r="C388" s="217" t="s">
        <v>15</v>
      </c>
      <c r="D388" s="217" t="s">
        <v>52</v>
      </c>
      <c r="E388" s="217" t="s">
        <v>38</v>
      </c>
      <c r="F388" s="217" t="s">
        <v>44</v>
      </c>
      <c r="G388" s="217">
        <v>0</v>
      </c>
    </row>
    <row r="389" spans="1:7" x14ac:dyDescent="0.3">
      <c r="A389" s="217">
        <v>2020</v>
      </c>
      <c r="B389" s="217" t="s">
        <v>6</v>
      </c>
      <c r="C389" s="217" t="s">
        <v>15</v>
      </c>
      <c r="D389" s="217" t="s">
        <v>52</v>
      </c>
      <c r="E389" s="217" t="s">
        <v>40</v>
      </c>
      <c r="F389" s="217" t="s">
        <v>44</v>
      </c>
      <c r="G389" s="217">
        <v>2297</v>
      </c>
    </row>
    <row r="390" spans="1:7" x14ac:dyDescent="0.3">
      <c r="A390" s="217">
        <v>2020</v>
      </c>
      <c r="B390" s="217" t="s">
        <v>6</v>
      </c>
      <c r="C390" s="217" t="s">
        <v>15</v>
      </c>
      <c r="D390" s="217" t="s">
        <v>52</v>
      </c>
      <c r="E390" s="217" t="s">
        <v>41</v>
      </c>
      <c r="F390" s="217" t="s">
        <v>44</v>
      </c>
      <c r="G390" s="217">
        <v>5236</v>
      </c>
    </row>
    <row r="391" spans="1:7" x14ac:dyDescent="0.3">
      <c r="A391" s="217">
        <v>2020</v>
      </c>
      <c r="B391" s="217" t="s">
        <v>6</v>
      </c>
      <c r="C391" s="217" t="s">
        <v>15</v>
      </c>
      <c r="D391" s="217" t="s">
        <v>52</v>
      </c>
      <c r="E391" s="217" t="s">
        <v>38</v>
      </c>
      <c r="F391" s="217" t="s">
        <v>45</v>
      </c>
      <c r="G391" s="217">
        <v>555</v>
      </c>
    </row>
    <row r="392" spans="1:7" x14ac:dyDescent="0.3">
      <c r="A392" s="217">
        <v>2020</v>
      </c>
      <c r="B392" s="217" t="s">
        <v>6</v>
      </c>
      <c r="C392" s="217" t="s">
        <v>15</v>
      </c>
      <c r="D392" s="217" t="s">
        <v>52</v>
      </c>
      <c r="E392" s="217" t="s">
        <v>40</v>
      </c>
      <c r="F392" s="217" t="s">
        <v>45</v>
      </c>
      <c r="G392" s="217">
        <v>838</v>
      </c>
    </row>
    <row r="393" spans="1:7" x14ac:dyDescent="0.3">
      <c r="A393" s="217">
        <v>2020</v>
      </c>
      <c r="B393" s="217" t="s">
        <v>6</v>
      </c>
      <c r="C393" s="217" t="s">
        <v>15</v>
      </c>
      <c r="D393" s="217" t="s">
        <v>52</v>
      </c>
      <c r="E393" s="217" t="s">
        <v>41</v>
      </c>
      <c r="F393" s="217" t="s">
        <v>45</v>
      </c>
      <c r="G393" s="217">
        <v>12</v>
      </c>
    </row>
    <row r="394" spans="1:7" x14ac:dyDescent="0.3">
      <c r="A394" s="217">
        <v>2020</v>
      </c>
      <c r="B394" s="217" t="s">
        <v>6</v>
      </c>
      <c r="C394" s="217" t="s">
        <v>16</v>
      </c>
      <c r="D394" s="217" t="s">
        <v>53</v>
      </c>
      <c r="E394" s="217" t="s">
        <v>38</v>
      </c>
      <c r="F394" s="217" t="s">
        <v>42</v>
      </c>
      <c r="G394" s="217">
        <v>172362</v>
      </c>
    </row>
    <row r="395" spans="1:7" x14ac:dyDescent="0.3">
      <c r="A395" s="217">
        <v>2020</v>
      </c>
      <c r="B395" s="217" t="s">
        <v>6</v>
      </c>
      <c r="C395" s="217" t="s">
        <v>16</v>
      </c>
      <c r="D395" s="217" t="s">
        <v>53</v>
      </c>
      <c r="E395" s="217" t="s">
        <v>40</v>
      </c>
      <c r="F395" s="217" t="s">
        <v>42</v>
      </c>
      <c r="G395" s="217">
        <v>144920</v>
      </c>
    </row>
    <row r="396" spans="1:7" x14ac:dyDescent="0.3">
      <c r="A396" s="217">
        <v>2020</v>
      </c>
      <c r="B396" s="217" t="s">
        <v>6</v>
      </c>
      <c r="C396" s="217" t="s">
        <v>16</v>
      </c>
      <c r="D396" s="217" t="s">
        <v>53</v>
      </c>
      <c r="E396" s="217" t="s">
        <v>41</v>
      </c>
      <c r="F396" s="217" t="s">
        <v>42</v>
      </c>
      <c r="G396" s="217">
        <v>71113</v>
      </c>
    </row>
    <row r="397" spans="1:7" x14ac:dyDescent="0.3">
      <c r="A397" s="217">
        <v>2020</v>
      </c>
      <c r="B397" s="217" t="s">
        <v>6</v>
      </c>
      <c r="C397" s="217" t="s">
        <v>16</v>
      </c>
      <c r="D397" s="217" t="s">
        <v>53</v>
      </c>
      <c r="E397" s="217" t="s">
        <v>38</v>
      </c>
      <c r="F397" s="217" t="s">
        <v>43</v>
      </c>
      <c r="G397" s="217">
        <v>18374</v>
      </c>
    </row>
    <row r="398" spans="1:7" x14ac:dyDescent="0.3">
      <c r="A398" s="217">
        <v>2020</v>
      </c>
      <c r="B398" s="217" t="s">
        <v>6</v>
      </c>
      <c r="C398" s="217" t="s">
        <v>16</v>
      </c>
      <c r="D398" s="217" t="s">
        <v>53</v>
      </c>
      <c r="E398" s="217" t="s">
        <v>40</v>
      </c>
      <c r="F398" s="217" t="s">
        <v>43</v>
      </c>
      <c r="G398" s="217">
        <v>13585</v>
      </c>
    </row>
    <row r="399" spans="1:7" x14ac:dyDescent="0.3">
      <c r="A399" s="217">
        <v>2020</v>
      </c>
      <c r="B399" s="217" t="s">
        <v>6</v>
      </c>
      <c r="C399" s="217" t="s">
        <v>16</v>
      </c>
      <c r="D399" s="217" t="s">
        <v>53</v>
      </c>
      <c r="E399" s="217" t="s">
        <v>41</v>
      </c>
      <c r="F399" s="217" t="s">
        <v>43</v>
      </c>
      <c r="G399" s="217">
        <v>3563</v>
      </c>
    </row>
    <row r="400" spans="1:7" x14ac:dyDescent="0.3">
      <c r="A400" s="217">
        <v>2020</v>
      </c>
      <c r="B400" s="217" t="s">
        <v>6</v>
      </c>
      <c r="C400" s="217" t="s">
        <v>16</v>
      </c>
      <c r="D400" s="217" t="s">
        <v>53</v>
      </c>
      <c r="E400" s="217" t="s">
        <v>38</v>
      </c>
      <c r="F400" s="217" t="s">
        <v>44</v>
      </c>
      <c r="G400" s="217">
        <v>154</v>
      </c>
    </row>
    <row r="401" spans="1:7" x14ac:dyDescent="0.3">
      <c r="A401" s="217">
        <v>2020</v>
      </c>
      <c r="B401" s="217" t="s">
        <v>6</v>
      </c>
      <c r="C401" s="217" t="s">
        <v>16</v>
      </c>
      <c r="D401" s="217" t="s">
        <v>53</v>
      </c>
      <c r="E401" s="217" t="s">
        <v>40</v>
      </c>
      <c r="F401" s="217" t="s">
        <v>44</v>
      </c>
      <c r="G401" s="217">
        <v>1908</v>
      </c>
    </row>
    <row r="402" spans="1:7" x14ac:dyDescent="0.3">
      <c r="A402" s="217">
        <v>2020</v>
      </c>
      <c r="B402" s="217" t="s">
        <v>6</v>
      </c>
      <c r="C402" s="217" t="s">
        <v>16</v>
      </c>
      <c r="D402" s="217" t="s">
        <v>53</v>
      </c>
      <c r="E402" s="217" t="s">
        <v>41</v>
      </c>
      <c r="F402" s="217" t="s">
        <v>44</v>
      </c>
      <c r="G402" s="217">
        <v>11503</v>
      </c>
    </row>
    <row r="403" spans="1:7" x14ac:dyDescent="0.3">
      <c r="A403" s="217">
        <v>2020</v>
      </c>
      <c r="B403" s="217" t="s">
        <v>6</v>
      </c>
      <c r="C403" s="217" t="s">
        <v>16</v>
      </c>
      <c r="D403" s="217" t="s">
        <v>53</v>
      </c>
      <c r="E403" s="217" t="s">
        <v>38</v>
      </c>
      <c r="F403" s="217" t="s">
        <v>45</v>
      </c>
      <c r="G403" s="217">
        <v>1961</v>
      </c>
    </row>
    <row r="404" spans="1:7" x14ac:dyDescent="0.3">
      <c r="A404" s="217">
        <v>2020</v>
      </c>
      <c r="B404" s="217" t="s">
        <v>6</v>
      </c>
      <c r="C404" s="217" t="s">
        <v>16</v>
      </c>
      <c r="D404" s="217" t="s">
        <v>53</v>
      </c>
      <c r="E404" s="217" t="s">
        <v>40</v>
      </c>
      <c r="F404" s="217" t="s">
        <v>45</v>
      </c>
      <c r="G404" s="217">
        <v>352</v>
      </c>
    </row>
    <row r="405" spans="1:7" x14ac:dyDescent="0.3">
      <c r="A405" s="217">
        <v>2020</v>
      </c>
      <c r="B405" s="217" t="s">
        <v>6</v>
      </c>
      <c r="C405" s="217" t="s">
        <v>16</v>
      </c>
      <c r="D405" s="217" t="s">
        <v>53</v>
      </c>
      <c r="E405" s="217" t="s">
        <v>41</v>
      </c>
      <c r="F405" s="217" t="s">
        <v>45</v>
      </c>
      <c r="G405" s="217">
        <v>160</v>
      </c>
    </row>
    <row r="406" spans="1:7" x14ac:dyDescent="0.3">
      <c r="A406" s="217">
        <v>2020</v>
      </c>
      <c r="B406" s="217" t="s">
        <v>6</v>
      </c>
      <c r="C406" s="217" t="s">
        <v>18</v>
      </c>
      <c r="D406" s="217" t="s">
        <v>56</v>
      </c>
      <c r="E406" s="217" t="s">
        <v>38</v>
      </c>
      <c r="F406" s="217" t="s">
        <v>42</v>
      </c>
      <c r="G406" s="217">
        <v>244005</v>
      </c>
    </row>
    <row r="407" spans="1:7" x14ac:dyDescent="0.3">
      <c r="A407" s="217">
        <v>2020</v>
      </c>
      <c r="B407" s="217" t="s">
        <v>6</v>
      </c>
      <c r="C407" s="217" t="s">
        <v>18</v>
      </c>
      <c r="D407" s="217" t="s">
        <v>56</v>
      </c>
      <c r="E407" s="217" t="s">
        <v>40</v>
      </c>
      <c r="F407" s="217" t="s">
        <v>42</v>
      </c>
      <c r="G407" s="217">
        <v>142726</v>
      </c>
    </row>
    <row r="408" spans="1:7" x14ac:dyDescent="0.3">
      <c r="A408" s="217">
        <v>2020</v>
      </c>
      <c r="B408" s="217" t="s">
        <v>6</v>
      </c>
      <c r="C408" s="217" t="s">
        <v>18</v>
      </c>
      <c r="D408" s="217" t="s">
        <v>56</v>
      </c>
      <c r="E408" s="217" t="s">
        <v>41</v>
      </c>
      <c r="F408" s="217" t="s">
        <v>42</v>
      </c>
      <c r="G408" s="217">
        <v>89401</v>
      </c>
    </row>
    <row r="409" spans="1:7" x14ac:dyDescent="0.3">
      <c r="A409" s="217">
        <v>2020</v>
      </c>
      <c r="B409" s="217" t="s">
        <v>6</v>
      </c>
      <c r="C409" s="217" t="s">
        <v>18</v>
      </c>
      <c r="D409" s="217" t="s">
        <v>56</v>
      </c>
      <c r="E409" s="217" t="s">
        <v>38</v>
      </c>
      <c r="F409" s="217" t="s">
        <v>43</v>
      </c>
      <c r="G409" s="217">
        <v>27460</v>
      </c>
    </row>
    <row r="410" spans="1:7" x14ac:dyDescent="0.3">
      <c r="A410" s="217">
        <v>2020</v>
      </c>
      <c r="B410" s="217" t="s">
        <v>6</v>
      </c>
      <c r="C410" s="217" t="s">
        <v>18</v>
      </c>
      <c r="D410" s="217" t="s">
        <v>56</v>
      </c>
      <c r="E410" s="217" t="s">
        <v>40</v>
      </c>
      <c r="F410" s="217" t="s">
        <v>43</v>
      </c>
      <c r="G410" s="217">
        <v>19854</v>
      </c>
    </row>
    <row r="411" spans="1:7" x14ac:dyDescent="0.3">
      <c r="A411" s="217">
        <v>2020</v>
      </c>
      <c r="B411" s="217" t="s">
        <v>6</v>
      </c>
      <c r="C411" s="217" t="s">
        <v>18</v>
      </c>
      <c r="D411" s="217" t="s">
        <v>56</v>
      </c>
      <c r="E411" s="217" t="s">
        <v>41</v>
      </c>
      <c r="F411" s="217" t="s">
        <v>43</v>
      </c>
      <c r="G411" s="217">
        <v>6442</v>
      </c>
    </row>
    <row r="412" spans="1:7" x14ac:dyDescent="0.3">
      <c r="A412" s="217">
        <v>2020</v>
      </c>
      <c r="B412" s="217" t="s">
        <v>6</v>
      </c>
      <c r="C412" s="217" t="s">
        <v>18</v>
      </c>
      <c r="D412" s="217" t="s">
        <v>56</v>
      </c>
      <c r="E412" s="217" t="s">
        <v>38</v>
      </c>
      <c r="F412" s="217" t="s">
        <v>44</v>
      </c>
      <c r="G412" s="217">
        <v>22</v>
      </c>
    </row>
    <row r="413" spans="1:7" x14ac:dyDescent="0.3">
      <c r="A413" s="217">
        <v>2020</v>
      </c>
      <c r="B413" s="217" t="s">
        <v>6</v>
      </c>
      <c r="C413" s="217" t="s">
        <v>18</v>
      </c>
      <c r="D413" s="217" t="s">
        <v>56</v>
      </c>
      <c r="E413" s="217" t="s">
        <v>40</v>
      </c>
      <c r="F413" s="217" t="s">
        <v>44</v>
      </c>
      <c r="G413" s="217">
        <v>3093</v>
      </c>
    </row>
    <row r="414" spans="1:7" x14ac:dyDescent="0.3">
      <c r="A414" s="217">
        <v>2020</v>
      </c>
      <c r="B414" s="217" t="s">
        <v>6</v>
      </c>
      <c r="C414" s="217" t="s">
        <v>18</v>
      </c>
      <c r="D414" s="217" t="s">
        <v>56</v>
      </c>
      <c r="E414" s="217" t="s">
        <v>41</v>
      </c>
      <c r="F414" s="217" t="s">
        <v>44</v>
      </c>
      <c r="G414" s="217">
        <v>3134</v>
      </c>
    </row>
    <row r="415" spans="1:7" x14ac:dyDescent="0.3">
      <c r="A415" s="217">
        <v>2020</v>
      </c>
      <c r="B415" s="217" t="s">
        <v>6</v>
      </c>
      <c r="C415" s="217" t="s">
        <v>18</v>
      </c>
      <c r="D415" s="217" t="s">
        <v>56</v>
      </c>
      <c r="E415" s="217" t="s">
        <v>38</v>
      </c>
      <c r="F415" s="217" t="s">
        <v>45</v>
      </c>
      <c r="G415" s="217">
        <v>1095</v>
      </c>
    </row>
    <row r="416" spans="1:7" x14ac:dyDescent="0.3">
      <c r="A416" s="217">
        <v>2020</v>
      </c>
      <c r="B416" s="217" t="s">
        <v>6</v>
      </c>
      <c r="C416" s="217" t="s">
        <v>18</v>
      </c>
      <c r="D416" s="217" t="s">
        <v>56</v>
      </c>
      <c r="E416" s="217" t="s">
        <v>40</v>
      </c>
      <c r="F416" s="217" t="s">
        <v>45</v>
      </c>
      <c r="G416" s="217">
        <v>732</v>
      </c>
    </row>
    <row r="417" spans="1:7" x14ac:dyDescent="0.3">
      <c r="A417" s="217">
        <v>2020</v>
      </c>
      <c r="B417" s="217" t="s">
        <v>6</v>
      </c>
      <c r="C417" s="217" t="s">
        <v>18</v>
      </c>
      <c r="D417" s="217" t="s">
        <v>56</v>
      </c>
      <c r="E417" s="217" t="s">
        <v>41</v>
      </c>
      <c r="F417" s="217" t="s">
        <v>45</v>
      </c>
      <c r="G417" s="217">
        <v>115</v>
      </c>
    </row>
    <row r="418" spans="1:7" x14ac:dyDescent="0.3">
      <c r="A418" s="217">
        <v>2020</v>
      </c>
      <c r="B418" s="217" t="s">
        <v>113</v>
      </c>
      <c r="C418" s="217" t="s">
        <v>19</v>
      </c>
      <c r="D418" s="217" t="s">
        <v>57</v>
      </c>
      <c r="E418" s="217" t="s">
        <v>38</v>
      </c>
      <c r="F418" s="217" t="s">
        <v>42</v>
      </c>
      <c r="G418" s="217">
        <v>121078</v>
      </c>
    </row>
    <row r="419" spans="1:7" x14ac:dyDescent="0.3">
      <c r="A419" s="217">
        <v>2020</v>
      </c>
      <c r="B419" s="217" t="s">
        <v>113</v>
      </c>
      <c r="C419" s="217" t="s">
        <v>19</v>
      </c>
      <c r="D419" s="217" t="s">
        <v>57</v>
      </c>
      <c r="E419" s="217" t="s">
        <v>40</v>
      </c>
      <c r="F419" s="217" t="s">
        <v>42</v>
      </c>
      <c r="G419" s="217">
        <v>297094</v>
      </c>
    </row>
    <row r="420" spans="1:7" x14ac:dyDescent="0.3">
      <c r="A420" s="217">
        <v>2020</v>
      </c>
      <c r="B420" s="217" t="s">
        <v>113</v>
      </c>
      <c r="C420" s="217" t="s">
        <v>19</v>
      </c>
      <c r="D420" s="217" t="s">
        <v>57</v>
      </c>
      <c r="E420" s="217" t="s">
        <v>41</v>
      </c>
      <c r="F420" s="217" t="s">
        <v>42</v>
      </c>
      <c r="G420" s="217">
        <v>96280</v>
      </c>
    </row>
    <row r="421" spans="1:7" x14ac:dyDescent="0.3">
      <c r="A421" s="217">
        <v>2020</v>
      </c>
      <c r="B421" s="217" t="s">
        <v>113</v>
      </c>
      <c r="C421" s="217" t="s">
        <v>19</v>
      </c>
      <c r="D421" s="217" t="s">
        <v>57</v>
      </c>
      <c r="E421" s="217" t="s">
        <v>38</v>
      </c>
      <c r="F421" s="217" t="s">
        <v>43</v>
      </c>
      <c r="G421" s="217">
        <v>71941</v>
      </c>
    </row>
    <row r="422" spans="1:7" x14ac:dyDescent="0.3">
      <c r="A422" s="217">
        <v>2020</v>
      </c>
      <c r="B422" s="217" t="s">
        <v>113</v>
      </c>
      <c r="C422" s="217" t="s">
        <v>19</v>
      </c>
      <c r="D422" s="217" t="s">
        <v>57</v>
      </c>
      <c r="E422" s="217" t="s">
        <v>40</v>
      </c>
      <c r="F422" s="217" t="s">
        <v>43</v>
      </c>
      <c r="G422" s="217">
        <v>74698</v>
      </c>
    </row>
    <row r="423" spans="1:7" x14ac:dyDescent="0.3">
      <c r="A423" s="217">
        <v>2020</v>
      </c>
      <c r="B423" s="217" t="s">
        <v>113</v>
      </c>
      <c r="C423" s="217" t="s">
        <v>19</v>
      </c>
      <c r="D423" s="217" t="s">
        <v>57</v>
      </c>
      <c r="E423" s="217" t="s">
        <v>41</v>
      </c>
      <c r="F423" s="217" t="s">
        <v>43</v>
      </c>
      <c r="G423" s="217">
        <v>21754</v>
      </c>
    </row>
    <row r="424" spans="1:7" x14ac:dyDescent="0.3">
      <c r="A424" s="217">
        <v>2020</v>
      </c>
      <c r="B424" s="217" t="s">
        <v>113</v>
      </c>
      <c r="C424" s="217" t="s">
        <v>19</v>
      </c>
      <c r="D424" s="217" t="s">
        <v>57</v>
      </c>
      <c r="E424" s="217" t="s">
        <v>38</v>
      </c>
      <c r="F424" s="217" t="s">
        <v>44</v>
      </c>
      <c r="G424" s="217">
        <v>0</v>
      </c>
    </row>
    <row r="425" spans="1:7" x14ac:dyDescent="0.3">
      <c r="A425" s="217">
        <v>2020</v>
      </c>
      <c r="B425" s="217" t="s">
        <v>113</v>
      </c>
      <c r="C425" s="217" t="s">
        <v>19</v>
      </c>
      <c r="D425" s="217" t="s">
        <v>57</v>
      </c>
      <c r="E425" s="217" t="s">
        <v>40</v>
      </c>
      <c r="F425" s="217" t="s">
        <v>44</v>
      </c>
      <c r="G425" s="217">
        <v>24285</v>
      </c>
    </row>
    <row r="426" spans="1:7" x14ac:dyDescent="0.3">
      <c r="A426" s="217">
        <v>2020</v>
      </c>
      <c r="B426" s="217" t="s">
        <v>113</v>
      </c>
      <c r="C426" s="217" t="s">
        <v>19</v>
      </c>
      <c r="D426" s="217" t="s">
        <v>57</v>
      </c>
      <c r="E426" s="217" t="s">
        <v>41</v>
      </c>
      <c r="F426" s="217" t="s">
        <v>44</v>
      </c>
      <c r="G426" s="217">
        <v>7857</v>
      </c>
    </row>
    <row r="427" spans="1:7" x14ac:dyDescent="0.3">
      <c r="A427" s="217">
        <v>2020</v>
      </c>
      <c r="B427" s="217" t="s">
        <v>113</v>
      </c>
      <c r="C427" s="217" t="s">
        <v>19</v>
      </c>
      <c r="D427" s="217" t="s">
        <v>57</v>
      </c>
      <c r="E427" s="217" t="s">
        <v>38</v>
      </c>
      <c r="F427" s="217" t="s">
        <v>45</v>
      </c>
      <c r="G427" s="217">
        <v>942</v>
      </c>
    </row>
    <row r="428" spans="1:7" x14ac:dyDescent="0.3">
      <c r="A428" s="217">
        <v>2020</v>
      </c>
      <c r="B428" s="217" t="s">
        <v>113</v>
      </c>
      <c r="C428" s="217" t="s">
        <v>19</v>
      </c>
      <c r="D428" s="217" t="s">
        <v>57</v>
      </c>
      <c r="E428" s="217" t="s">
        <v>40</v>
      </c>
      <c r="F428" s="217" t="s">
        <v>45</v>
      </c>
      <c r="G428" s="217">
        <v>3831</v>
      </c>
    </row>
    <row r="429" spans="1:7" x14ac:dyDescent="0.3">
      <c r="A429" s="217">
        <v>2020</v>
      </c>
      <c r="B429" s="217" t="s">
        <v>113</v>
      </c>
      <c r="C429" s="217" t="s">
        <v>19</v>
      </c>
      <c r="D429" s="217" t="s">
        <v>57</v>
      </c>
      <c r="E429" s="217" t="s">
        <v>41</v>
      </c>
      <c r="F429" s="217" t="s">
        <v>45</v>
      </c>
      <c r="G429" s="217">
        <v>194</v>
      </c>
    </row>
    <row r="430" spans="1:7" x14ac:dyDescent="0.3">
      <c r="A430" s="217">
        <v>2020</v>
      </c>
      <c r="B430" s="217" t="s">
        <v>113</v>
      </c>
      <c r="C430" s="217" t="s">
        <v>20</v>
      </c>
      <c r="D430" s="217" t="s">
        <v>58</v>
      </c>
      <c r="E430" s="217" t="s">
        <v>38</v>
      </c>
      <c r="F430" s="217" t="s">
        <v>42</v>
      </c>
      <c r="G430" s="217">
        <v>44751</v>
      </c>
    </row>
    <row r="431" spans="1:7" x14ac:dyDescent="0.3">
      <c r="A431" s="217">
        <v>2020</v>
      </c>
      <c r="B431" s="217" t="s">
        <v>113</v>
      </c>
      <c r="C431" s="217" t="s">
        <v>20</v>
      </c>
      <c r="D431" s="217" t="s">
        <v>58</v>
      </c>
      <c r="E431" s="217" t="s">
        <v>40</v>
      </c>
      <c r="F431" s="217" t="s">
        <v>42</v>
      </c>
      <c r="G431" s="217">
        <v>41453</v>
      </c>
    </row>
    <row r="432" spans="1:7" x14ac:dyDescent="0.3">
      <c r="A432" s="217">
        <v>2020</v>
      </c>
      <c r="B432" s="217" t="s">
        <v>113</v>
      </c>
      <c r="C432" s="217" t="s">
        <v>20</v>
      </c>
      <c r="D432" s="217" t="s">
        <v>58</v>
      </c>
      <c r="E432" s="217" t="s">
        <v>41</v>
      </c>
      <c r="F432" s="217" t="s">
        <v>42</v>
      </c>
      <c r="G432" s="217">
        <v>5236</v>
      </c>
    </row>
    <row r="433" spans="1:7" x14ac:dyDescent="0.3">
      <c r="A433" s="217">
        <v>2020</v>
      </c>
      <c r="B433" s="217" t="s">
        <v>113</v>
      </c>
      <c r="C433" s="217" t="s">
        <v>20</v>
      </c>
      <c r="D433" s="217" t="s">
        <v>58</v>
      </c>
      <c r="E433" s="217" t="s">
        <v>38</v>
      </c>
      <c r="F433" s="217" t="s">
        <v>43</v>
      </c>
      <c r="G433" s="217">
        <v>15431</v>
      </c>
    </row>
    <row r="434" spans="1:7" x14ac:dyDescent="0.3">
      <c r="A434" s="217">
        <v>2020</v>
      </c>
      <c r="B434" s="217" t="s">
        <v>113</v>
      </c>
      <c r="C434" s="217" t="s">
        <v>20</v>
      </c>
      <c r="D434" s="217" t="s">
        <v>58</v>
      </c>
      <c r="E434" s="217" t="s">
        <v>40</v>
      </c>
      <c r="F434" s="217" t="s">
        <v>43</v>
      </c>
      <c r="G434" s="217">
        <v>17757</v>
      </c>
    </row>
    <row r="435" spans="1:7" x14ac:dyDescent="0.3">
      <c r="A435" s="217">
        <v>2020</v>
      </c>
      <c r="B435" s="217" t="s">
        <v>113</v>
      </c>
      <c r="C435" s="217" t="s">
        <v>20</v>
      </c>
      <c r="D435" s="217" t="s">
        <v>58</v>
      </c>
      <c r="E435" s="217" t="s">
        <v>41</v>
      </c>
      <c r="F435" s="217" t="s">
        <v>43</v>
      </c>
      <c r="G435" s="217">
        <v>3057</v>
      </c>
    </row>
    <row r="436" spans="1:7" x14ac:dyDescent="0.3">
      <c r="A436" s="217">
        <v>2020</v>
      </c>
      <c r="B436" s="217" t="s">
        <v>113</v>
      </c>
      <c r="C436" s="217" t="s">
        <v>20</v>
      </c>
      <c r="D436" s="217" t="s">
        <v>58</v>
      </c>
      <c r="E436" s="217" t="s">
        <v>38</v>
      </c>
      <c r="F436" s="217" t="s">
        <v>44</v>
      </c>
      <c r="G436" s="217">
        <v>2</v>
      </c>
    </row>
    <row r="437" spans="1:7" x14ac:dyDescent="0.3">
      <c r="A437" s="217">
        <v>2020</v>
      </c>
      <c r="B437" s="217" t="s">
        <v>113</v>
      </c>
      <c r="C437" s="217" t="s">
        <v>20</v>
      </c>
      <c r="D437" s="217" t="s">
        <v>58</v>
      </c>
      <c r="E437" s="217" t="s">
        <v>40</v>
      </c>
      <c r="F437" s="217" t="s">
        <v>44</v>
      </c>
      <c r="G437" s="217">
        <v>30206</v>
      </c>
    </row>
    <row r="438" spans="1:7" x14ac:dyDescent="0.3">
      <c r="A438" s="217">
        <v>2020</v>
      </c>
      <c r="B438" s="217" t="s">
        <v>113</v>
      </c>
      <c r="C438" s="217" t="s">
        <v>20</v>
      </c>
      <c r="D438" s="217" t="s">
        <v>58</v>
      </c>
      <c r="E438" s="217" t="s">
        <v>41</v>
      </c>
      <c r="F438" s="217" t="s">
        <v>44</v>
      </c>
      <c r="G438" s="217">
        <v>9499</v>
      </c>
    </row>
    <row r="439" spans="1:7" x14ac:dyDescent="0.3">
      <c r="A439" s="217">
        <v>2020</v>
      </c>
      <c r="B439" s="217" t="s">
        <v>113</v>
      </c>
      <c r="C439" s="217" t="s">
        <v>20</v>
      </c>
      <c r="D439" s="217" t="s">
        <v>58</v>
      </c>
      <c r="E439" s="217" t="s">
        <v>38</v>
      </c>
      <c r="F439" s="217" t="s">
        <v>45</v>
      </c>
      <c r="G439" s="217">
        <v>117</v>
      </c>
    </row>
    <row r="440" spans="1:7" x14ac:dyDescent="0.3">
      <c r="A440" s="217">
        <v>2020</v>
      </c>
      <c r="B440" s="217" t="s">
        <v>113</v>
      </c>
      <c r="C440" s="217" t="s">
        <v>20</v>
      </c>
      <c r="D440" s="217" t="s">
        <v>58</v>
      </c>
      <c r="E440" s="217" t="s">
        <v>40</v>
      </c>
      <c r="F440" s="217" t="s">
        <v>45</v>
      </c>
      <c r="G440" s="217">
        <v>268</v>
      </c>
    </row>
    <row r="441" spans="1:7" x14ac:dyDescent="0.3">
      <c r="A441" s="217">
        <v>2020</v>
      </c>
      <c r="B441" s="217" t="s">
        <v>113</v>
      </c>
      <c r="C441" s="217" t="s">
        <v>20</v>
      </c>
      <c r="D441" s="217" t="s">
        <v>58</v>
      </c>
      <c r="E441" s="217" t="s">
        <v>41</v>
      </c>
      <c r="F441" s="217" t="s">
        <v>45</v>
      </c>
      <c r="G441" s="217">
        <v>5</v>
      </c>
    </row>
    <row r="442" spans="1:7" x14ac:dyDescent="0.3">
      <c r="A442" s="217">
        <v>2020</v>
      </c>
      <c r="B442" s="217" t="s">
        <v>113</v>
      </c>
      <c r="C442" s="217" t="s">
        <v>21</v>
      </c>
      <c r="D442" s="217" t="s">
        <v>59</v>
      </c>
      <c r="E442" s="217" t="s">
        <v>38</v>
      </c>
      <c r="F442" s="217" t="s">
        <v>42</v>
      </c>
      <c r="G442" s="217">
        <v>122448</v>
      </c>
    </row>
    <row r="443" spans="1:7" x14ac:dyDescent="0.3">
      <c r="A443" s="217">
        <v>2020</v>
      </c>
      <c r="B443" s="217" t="s">
        <v>113</v>
      </c>
      <c r="C443" s="217" t="s">
        <v>21</v>
      </c>
      <c r="D443" s="217" t="s">
        <v>59</v>
      </c>
      <c r="E443" s="217" t="s">
        <v>40</v>
      </c>
      <c r="F443" s="217" t="s">
        <v>42</v>
      </c>
      <c r="G443" s="217">
        <v>112620</v>
      </c>
    </row>
    <row r="444" spans="1:7" x14ac:dyDescent="0.3">
      <c r="A444" s="217">
        <v>2020</v>
      </c>
      <c r="B444" s="217" t="s">
        <v>113</v>
      </c>
      <c r="C444" s="217" t="s">
        <v>21</v>
      </c>
      <c r="D444" s="217" t="s">
        <v>59</v>
      </c>
      <c r="E444" s="217" t="s">
        <v>41</v>
      </c>
      <c r="F444" s="217" t="s">
        <v>42</v>
      </c>
      <c r="G444" s="217">
        <v>58771</v>
      </c>
    </row>
    <row r="445" spans="1:7" x14ac:dyDescent="0.3">
      <c r="A445" s="217">
        <v>2020</v>
      </c>
      <c r="B445" s="217" t="s">
        <v>113</v>
      </c>
      <c r="C445" s="217" t="s">
        <v>21</v>
      </c>
      <c r="D445" s="217" t="s">
        <v>59</v>
      </c>
      <c r="E445" s="217" t="s">
        <v>38</v>
      </c>
      <c r="F445" s="217" t="s">
        <v>43</v>
      </c>
      <c r="G445" s="217">
        <v>13057</v>
      </c>
    </row>
    <row r="446" spans="1:7" x14ac:dyDescent="0.3">
      <c r="A446" s="217">
        <v>2020</v>
      </c>
      <c r="B446" s="217" t="s">
        <v>113</v>
      </c>
      <c r="C446" s="217" t="s">
        <v>21</v>
      </c>
      <c r="D446" s="217" t="s">
        <v>59</v>
      </c>
      <c r="E446" s="217" t="s">
        <v>40</v>
      </c>
      <c r="F446" s="217" t="s">
        <v>43</v>
      </c>
      <c r="G446" s="217">
        <v>13287</v>
      </c>
    </row>
    <row r="447" spans="1:7" x14ac:dyDescent="0.3">
      <c r="A447" s="217">
        <v>2020</v>
      </c>
      <c r="B447" s="217" t="s">
        <v>113</v>
      </c>
      <c r="C447" s="217" t="s">
        <v>21</v>
      </c>
      <c r="D447" s="217" t="s">
        <v>59</v>
      </c>
      <c r="E447" s="217" t="s">
        <v>41</v>
      </c>
      <c r="F447" s="217" t="s">
        <v>43</v>
      </c>
      <c r="G447" s="217">
        <v>5693</v>
      </c>
    </row>
    <row r="448" spans="1:7" x14ac:dyDescent="0.3">
      <c r="A448" s="217">
        <v>2020</v>
      </c>
      <c r="B448" s="217" t="s">
        <v>113</v>
      </c>
      <c r="C448" s="217" t="s">
        <v>21</v>
      </c>
      <c r="D448" s="217" t="s">
        <v>59</v>
      </c>
      <c r="E448" s="217" t="s">
        <v>38</v>
      </c>
      <c r="F448" s="217" t="s">
        <v>44</v>
      </c>
      <c r="G448" s="217">
        <v>0</v>
      </c>
    </row>
    <row r="449" spans="1:7" x14ac:dyDescent="0.3">
      <c r="A449" s="217">
        <v>2020</v>
      </c>
      <c r="B449" s="217" t="s">
        <v>113</v>
      </c>
      <c r="C449" s="217" t="s">
        <v>21</v>
      </c>
      <c r="D449" s="217" t="s">
        <v>59</v>
      </c>
      <c r="E449" s="217" t="s">
        <v>40</v>
      </c>
      <c r="F449" s="217" t="s">
        <v>44</v>
      </c>
      <c r="G449" s="217">
        <v>2833</v>
      </c>
    </row>
    <row r="450" spans="1:7" x14ac:dyDescent="0.3">
      <c r="A450" s="217">
        <v>2020</v>
      </c>
      <c r="B450" s="217" t="s">
        <v>113</v>
      </c>
      <c r="C450" s="217" t="s">
        <v>21</v>
      </c>
      <c r="D450" s="217" t="s">
        <v>59</v>
      </c>
      <c r="E450" s="217" t="s">
        <v>41</v>
      </c>
      <c r="F450" s="217" t="s">
        <v>44</v>
      </c>
      <c r="G450" s="217">
        <v>2683</v>
      </c>
    </row>
    <row r="451" spans="1:7" x14ac:dyDescent="0.3">
      <c r="A451" s="217">
        <v>2020</v>
      </c>
      <c r="B451" s="217" t="s">
        <v>113</v>
      </c>
      <c r="C451" s="217" t="s">
        <v>21</v>
      </c>
      <c r="D451" s="217" t="s">
        <v>59</v>
      </c>
      <c r="E451" s="217" t="s">
        <v>38</v>
      </c>
      <c r="F451" s="217" t="s">
        <v>45</v>
      </c>
      <c r="G451" s="217">
        <v>448</v>
      </c>
    </row>
    <row r="452" spans="1:7" x14ac:dyDescent="0.3">
      <c r="A452" s="217">
        <v>2020</v>
      </c>
      <c r="B452" s="217" t="s">
        <v>113</v>
      </c>
      <c r="C452" s="217" t="s">
        <v>21</v>
      </c>
      <c r="D452" s="217" t="s">
        <v>59</v>
      </c>
      <c r="E452" s="217" t="s">
        <v>40</v>
      </c>
      <c r="F452" s="217" t="s">
        <v>45</v>
      </c>
      <c r="G452" s="217">
        <v>2343</v>
      </c>
    </row>
    <row r="453" spans="1:7" x14ac:dyDescent="0.3">
      <c r="A453" s="217">
        <v>2020</v>
      </c>
      <c r="B453" s="217" t="s">
        <v>113</v>
      </c>
      <c r="C453" s="217" t="s">
        <v>21</v>
      </c>
      <c r="D453" s="217" t="s">
        <v>59</v>
      </c>
      <c r="E453" s="217" t="s">
        <v>41</v>
      </c>
      <c r="F453" s="217" t="s">
        <v>45</v>
      </c>
      <c r="G453" s="217">
        <v>449</v>
      </c>
    </row>
    <row r="454" spans="1:7" x14ac:dyDescent="0.3">
      <c r="A454" s="217">
        <v>2020</v>
      </c>
      <c r="B454" s="217" t="s">
        <v>113</v>
      </c>
      <c r="C454" s="217" t="s">
        <v>22</v>
      </c>
      <c r="D454" s="217" t="s">
        <v>60</v>
      </c>
      <c r="E454" s="217" t="s">
        <v>38</v>
      </c>
      <c r="F454" s="217" t="s">
        <v>42</v>
      </c>
      <c r="G454" s="217">
        <v>196472</v>
      </c>
    </row>
    <row r="455" spans="1:7" x14ac:dyDescent="0.3">
      <c r="A455" s="217">
        <v>2020</v>
      </c>
      <c r="B455" s="217" t="s">
        <v>113</v>
      </c>
      <c r="C455" s="217" t="s">
        <v>22</v>
      </c>
      <c r="D455" s="217" t="s">
        <v>60</v>
      </c>
      <c r="E455" s="217" t="s">
        <v>40</v>
      </c>
      <c r="F455" s="217" t="s">
        <v>42</v>
      </c>
      <c r="G455" s="217">
        <v>142739</v>
      </c>
    </row>
    <row r="456" spans="1:7" x14ac:dyDescent="0.3">
      <c r="A456" s="217">
        <v>2020</v>
      </c>
      <c r="B456" s="217" t="s">
        <v>113</v>
      </c>
      <c r="C456" s="217" t="s">
        <v>22</v>
      </c>
      <c r="D456" s="217" t="s">
        <v>60</v>
      </c>
      <c r="E456" s="217" t="s">
        <v>41</v>
      </c>
      <c r="F456" s="217" t="s">
        <v>42</v>
      </c>
      <c r="G456" s="217">
        <v>106525</v>
      </c>
    </row>
    <row r="457" spans="1:7" x14ac:dyDescent="0.3">
      <c r="A457" s="217">
        <v>2020</v>
      </c>
      <c r="B457" s="217" t="s">
        <v>113</v>
      </c>
      <c r="C457" s="217" t="s">
        <v>22</v>
      </c>
      <c r="D457" s="217" t="s">
        <v>60</v>
      </c>
      <c r="E457" s="217" t="s">
        <v>38</v>
      </c>
      <c r="F457" s="217" t="s">
        <v>43</v>
      </c>
      <c r="G457" s="217">
        <v>5968</v>
      </c>
    </row>
    <row r="458" spans="1:7" x14ac:dyDescent="0.3">
      <c r="A458" s="217">
        <v>2020</v>
      </c>
      <c r="B458" s="217" t="s">
        <v>113</v>
      </c>
      <c r="C458" s="217" t="s">
        <v>22</v>
      </c>
      <c r="D458" s="217" t="s">
        <v>60</v>
      </c>
      <c r="E458" s="217" t="s">
        <v>40</v>
      </c>
      <c r="F458" s="217" t="s">
        <v>43</v>
      </c>
      <c r="G458" s="217">
        <v>9609</v>
      </c>
    </row>
    <row r="459" spans="1:7" x14ac:dyDescent="0.3">
      <c r="A459" s="217">
        <v>2020</v>
      </c>
      <c r="B459" s="217" t="s">
        <v>113</v>
      </c>
      <c r="C459" s="217" t="s">
        <v>22</v>
      </c>
      <c r="D459" s="217" t="s">
        <v>60</v>
      </c>
      <c r="E459" s="217" t="s">
        <v>41</v>
      </c>
      <c r="F459" s="217" t="s">
        <v>43</v>
      </c>
      <c r="G459" s="217">
        <v>6354</v>
      </c>
    </row>
    <row r="460" spans="1:7" x14ac:dyDescent="0.3">
      <c r="A460" s="217">
        <v>2020</v>
      </c>
      <c r="B460" s="217" t="s">
        <v>113</v>
      </c>
      <c r="C460" s="217" t="s">
        <v>22</v>
      </c>
      <c r="D460" s="217" t="s">
        <v>60</v>
      </c>
      <c r="E460" s="217" t="s">
        <v>38</v>
      </c>
      <c r="F460" s="217" t="s">
        <v>44</v>
      </c>
      <c r="G460" s="217">
        <v>2</v>
      </c>
    </row>
    <row r="461" spans="1:7" x14ac:dyDescent="0.3">
      <c r="A461" s="217">
        <v>2020</v>
      </c>
      <c r="B461" s="217" t="s">
        <v>113</v>
      </c>
      <c r="C461" s="217" t="s">
        <v>22</v>
      </c>
      <c r="D461" s="217" t="s">
        <v>60</v>
      </c>
      <c r="E461" s="217" t="s">
        <v>40</v>
      </c>
      <c r="F461" s="217" t="s">
        <v>44</v>
      </c>
      <c r="G461" s="217">
        <v>331</v>
      </c>
    </row>
    <row r="462" spans="1:7" x14ac:dyDescent="0.3">
      <c r="A462" s="217">
        <v>2020</v>
      </c>
      <c r="B462" s="217" t="s">
        <v>113</v>
      </c>
      <c r="C462" s="217" t="s">
        <v>22</v>
      </c>
      <c r="D462" s="217" t="s">
        <v>60</v>
      </c>
      <c r="E462" s="217" t="s">
        <v>41</v>
      </c>
      <c r="F462" s="217" t="s">
        <v>44</v>
      </c>
      <c r="G462" s="217">
        <v>4800</v>
      </c>
    </row>
    <row r="463" spans="1:7" x14ac:dyDescent="0.3">
      <c r="A463" s="217">
        <v>2020</v>
      </c>
      <c r="B463" s="217" t="s">
        <v>113</v>
      </c>
      <c r="C463" s="217" t="s">
        <v>22</v>
      </c>
      <c r="D463" s="217" t="s">
        <v>60</v>
      </c>
      <c r="E463" s="217" t="s">
        <v>38</v>
      </c>
      <c r="F463" s="217" t="s">
        <v>45</v>
      </c>
      <c r="G463" s="217">
        <v>1774</v>
      </c>
    </row>
    <row r="464" spans="1:7" x14ac:dyDescent="0.3">
      <c r="A464" s="217">
        <v>2020</v>
      </c>
      <c r="B464" s="217" t="s">
        <v>113</v>
      </c>
      <c r="C464" s="217" t="s">
        <v>22</v>
      </c>
      <c r="D464" s="217" t="s">
        <v>60</v>
      </c>
      <c r="E464" s="217" t="s">
        <v>40</v>
      </c>
      <c r="F464" s="217" t="s">
        <v>45</v>
      </c>
      <c r="G464" s="217">
        <v>1267</v>
      </c>
    </row>
    <row r="465" spans="1:7" x14ac:dyDescent="0.3">
      <c r="A465" s="217">
        <v>2020</v>
      </c>
      <c r="B465" s="217" t="s">
        <v>113</v>
      </c>
      <c r="C465" s="217" t="s">
        <v>22</v>
      </c>
      <c r="D465" s="217" t="s">
        <v>60</v>
      </c>
      <c r="E465" s="217" t="s">
        <v>41</v>
      </c>
      <c r="F465" s="217" t="s">
        <v>45</v>
      </c>
      <c r="G465" s="217">
        <v>105</v>
      </c>
    </row>
    <row r="466" spans="1:7" x14ac:dyDescent="0.3">
      <c r="A466" s="217">
        <v>2020</v>
      </c>
      <c r="B466" s="217" t="s">
        <v>113</v>
      </c>
      <c r="C466" s="217" t="s">
        <v>23</v>
      </c>
      <c r="D466" s="217" t="s">
        <v>61</v>
      </c>
      <c r="E466" s="217" t="s">
        <v>38</v>
      </c>
      <c r="F466" s="217" t="s">
        <v>42</v>
      </c>
      <c r="G466" s="217">
        <v>67663</v>
      </c>
    </row>
    <row r="467" spans="1:7" x14ac:dyDescent="0.3">
      <c r="A467" s="217">
        <v>2020</v>
      </c>
      <c r="B467" s="217" t="s">
        <v>113</v>
      </c>
      <c r="C467" s="217" t="s">
        <v>23</v>
      </c>
      <c r="D467" s="217" t="s">
        <v>61</v>
      </c>
      <c r="E467" s="217" t="s">
        <v>40</v>
      </c>
      <c r="F467" s="217" t="s">
        <v>42</v>
      </c>
      <c r="G467" s="217">
        <v>41839</v>
      </c>
    </row>
    <row r="468" spans="1:7" x14ac:dyDescent="0.3">
      <c r="A468" s="217">
        <v>2020</v>
      </c>
      <c r="B468" s="217" t="s">
        <v>113</v>
      </c>
      <c r="C468" s="217" t="s">
        <v>23</v>
      </c>
      <c r="D468" s="217" t="s">
        <v>61</v>
      </c>
      <c r="E468" s="217" t="s">
        <v>41</v>
      </c>
      <c r="F468" s="217" t="s">
        <v>42</v>
      </c>
      <c r="G468" s="217">
        <v>64223</v>
      </c>
    </row>
    <row r="469" spans="1:7" x14ac:dyDescent="0.3">
      <c r="A469" s="217">
        <v>2020</v>
      </c>
      <c r="B469" s="217" t="s">
        <v>113</v>
      </c>
      <c r="C469" s="217" t="s">
        <v>23</v>
      </c>
      <c r="D469" s="217" t="s">
        <v>61</v>
      </c>
      <c r="E469" s="217" t="s">
        <v>38</v>
      </c>
      <c r="F469" s="217" t="s">
        <v>43</v>
      </c>
      <c r="G469" s="217">
        <v>2950</v>
      </c>
    </row>
    <row r="470" spans="1:7" x14ac:dyDescent="0.3">
      <c r="A470" s="217">
        <v>2020</v>
      </c>
      <c r="B470" s="217" t="s">
        <v>113</v>
      </c>
      <c r="C470" s="217" t="s">
        <v>23</v>
      </c>
      <c r="D470" s="217" t="s">
        <v>61</v>
      </c>
      <c r="E470" s="217" t="s">
        <v>40</v>
      </c>
      <c r="F470" s="217" t="s">
        <v>43</v>
      </c>
      <c r="G470" s="217">
        <v>3276</v>
      </c>
    </row>
    <row r="471" spans="1:7" x14ac:dyDescent="0.3">
      <c r="A471" s="217">
        <v>2020</v>
      </c>
      <c r="B471" s="217" t="s">
        <v>113</v>
      </c>
      <c r="C471" s="217" t="s">
        <v>23</v>
      </c>
      <c r="D471" s="217" t="s">
        <v>61</v>
      </c>
      <c r="E471" s="217" t="s">
        <v>41</v>
      </c>
      <c r="F471" s="217" t="s">
        <v>43</v>
      </c>
      <c r="G471" s="217">
        <v>2552</v>
      </c>
    </row>
    <row r="472" spans="1:7" x14ac:dyDescent="0.3">
      <c r="A472" s="217">
        <v>2020</v>
      </c>
      <c r="B472" s="217" t="s">
        <v>113</v>
      </c>
      <c r="C472" s="217" t="s">
        <v>23</v>
      </c>
      <c r="D472" s="217" t="s">
        <v>61</v>
      </c>
      <c r="E472" s="217" t="s">
        <v>38</v>
      </c>
      <c r="F472" s="217" t="s">
        <v>44</v>
      </c>
      <c r="G472" s="217">
        <v>10</v>
      </c>
    </row>
    <row r="473" spans="1:7" x14ac:dyDescent="0.3">
      <c r="A473" s="217">
        <v>2020</v>
      </c>
      <c r="B473" s="217" t="s">
        <v>113</v>
      </c>
      <c r="C473" s="217" t="s">
        <v>23</v>
      </c>
      <c r="D473" s="217" t="s">
        <v>61</v>
      </c>
      <c r="E473" s="217" t="s">
        <v>40</v>
      </c>
      <c r="F473" s="217" t="s">
        <v>44</v>
      </c>
      <c r="G473" s="217">
        <v>793</v>
      </c>
    </row>
    <row r="474" spans="1:7" x14ac:dyDescent="0.3">
      <c r="A474" s="217">
        <v>2020</v>
      </c>
      <c r="B474" s="217" t="s">
        <v>113</v>
      </c>
      <c r="C474" s="217" t="s">
        <v>23</v>
      </c>
      <c r="D474" s="217" t="s">
        <v>61</v>
      </c>
      <c r="E474" s="217" t="s">
        <v>41</v>
      </c>
      <c r="F474" s="217" t="s">
        <v>44</v>
      </c>
      <c r="G474" s="217">
        <v>2234</v>
      </c>
    </row>
    <row r="475" spans="1:7" x14ac:dyDescent="0.3">
      <c r="A475" s="217">
        <v>2020</v>
      </c>
      <c r="B475" s="217" t="s">
        <v>113</v>
      </c>
      <c r="C475" s="217" t="s">
        <v>23</v>
      </c>
      <c r="D475" s="217" t="s">
        <v>61</v>
      </c>
      <c r="E475" s="217" t="s">
        <v>38</v>
      </c>
      <c r="F475" s="217" t="s">
        <v>45</v>
      </c>
      <c r="G475" s="217">
        <v>2057</v>
      </c>
    </row>
    <row r="476" spans="1:7" x14ac:dyDescent="0.3">
      <c r="A476" s="217">
        <v>2020</v>
      </c>
      <c r="B476" s="217" t="s">
        <v>113</v>
      </c>
      <c r="C476" s="217" t="s">
        <v>23</v>
      </c>
      <c r="D476" s="217" t="s">
        <v>61</v>
      </c>
      <c r="E476" s="217" t="s">
        <v>40</v>
      </c>
      <c r="F476" s="217" t="s">
        <v>45</v>
      </c>
      <c r="G476" s="217">
        <v>1602</v>
      </c>
    </row>
    <row r="477" spans="1:7" x14ac:dyDescent="0.3">
      <c r="A477" s="217">
        <v>2020</v>
      </c>
      <c r="B477" s="217" t="s">
        <v>113</v>
      </c>
      <c r="C477" s="217" t="s">
        <v>23</v>
      </c>
      <c r="D477" s="217" t="s">
        <v>61</v>
      </c>
      <c r="E477" s="217" t="s">
        <v>41</v>
      </c>
      <c r="F477" s="217" t="s">
        <v>45</v>
      </c>
      <c r="G477" s="217">
        <v>226</v>
      </c>
    </row>
    <row r="478" spans="1:7" x14ac:dyDescent="0.3">
      <c r="A478" s="217">
        <v>2020</v>
      </c>
      <c r="B478" s="217" t="s">
        <v>113</v>
      </c>
      <c r="C478" s="217" t="s">
        <v>24</v>
      </c>
      <c r="D478" s="217" t="s">
        <v>62</v>
      </c>
      <c r="E478" s="217" t="s">
        <v>38</v>
      </c>
      <c r="F478" s="217" t="s">
        <v>42</v>
      </c>
      <c r="G478" s="217">
        <v>131686</v>
      </c>
    </row>
    <row r="479" spans="1:7" x14ac:dyDescent="0.3">
      <c r="A479" s="217">
        <v>2020</v>
      </c>
      <c r="B479" s="217" t="s">
        <v>113</v>
      </c>
      <c r="C479" s="217" t="s">
        <v>24</v>
      </c>
      <c r="D479" s="217" t="s">
        <v>62</v>
      </c>
      <c r="E479" s="217" t="s">
        <v>40</v>
      </c>
      <c r="F479" s="217" t="s">
        <v>42</v>
      </c>
      <c r="G479" s="217">
        <v>77338</v>
      </c>
    </row>
    <row r="480" spans="1:7" x14ac:dyDescent="0.3">
      <c r="A480" s="217">
        <v>2020</v>
      </c>
      <c r="B480" s="217" t="s">
        <v>113</v>
      </c>
      <c r="C480" s="217" t="s">
        <v>24</v>
      </c>
      <c r="D480" s="217" t="s">
        <v>62</v>
      </c>
      <c r="E480" s="217" t="s">
        <v>41</v>
      </c>
      <c r="F480" s="217" t="s">
        <v>42</v>
      </c>
      <c r="G480" s="217">
        <v>71617</v>
      </c>
    </row>
    <row r="481" spans="1:7" x14ac:dyDescent="0.3">
      <c r="A481" s="217">
        <v>2020</v>
      </c>
      <c r="B481" s="217" t="s">
        <v>113</v>
      </c>
      <c r="C481" s="217" t="s">
        <v>24</v>
      </c>
      <c r="D481" s="217" t="s">
        <v>62</v>
      </c>
      <c r="E481" s="217" t="s">
        <v>38</v>
      </c>
      <c r="F481" s="217" t="s">
        <v>43</v>
      </c>
      <c r="G481" s="217">
        <v>944</v>
      </c>
    </row>
    <row r="482" spans="1:7" x14ac:dyDescent="0.3">
      <c r="A482" s="217">
        <v>2020</v>
      </c>
      <c r="B482" s="217" t="s">
        <v>113</v>
      </c>
      <c r="C482" s="217" t="s">
        <v>24</v>
      </c>
      <c r="D482" s="217" t="s">
        <v>62</v>
      </c>
      <c r="E482" s="217" t="s">
        <v>40</v>
      </c>
      <c r="F482" s="217" t="s">
        <v>43</v>
      </c>
      <c r="G482" s="217">
        <v>835</v>
      </c>
    </row>
    <row r="483" spans="1:7" x14ac:dyDescent="0.3">
      <c r="A483" s="217">
        <v>2020</v>
      </c>
      <c r="B483" s="217" t="s">
        <v>113</v>
      </c>
      <c r="C483" s="217" t="s">
        <v>24</v>
      </c>
      <c r="D483" s="217" t="s">
        <v>62</v>
      </c>
      <c r="E483" s="217" t="s">
        <v>41</v>
      </c>
      <c r="F483" s="217" t="s">
        <v>43</v>
      </c>
      <c r="G483" s="217">
        <v>4619</v>
      </c>
    </row>
    <row r="484" spans="1:7" x14ac:dyDescent="0.3">
      <c r="A484" s="217">
        <v>2020</v>
      </c>
      <c r="B484" s="217" t="s">
        <v>113</v>
      </c>
      <c r="C484" s="217" t="s">
        <v>24</v>
      </c>
      <c r="D484" s="217" t="s">
        <v>62</v>
      </c>
      <c r="E484" s="217" t="s">
        <v>38</v>
      </c>
      <c r="F484" s="217" t="s">
        <v>44</v>
      </c>
      <c r="G484" s="217">
        <v>0</v>
      </c>
    </row>
    <row r="485" spans="1:7" x14ac:dyDescent="0.3">
      <c r="A485" s="217">
        <v>2020</v>
      </c>
      <c r="B485" s="217" t="s">
        <v>113</v>
      </c>
      <c r="C485" s="217" t="s">
        <v>24</v>
      </c>
      <c r="D485" s="217" t="s">
        <v>62</v>
      </c>
      <c r="E485" s="217" t="s">
        <v>40</v>
      </c>
      <c r="F485" s="217" t="s">
        <v>44</v>
      </c>
      <c r="G485" s="217">
        <v>391</v>
      </c>
    </row>
    <row r="486" spans="1:7" x14ac:dyDescent="0.3">
      <c r="A486" s="217">
        <v>2020</v>
      </c>
      <c r="B486" s="217" t="s">
        <v>113</v>
      </c>
      <c r="C486" s="217" t="s">
        <v>24</v>
      </c>
      <c r="D486" s="217" t="s">
        <v>62</v>
      </c>
      <c r="E486" s="217" t="s">
        <v>41</v>
      </c>
      <c r="F486" s="217" t="s">
        <v>44</v>
      </c>
      <c r="G486" s="217">
        <v>6262</v>
      </c>
    </row>
    <row r="487" spans="1:7" x14ac:dyDescent="0.3">
      <c r="A487" s="217">
        <v>2020</v>
      </c>
      <c r="B487" s="217" t="s">
        <v>113</v>
      </c>
      <c r="C487" s="217" t="s">
        <v>24</v>
      </c>
      <c r="D487" s="217" t="s">
        <v>62</v>
      </c>
      <c r="E487" s="217" t="s">
        <v>38</v>
      </c>
      <c r="F487" s="217" t="s">
        <v>45</v>
      </c>
      <c r="G487" s="217">
        <v>3864</v>
      </c>
    </row>
    <row r="488" spans="1:7" x14ac:dyDescent="0.3">
      <c r="A488" s="217">
        <v>2020</v>
      </c>
      <c r="B488" s="217" t="s">
        <v>113</v>
      </c>
      <c r="C488" s="217" t="s">
        <v>24</v>
      </c>
      <c r="D488" s="217" t="s">
        <v>62</v>
      </c>
      <c r="E488" s="217" t="s">
        <v>40</v>
      </c>
      <c r="F488" s="217" t="s">
        <v>45</v>
      </c>
      <c r="G488" s="217">
        <v>2045</v>
      </c>
    </row>
    <row r="489" spans="1:7" x14ac:dyDescent="0.3">
      <c r="A489" s="217">
        <v>2020</v>
      </c>
      <c r="B489" s="217" t="s">
        <v>113</v>
      </c>
      <c r="C489" s="217" t="s">
        <v>24</v>
      </c>
      <c r="D489" s="217" t="s">
        <v>62</v>
      </c>
      <c r="E489" s="217" t="s">
        <v>41</v>
      </c>
      <c r="F489" s="217" t="s">
        <v>45</v>
      </c>
      <c r="G489" s="217">
        <v>381</v>
      </c>
    </row>
    <row r="490" spans="1:7" x14ac:dyDescent="0.3">
      <c r="A490" s="217">
        <v>2020</v>
      </c>
      <c r="B490" s="217" t="s">
        <v>113</v>
      </c>
      <c r="C490" s="217" t="s">
        <v>25</v>
      </c>
      <c r="D490" s="217" t="s">
        <v>64</v>
      </c>
      <c r="E490" s="217" t="s">
        <v>38</v>
      </c>
      <c r="F490" s="217" t="s">
        <v>42</v>
      </c>
      <c r="G490" s="217">
        <v>36742</v>
      </c>
    </row>
    <row r="491" spans="1:7" x14ac:dyDescent="0.3">
      <c r="A491" s="217">
        <v>2020</v>
      </c>
      <c r="B491" s="217" t="s">
        <v>113</v>
      </c>
      <c r="C491" s="217" t="s">
        <v>25</v>
      </c>
      <c r="D491" s="217" t="s">
        <v>64</v>
      </c>
      <c r="E491" s="217" t="s">
        <v>40</v>
      </c>
      <c r="F491" s="217" t="s">
        <v>42</v>
      </c>
      <c r="G491" s="217">
        <v>16779</v>
      </c>
    </row>
    <row r="492" spans="1:7" x14ac:dyDescent="0.3">
      <c r="A492" s="217">
        <v>2020</v>
      </c>
      <c r="B492" s="217" t="s">
        <v>113</v>
      </c>
      <c r="C492" s="217" t="s">
        <v>25</v>
      </c>
      <c r="D492" s="217" t="s">
        <v>64</v>
      </c>
      <c r="E492" s="217" t="s">
        <v>41</v>
      </c>
      <c r="F492" s="217" t="s">
        <v>42</v>
      </c>
      <c r="G492" s="217">
        <v>7719</v>
      </c>
    </row>
    <row r="493" spans="1:7" x14ac:dyDescent="0.3">
      <c r="A493" s="217">
        <v>2020</v>
      </c>
      <c r="B493" s="217" t="s">
        <v>113</v>
      </c>
      <c r="C493" s="217" t="s">
        <v>25</v>
      </c>
      <c r="D493" s="217" t="s">
        <v>64</v>
      </c>
      <c r="E493" s="217" t="s">
        <v>38</v>
      </c>
      <c r="F493" s="217" t="s">
        <v>43</v>
      </c>
      <c r="G493" s="217">
        <v>6821</v>
      </c>
    </row>
    <row r="494" spans="1:7" x14ac:dyDescent="0.3">
      <c r="A494" s="217">
        <v>2020</v>
      </c>
      <c r="B494" s="217" t="s">
        <v>113</v>
      </c>
      <c r="C494" s="217" t="s">
        <v>25</v>
      </c>
      <c r="D494" s="217" t="s">
        <v>64</v>
      </c>
      <c r="E494" s="217" t="s">
        <v>40</v>
      </c>
      <c r="F494" s="217" t="s">
        <v>43</v>
      </c>
      <c r="G494" s="217">
        <v>3794</v>
      </c>
    </row>
    <row r="495" spans="1:7" x14ac:dyDescent="0.3">
      <c r="A495" s="217">
        <v>2020</v>
      </c>
      <c r="B495" s="217" t="s">
        <v>113</v>
      </c>
      <c r="C495" s="217" t="s">
        <v>25</v>
      </c>
      <c r="D495" s="217" t="s">
        <v>64</v>
      </c>
      <c r="E495" s="217" t="s">
        <v>41</v>
      </c>
      <c r="F495" s="217" t="s">
        <v>43</v>
      </c>
      <c r="G495" s="217">
        <v>1346</v>
      </c>
    </row>
    <row r="496" spans="1:7" x14ac:dyDescent="0.3">
      <c r="A496" s="217">
        <v>2020</v>
      </c>
      <c r="B496" s="217" t="s">
        <v>113</v>
      </c>
      <c r="C496" s="217" t="s">
        <v>25</v>
      </c>
      <c r="D496" s="217" t="s">
        <v>64</v>
      </c>
      <c r="E496" s="217" t="s">
        <v>38</v>
      </c>
      <c r="F496" s="217" t="s">
        <v>44</v>
      </c>
      <c r="G496" s="217">
        <v>0</v>
      </c>
    </row>
    <row r="497" spans="1:7" x14ac:dyDescent="0.3">
      <c r="A497" s="217">
        <v>2020</v>
      </c>
      <c r="B497" s="217" t="s">
        <v>113</v>
      </c>
      <c r="C497" s="217" t="s">
        <v>25</v>
      </c>
      <c r="D497" s="217" t="s">
        <v>64</v>
      </c>
      <c r="E497" s="217" t="s">
        <v>40</v>
      </c>
      <c r="F497" s="217" t="s">
        <v>44</v>
      </c>
      <c r="G497" s="217">
        <v>2147</v>
      </c>
    </row>
    <row r="498" spans="1:7" x14ac:dyDescent="0.3">
      <c r="A498" s="217">
        <v>2020</v>
      </c>
      <c r="B498" s="217" t="s">
        <v>113</v>
      </c>
      <c r="C498" s="217" t="s">
        <v>25</v>
      </c>
      <c r="D498" s="217" t="s">
        <v>64</v>
      </c>
      <c r="E498" s="217" t="s">
        <v>41</v>
      </c>
      <c r="F498" s="217" t="s">
        <v>44</v>
      </c>
      <c r="G498" s="217">
        <v>1596</v>
      </c>
    </row>
    <row r="499" spans="1:7" x14ac:dyDescent="0.3">
      <c r="A499" s="217">
        <v>2020</v>
      </c>
      <c r="B499" s="217" t="s">
        <v>113</v>
      </c>
      <c r="C499" s="217" t="s">
        <v>25</v>
      </c>
      <c r="D499" s="217" t="s">
        <v>64</v>
      </c>
      <c r="E499" s="217" t="s">
        <v>38</v>
      </c>
      <c r="F499" s="217" t="s">
        <v>45</v>
      </c>
      <c r="G499" s="217">
        <v>90</v>
      </c>
    </row>
    <row r="500" spans="1:7" x14ac:dyDescent="0.3">
      <c r="A500" s="217">
        <v>2020</v>
      </c>
      <c r="B500" s="217" t="s">
        <v>113</v>
      </c>
      <c r="C500" s="217" t="s">
        <v>25</v>
      </c>
      <c r="D500" s="217" t="s">
        <v>64</v>
      </c>
      <c r="E500" s="217" t="s">
        <v>40</v>
      </c>
      <c r="F500" s="217" t="s">
        <v>45</v>
      </c>
      <c r="G500" s="217">
        <v>224</v>
      </c>
    </row>
    <row r="501" spans="1:7" x14ac:dyDescent="0.3">
      <c r="A501" s="217">
        <v>2020</v>
      </c>
      <c r="B501" s="217" t="s">
        <v>113</v>
      </c>
      <c r="C501" s="217" t="s">
        <v>25</v>
      </c>
      <c r="D501" s="217" t="s">
        <v>64</v>
      </c>
      <c r="E501" s="217" t="s">
        <v>41</v>
      </c>
      <c r="F501" s="217" t="s">
        <v>45</v>
      </c>
      <c r="G501" s="217">
        <v>20</v>
      </c>
    </row>
    <row r="502" spans="1:7" x14ac:dyDescent="0.3">
      <c r="A502" s="217">
        <v>2020</v>
      </c>
      <c r="B502" s="217" t="s">
        <v>113</v>
      </c>
      <c r="C502" s="217" t="s">
        <v>26</v>
      </c>
      <c r="D502" s="217" t="s">
        <v>67</v>
      </c>
      <c r="E502" s="217" t="s">
        <v>38</v>
      </c>
      <c r="F502" s="217" t="s">
        <v>42</v>
      </c>
      <c r="G502" s="217">
        <v>1218</v>
      </c>
    </row>
    <row r="503" spans="1:7" x14ac:dyDescent="0.3">
      <c r="A503" s="217">
        <v>2020</v>
      </c>
      <c r="B503" s="217" t="s">
        <v>113</v>
      </c>
      <c r="C503" s="217" t="s">
        <v>26</v>
      </c>
      <c r="D503" s="217" t="s">
        <v>67</v>
      </c>
      <c r="E503" s="217" t="s">
        <v>40</v>
      </c>
      <c r="F503" s="217" t="s">
        <v>42</v>
      </c>
      <c r="G503" s="217">
        <v>1426</v>
      </c>
    </row>
    <row r="504" spans="1:7" x14ac:dyDescent="0.3">
      <c r="A504" s="217">
        <v>2020</v>
      </c>
      <c r="B504" s="217" t="s">
        <v>113</v>
      </c>
      <c r="C504" s="217" t="s">
        <v>26</v>
      </c>
      <c r="D504" s="217" t="s">
        <v>67</v>
      </c>
      <c r="E504" s="217" t="s">
        <v>41</v>
      </c>
      <c r="F504" s="217" t="s">
        <v>42</v>
      </c>
      <c r="G504" s="217">
        <v>1411</v>
      </c>
    </row>
    <row r="505" spans="1:7" x14ac:dyDescent="0.3">
      <c r="A505" s="217">
        <v>2020</v>
      </c>
      <c r="B505" s="217" t="s">
        <v>113</v>
      </c>
      <c r="C505" s="217" t="s">
        <v>26</v>
      </c>
      <c r="D505" s="217" t="s">
        <v>67</v>
      </c>
      <c r="E505" s="217" t="s">
        <v>38</v>
      </c>
      <c r="F505" s="217" t="s">
        <v>43</v>
      </c>
      <c r="G505" s="217">
        <v>799</v>
      </c>
    </row>
    <row r="506" spans="1:7" x14ac:dyDescent="0.3">
      <c r="A506" s="217">
        <v>2020</v>
      </c>
      <c r="B506" s="217" t="s">
        <v>113</v>
      </c>
      <c r="C506" s="217" t="s">
        <v>26</v>
      </c>
      <c r="D506" s="217" t="s">
        <v>67</v>
      </c>
      <c r="E506" s="217" t="s">
        <v>40</v>
      </c>
      <c r="F506" s="217" t="s">
        <v>43</v>
      </c>
      <c r="G506" s="217">
        <v>588</v>
      </c>
    </row>
    <row r="507" spans="1:7" x14ac:dyDescent="0.3">
      <c r="A507" s="217">
        <v>2020</v>
      </c>
      <c r="B507" s="217" t="s">
        <v>113</v>
      </c>
      <c r="C507" s="217" t="s">
        <v>26</v>
      </c>
      <c r="D507" s="217" t="s">
        <v>67</v>
      </c>
      <c r="E507" s="217" t="s">
        <v>41</v>
      </c>
      <c r="F507" s="217" t="s">
        <v>43</v>
      </c>
      <c r="G507" s="217">
        <v>478</v>
      </c>
    </row>
    <row r="508" spans="1:7" x14ac:dyDescent="0.3">
      <c r="A508" s="217">
        <v>2020</v>
      </c>
      <c r="B508" s="217" t="s">
        <v>113</v>
      </c>
      <c r="C508" s="217" t="s">
        <v>26</v>
      </c>
      <c r="D508" s="217" t="s">
        <v>67</v>
      </c>
      <c r="E508" s="217" t="s">
        <v>38</v>
      </c>
      <c r="F508" s="217" t="s">
        <v>44</v>
      </c>
      <c r="G508" s="217">
        <v>28</v>
      </c>
    </row>
    <row r="509" spans="1:7" x14ac:dyDescent="0.3">
      <c r="A509" s="217">
        <v>2020</v>
      </c>
      <c r="B509" s="217" t="s">
        <v>113</v>
      </c>
      <c r="C509" s="217" t="s">
        <v>26</v>
      </c>
      <c r="D509" s="217" t="s">
        <v>67</v>
      </c>
      <c r="E509" s="217" t="s">
        <v>40</v>
      </c>
      <c r="F509" s="217" t="s">
        <v>44</v>
      </c>
      <c r="G509" s="217">
        <v>2243</v>
      </c>
    </row>
    <row r="510" spans="1:7" x14ac:dyDescent="0.3">
      <c r="A510" s="217">
        <v>2020</v>
      </c>
      <c r="B510" s="217" t="s">
        <v>113</v>
      </c>
      <c r="C510" s="217" t="s">
        <v>26</v>
      </c>
      <c r="D510" s="217" t="s">
        <v>67</v>
      </c>
      <c r="E510" s="217" t="s">
        <v>41</v>
      </c>
      <c r="F510" s="217" t="s">
        <v>44</v>
      </c>
      <c r="G510" s="217">
        <v>1377</v>
      </c>
    </row>
    <row r="511" spans="1:7" x14ac:dyDescent="0.3">
      <c r="A511" s="217">
        <v>2020</v>
      </c>
      <c r="B511" s="217" t="s">
        <v>113</v>
      </c>
      <c r="C511" s="217" t="s">
        <v>26</v>
      </c>
      <c r="D511" s="217" t="s">
        <v>67</v>
      </c>
      <c r="E511" s="217" t="s">
        <v>38</v>
      </c>
      <c r="F511" s="217" t="s">
        <v>45</v>
      </c>
      <c r="G511" s="217">
        <v>0</v>
      </c>
    </row>
    <row r="512" spans="1:7" x14ac:dyDescent="0.3">
      <c r="A512" s="217">
        <v>2020</v>
      </c>
      <c r="B512" s="217" t="s">
        <v>113</v>
      </c>
      <c r="C512" s="217" t="s">
        <v>26</v>
      </c>
      <c r="D512" s="217" t="s">
        <v>67</v>
      </c>
      <c r="E512" s="217" t="s">
        <v>40</v>
      </c>
      <c r="F512" s="217" t="s">
        <v>45</v>
      </c>
      <c r="G512" s="217">
        <v>4</v>
      </c>
    </row>
    <row r="513" spans="1:7" x14ac:dyDescent="0.3">
      <c r="A513" s="217">
        <v>2020</v>
      </c>
      <c r="B513" s="217" t="s">
        <v>113</v>
      </c>
      <c r="C513" s="217" t="s">
        <v>26</v>
      </c>
      <c r="D513" s="217" t="s">
        <v>67</v>
      </c>
      <c r="E513" s="217" t="s">
        <v>41</v>
      </c>
      <c r="F513" s="217" t="s">
        <v>45</v>
      </c>
      <c r="G513" s="217">
        <v>0</v>
      </c>
    </row>
    <row r="514" spans="1:7" x14ac:dyDescent="0.3">
      <c r="A514" s="217">
        <v>2020</v>
      </c>
      <c r="B514" s="217" t="s">
        <v>6</v>
      </c>
      <c r="C514" s="217" t="s">
        <v>17</v>
      </c>
      <c r="D514" s="217" t="s">
        <v>68</v>
      </c>
      <c r="E514" s="217" t="s">
        <v>38</v>
      </c>
      <c r="F514" s="217" t="s">
        <v>42</v>
      </c>
      <c r="G514" s="217">
        <v>75358</v>
      </c>
    </row>
    <row r="515" spans="1:7" x14ac:dyDescent="0.3">
      <c r="A515" s="217">
        <v>2020</v>
      </c>
      <c r="B515" s="217" t="s">
        <v>6</v>
      </c>
      <c r="C515" s="217" t="s">
        <v>17</v>
      </c>
      <c r="D515" s="217" t="s">
        <v>68</v>
      </c>
      <c r="E515" s="217" t="s">
        <v>40</v>
      </c>
      <c r="F515" s="217" t="s">
        <v>42</v>
      </c>
      <c r="G515" s="217">
        <v>81723</v>
      </c>
    </row>
    <row r="516" spans="1:7" x14ac:dyDescent="0.3">
      <c r="A516" s="217">
        <v>2020</v>
      </c>
      <c r="B516" s="217" t="s">
        <v>6</v>
      </c>
      <c r="C516" s="217" t="s">
        <v>17</v>
      </c>
      <c r="D516" s="217" t="s">
        <v>68</v>
      </c>
      <c r="E516" s="217" t="s">
        <v>41</v>
      </c>
      <c r="F516" s="217" t="s">
        <v>42</v>
      </c>
      <c r="G516" s="217">
        <v>50968</v>
      </c>
    </row>
    <row r="517" spans="1:7" x14ac:dyDescent="0.3">
      <c r="A517" s="217">
        <v>2020</v>
      </c>
      <c r="B517" s="217" t="s">
        <v>6</v>
      </c>
      <c r="C517" s="217" t="s">
        <v>17</v>
      </c>
      <c r="D517" s="217" t="s">
        <v>68</v>
      </c>
      <c r="E517" s="217" t="s">
        <v>38</v>
      </c>
      <c r="F517" s="217" t="s">
        <v>43</v>
      </c>
      <c r="G517" s="217">
        <v>914</v>
      </c>
    </row>
    <row r="518" spans="1:7" x14ac:dyDescent="0.3">
      <c r="A518" s="217">
        <v>2020</v>
      </c>
      <c r="B518" s="217" t="s">
        <v>6</v>
      </c>
      <c r="C518" s="217" t="s">
        <v>17</v>
      </c>
      <c r="D518" s="217" t="s">
        <v>68</v>
      </c>
      <c r="E518" s="217" t="s">
        <v>40</v>
      </c>
      <c r="F518" s="217" t="s">
        <v>43</v>
      </c>
      <c r="G518" s="217">
        <v>3185</v>
      </c>
    </row>
    <row r="519" spans="1:7" x14ac:dyDescent="0.3">
      <c r="A519" s="217">
        <v>2020</v>
      </c>
      <c r="B519" s="217" t="s">
        <v>6</v>
      </c>
      <c r="C519" s="217" t="s">
        <v>17</v>
      </c>
      <c r="D519" s="217" t="s">
        <v>68</v>
      </c>
      <c r="E519" s="217" t="s">
        <v>41</v>
      </c>
      <c r="F519" s="217" t="s">
        <v>43</v>
      </c>
      <c r="G519" s="217">
        <v>4420</v>
      </c>
    </row>
    <row r="520" spans="1:7" x14ac:dyDescent="0.3">
      <c r="A520" s="217">
        <v>2020</v>
      </c>
      <c r="B520" s="217" t="s">
        <v>6</v>
      </c>
      <c r="C520" s="217" t="s">
        <v>17</v>
      </c>
      <c r="D520" s="217" t="s">
        <v>68</v>
      </c>
      <c r="E520" s="217" t="s">
        <v>38</v>
      </c>
      <c r="F520" s="217" t="s">
        <v>44</v>
      </c>
      <c r="G520" s="217">
        <v>0</v>
      </c>
    </row>
    <row r="521" spans="1:7" x14ac:dyDescent="0.3">
      <c r="A521" s="217">
        <v>2020</v>
      </c>
      <c r="B521" s="217" t="s">
        <v>6</v>
      </c>
      <c r="C521" s="217" t="s">
        <v>17</v>
      </c>
      <c r="D521" s="217" t="s">
        <v>68</v>
      </c>
      <c r="E521" s="217" t="s">
        <v>40</v>
      </c>
      <c r="F521" s="217" t="s">
        <v>44</v>
      </c>
      <c r="G521" s="217">
        <v>1123</v>
      </c>
    </row>
    <row r="522" spans="1:7" x14ac:dyDescent="0.3">
      <c r="A522" s="217">
        <v>2020</v>
      </c>
      <c r="B522" s="217" t="s">
        <v>6</v>
      </c>
      <c r="C522" s="217" t="s">
        <v>17</v>
      </c>
      <c r="D522" s="217" t="s">
        <v>68</v>
      </c>
      <c r="E522" s="217" t="s">
        <v>41</v>
      </c>
      <c r="F522" s="217" t="s">
        <v>44</v>
      </c>
      <c r="G522" s="217">
        <v>4373</v>
      </c>
    </row>
    <row r="523" spans="1:7" x14ac:dyDescent="0.3">
      <c r="A523" s="217">
        <v>2020</v>
      </c>
      <c r="B523" s="217" t="s">
        <v>6</v>
      </c>
      <c r="C523" s="217" t="s">
        <v>17</v>
      </c>
      <c r="D523" s="217" t="s">
        <v>68</v>
      </c>
      <c r="E523" s="217" t="s">
        <v>38</v>
      </c>
      <c r="F523" s="217" t="s">
        <v>45</v>
      </c>
      <c r="G523" s="217">
        <v>296</v>
      </c>
    </row>
    <row r="524" spans="1:7" x14ac:dyDescent="0.3">
      <c r="A524" s="217">
        <v>2020</v>
      </c>
      <c r="B524" s="217" t="s">
        <v>6</v>
      </c>
      <c r="C524" s="217" t="s">
        <v>17</v>
      </c>
      <c r="D524" s="217" t="s">
        <v>68</v>
      </c>
      <c r="E524" s="217" t="s">
        <v>40</v>
      </c>
      <c r="F524" s="217" t="s">
        <v>45</v>
      </c>
      <c r="G524" s="217">
        <v>743</v>
      </c>
    </row>
    <row r="525" spans="1:7" x14ac:dyDescent="0.3">
      <c r="A525" s="217">
        <v>2020</v>
      </c>
      <c r="B525" s="217" t="s">
        <v>6</v>
      </c>
      <c r="C525" s="217" t="s">
        <v>17</v>
      </c>
      <c r="D525" s="217" t="s">
        <v>68</v>
      </c>
      <c r="E525" s="217" t="s">
        <v>41</v>
      </c>
      <c r="F525" s="217" t="s">
        <v>45</v>
      </c>
      <c r="G525" s="217">
        <v>90</v>
      </c>
    </row>
    <row r="526" spans="1:7" x14ac:dyDescent="0.3">
      <c r="A526" s="217">
        <v>2020</v>
      </c>
      <c r="B526" s="217" t="s">
        <v>114</v>
      </c>
      <c r="C526" s="217" t="s">
        <v>112</v>
      </c>
      <c r="D526" s="217" t="s">
        <v>51</v>
      </c>
      <c r="E526" s="217" t="s">
        <v>38</v>
      </c>
      <c r="F526" s="217" t="s">
        <v>42</v>
      </c>
      <c r="G526" s="217">
        <v>163628</v>
      </c>
    </row>
    <row r="527" spans="1:7" x14ac:dyDescent="0.3">
      <c r="A527" s="217">
        <v>2020</v>
      </c>
      <c r="B527" s="217" t="s">
        <v>114</v>
      </c>
      <c r="C527" s="217" t="s">
        <v>112</v>
      </c>
      <c r="D527" s="217" t="s">
        <v>51</v>
      </c>
      <c r="E527" s="217" t="s">
        <v>40</v>
      </c>
      <c r="F527" s="217" t="s">
        <v>42</v>
      </c>
      <c r="G527" s="217">
        <v>137814</v>
      </c>
    </row>
    <row r="528" spans="1:7" x14ac:dyDescent="0.3">
      <c r="A528" s="217">
        <v>2020</v>
      </c>
      <c r="B528" s="217" t="s">
        <v>114</v>
      </c>
      <c r="C528" s="217" t="s">
        <v>112</v>
      </c>
      <c r="D528" s="217" t="s">
        <v>51</v>
      </c>
      <c r="E528" s="217" t="s">
        <v>41</v>
      </c>
      <c r="F528" s="217" t="s">
        <v>42</v>
      </c>
      <c r="G528" s="217">
        <v>47897</v>
      </c>
    </row>
    <row r="529" spans="1:7" x14ac:dyDescent="0.3">
      <c r="A529" s="217">
        <v>2020</v>
      </c>
      <c r="B529" s="217" t="s">
        <v>114</v>
      </c>
      <c r="C529" s="217" t="s">
        <v>112</v>
      </c>
      <c r="D529" s="217" t="s">
        <v>51</v>
      </c>
      <c r="E529" s="217" t="s">
        <v>38</v>
      </c>
      <c r="F529" s="217" t="s">
        <v>43</v>
      </c>
      <c r="G529" s="217">
        <v>14654</v>
      </c>
    </row>
    <row r="530" spans="1:7" x14ac:dyDescent="0.3">
      <c r="A530" s="217">
        <v>2020</v>
      </c>
      <c r="B530" s="217" t="s">
        <v>114</v>
      </c>
      <c r="C530" s="217" t="s">
        <v>112</v>
      </c>
      <c r="D530" s="217" t="s">
        <v>51</v>
      </c>
      <c r="E530" s="217" t="s">
        <v>40</v>
      </c>
      <c r="F530" s="217" t="s">
        <v>43</v>
      </c>
      <c r="G530" s="217">
        <v>10126</v>
      </c>
    </row>
    <row r="531" spans="1:7" x14ac:dyDescent="0.3">
      <c r="A531" s="217">
        <v>2020</v>
      </c>
      <c r="B531" s="217" t="s">
        <v>114</v>
      </c>
      <c r="C531" s="217" t="s">
        <v>112</v>
      </c>
      <c r="D531" s="217" t="s">
        <v>51</v>
      </c>
      <c r="E531" s="217" t="s">
        <v>41</v>
      </c>
      <c r="F531" s="217" t="s">
        <v>43</v>
      </c>
      <c r="G531" s="217">
        <v>4651</v>
      </c>
    </row>
    <row r="532" spans="1:7" x14ac:dyDescent="0.3">
      <c r="A532" s="217">
        <v>2020</v>
      </c>
      <c r="B532" s="217" t="s">
        <v>114</v>
      </c>
      <c r="C532" s="217" t="s">
        <v>112</v>
      </c>
      <c r="D532" s="217" t="s">
        <v>51</v>
      </c>
      <c r="E532" s="217" t="s">
        <v>38</v>
      </c>
      <c r="F532" s="217" t="s">
        <v>44</v>
      </c>
      <c r="G532" s="217">
        <v>12</v>
      </c>
    </row>
    <row r="533" spans="1:7" x14ac:dyDescent="0.3">
      <c r="A533" s="217">
        <v>2020</v>
      </c>
      <c r="B533" s="217" t="s">
        <v>114</v>
      </c>
      <c r="C533" s="217" t="s">
        <v>112</v>
      </c>
      <c r="D533" s="217" t="s">
        <v>51</v>
      </c>
      <c r="E533" s="217" t="s">
        <v>40</v>
      </c>
      <c r="F533" s="217" t="s">
        <v>44</v>
      </c>
      <c r="G533" s="217">
        <v>10338</v>
      </c>
    </row>
    <row r="534" spans="1:7" x14ac:dyDescent="0.3">
      <c r="A534" s="217">
        <v>2020</v>
      </c>
      <c r="B534" s="217" t="s">
        <v>114</v>
      </c>
      <c r="C534" s="217" t="s">
        <v>112</v>
      </c>
      <c r="D534" s="217" t="s">
        <v>51</v>
      </c>
      <c r="E534" s="217" t="s">
        <v>41</v>
      </c>
      <c r="F534" s="217" t="s">
        <v>44</v>
      </c>
      <c r="G534" s="217">
        <v>12290</v>
      </c>
    </row>
    <row r="535" spans="1:7" x14ac:dyDescent="0.3">
      <c r="A535" s="217">
        <v>2020</v>
      </c>
      <c r="B535" s="217" t="s">
        <v>114</v>
      </c>
      <c r="C535" s="217" t="s">
        <v>112</v>
      </c>
      <c r="D535" s="217" t="s">
        <v>51</v>
      </c>
      <c r="E535" s="217" t="s">
        <v>38</v>
      </c>
      <c r="F535" s="217" t="s">
        <v>45</v>
      </c>
      <c r="G535" s="217">
        <v>535</v>
      </c>
    </row>
    <row r="536" spans="1:7" x14ac:dyDescent="0.3">
      <c r="A536" s="217">
        <v>2020</v>
      </c>
      <c r="B536" s="217" t="s">
        <v>114</v>
      </c>
      <c r="C536" s="217" t="s">
        <v>112</v>
      </c>
      <c r="D536" s="217" t="s">
        <v>51</v>
      </c>
      <c r="E536" s="217" t="s">
        <v>40</v>
      </c>
      <c r="F536" s="217" t="s">
        <v>45</v>
      </c>
      <c r="G536" s="217">
        <v>662</v>
      </c>
    </row>
    <row r="537" spans="1:7" x14ac:dyDescent="0.3">
      <c r="A537" s="217">
        <v>2020</v>
      </c>
      <c r="B537" s="217" t="s">
        <v>114</v>
      </c>
      <c r="C537" s="217" t="s">
        <v>112</v>
      </c>
      <c r="D537" s="217" t="s">
        <v>51</v>
      </c>
      <c r="E537" s="217" t="s">
        <v>41</v>
      </c>
      <c r="F537" s="217" t="s">
        <v>45</v>
      </c>
      <c r="G537" s="217">
        <v>15</v>
      </c>
    </row>
    <row r="538" spans="1:7" x14ac:dyDescent="0.3">
      <c r="A538" s="217">
        <v>2020</v>
      </c>
      <c r="B538" s="217" t="s">
        <v>250</v>
      </c>
      <c r="C538" s="217" t="s">
        <v>251</v>
      </c>
      <c r="D538" s="217" t="s">
        <v>252</v>
      </c>
      <c r="E538" s="217" t="s">
        <v>38</v>
      </c>
      <c r="F538" s="217" t="s">
        <v>42</v>
      </c>
      <c r="G538" s="217">
        <v>60900</v>
      </c>
    </row>
    <row r="539" spans="1:7" x14ac:dyDescent="0.3">
      <c r="A539" s="217">
        <v>2020</v>
      </c>
      <c r="B539" s="217" t="s">
        <v>250</v>
      </c>
      <c r="C539" s="217" t="s">
        <v>251</v>
      </c>
      <c r="D539" s="217" t="s">
        <v>252</v>
      </c>
      <c r="E539" s="217" t="s">
        <v>40</v>
      </c>
      <c r="F539" s="217" t="s">
        <v>42</v>
      </c>
      <c r="G539" s="217">
        <v>40733</v>
      </c>
    </row>
    <row r="540" spans="1:7" x14ac:dyDescent="0.3">
      <c r="A540" s="217">
        <v>2020</v>
      </c>
      <c r="B540" s="217" t="s">
        <v>250</v>
      </c>
      <c r="C540" s="217" t="s">
        <v>251</v>
      </c>
      <c r="D540" s="217" t="s">
        <v>252</v>
      </c>
      <c r="E540" s="217" t="s">
        <v>41</v>
      </c>
      <c r="F540" s="217" t="s">
        <v>42</v>
      </c>
      <c r="G540" s="217">
        <v>79740</v>
      </c>
    </row>
    <row r="541" spans="1:7" x14ac:dyDescent="0.3">
      <c r="A541" s="217">
        <v>2020</v>
      </c>
      <c r="B541" s="217" t="s">
        <v>250</v>
      </c>
      <c r="C541" s="217" t="s">
        <v>251</v>
      </c>
      <c r="D541" s="217" t="s">
        <v>252</v>
      </c>
      <c r="E541" s="217" t="s">
        <v>49</v>
      </c>
      <c r="F541" s="217" t="s">
        <v>42</v>
      </c>
      <c r="G541" s="217">
        <v>17921</v>
      </c>
    </row>
    <row r="542" spans="1:7" x14ac:dyDescent="0.3">
      <c r="A542" s="217">
        <v>2020</v>
      </c>
      <c r="B542" s="217" t="s">
        <v>250</v>
      </c>
      <c r="C542" s="217" t="s">
        <v>251</v>
      </c>
      <c r="D542" s="217" t="s">
        <v>252</v>
      </c>
      <c r="E542" s="217" t="s">
        <v>38</v>
      </c>
      <c r="F542" s="217" t="s">
        <v>43</v>
      </c>
      <c r="G542" s="217">
        <v>7801</v>
      </c>
    </row>
    <row r="543" spans="1:7" x14ac:dyDescent="0.3">
      <c r="A543" s="217">
        <v>2020</v>
      </c>
      <c r="B543" s="217" t="s">
        <v>250</v>
      </c>
      <c r="C543" s="217" t="s">
        <v>251</v>
      </c>
      <c r="D543" s="217" t="s">
        <v>252</v>
      </c>
      <c r="E543" s="217" t="s">
        <v>40</v>
      </c>
      <c r="F543" s="217" t="s">
        <v>43</v>
      </c>
      <c r="G543" s="217">
        <v>12916</v>
      </c>
    </row>
    <row r="544" spans="1:7" x14ac:dyDescent="0.3">
      <c r="A544" s="217">
        <v>2020</v>
      </c>
      <c r="B544" s="217" t="s">
        <v>250</v>
      </c>
      <c r="C544" s="217" t="s">
        <v>251</v>
      </c>
      <c r="D544" s="217" t="s">
        <v>252</v>
      </c>
      <c r="E544" s="217" t="s">
        <v>41</v>
      </c>
      <c r="F544" s="217" t="s">
        <v>43</v>
      </c>
      <c r="G544" s="217">
        <v>21089</v>
      </c>
    </row>
    <row r="545" spans="1:7" x14ac:dyDescent="0.3">
      <c r="A545" s="217">
        <v>2020</v>
      </c>
      <c r="B545" s="217" t="s">
        <v>250</v>
      </c>
      <c r="C545" s="217" t="s">
        <v>251</v>
      </c>
      <c r="D545" s="217" t="s">
        <v>252</v>
      </c>
      <c r="E545" s="217" t="s">
        <v>49</v>
      </c>
      <c r="F545" s="217" t="s">
        <v>43</v>
      </c>
      <c r="G545" s="217">
        <v>2099</v>
      </c>
    </row>
    <row r="546" spans="1:7" x14ac:dyDescent="0.3">
      <c r="A546" s="217">
        <v>2020</v>
      </c>
      <c r="B546" s="217" t="s">
        <v>250</v>
      </c>
      <c r="C546" s="217" t="s">
        <v>251</v>
      </c>
      <c r="D546" s="217" t="s">
        <v>252</v>
      </c>
      <c r="E546" s="217" t="s">
        <v>38</v>
      </c>
      <c r="F546" s="217" t="s">
        <v>44</v>
      </c>
      <c r="G546" s="217">
        <v>223</v>
      </c>
    </row>
    <row r="547" spans="1:7" x14ac:dyDescent="0.3">
      <c r="A547" s="217">
        <v>2020</v>
      </c>
      <c r="B547" s="217" t="s">
        <v>250</v>
      </c>
      <c r="C547" s="217" t="s">
        <v>251</v>
      </c>
      <c r="D547" s="217" t="s">
        <v>252</v>
      </c>
      <c r="E547" s="217" t="s">
        <v>40</v>
      </c>
      <c r="F547" s="217" t="s">
        <v>44</v>
      </c>
      <c r="G547" s="217">
        <v>13223</v>
      </c>
    </row>
    <row r="548" spans="1:7" x14ac:dyDescent="0.3">
      <c r="A548" s="217">
        <v>2020</v>
      </c>
      <c r="B548" s="217" t="s">
        <v>250</v>
      </c>
      <c r="C548" s="217" t="s">
        <v>251</v>
      </c>
      <c r="D548" s="217" t="s">
        <v>252</v>
      </c>
      <c r="E548" s="217" t="s">
        <v>41</v>
      </c>
      <c r="F548" s="217" t="s">
        <v>44</v>
      </c>
      <c r="G548" s="217">
        <v>35091</v>
      </c>
    </row>
    <row r="549" spans="1:7" x14ac:dyDescent="0.3">
      <c r="A549" s="217">
        <v>2020</v>
      </c>
      <c r="B549" s="217" t="s">
        <v>250</v>
      </c>
      <c r="C549" s="217" t="s">
        <v>251</v>
      </c>
      <c r="D549" s="217" t="s">
        <v>252</v>
      </c>
      <c r="E549" s="217" t="s">
        <v>49</v>
      </c>
      <c r="F549" s="217" t="s">
        <v>44</v>
      </c>
      <c r="G549" s="217">
        <v>9417</v>
      </c>
    </row>
    <row r="550" spans="1:7" x14ac:dyDescent="0.3">
      <c r="A550" s="217">
        <v>2020</v>
      </c>
      <c r="B550" s="217" t="s">
        <v>250</v>
      </c>
      <c r="C550" s="217" t="s">
        <v>251</v>
      </c>
      <c r="D550" s="217" t="s">
        <v>252</v>
      </c>
      <c r="E550" s="217" t="s">
        <v>38</v>
      </c>
      <c r="F550" s="217" t="s">
        <v>45</v>
      </c>
      <c r="G550" s="217">
        <v>307</v>
      </c>
    </row>
    <row r="551" spans="1:7" x14ac:dyDescent="0.3">
      <c r="A551" s="217">
        <v>2020</v>
      </c>
      <c r="B551" s="217" t="s">
        <v>250</v>
      </c>
      <c r="C551" s="217" t="s">
        <v>251</v>
      </c>
      <c r="D551" s="217" t="s">
        <v>252</v>
      </c>
      <c r="E551" s="217" t="s">
        <v>40</v>
      </c>
      <c r="F551" s="217" t="s">
        <v>45</v>
      </c>
      <c r="G551" s="217">
        <v>80</v>
      </c>
    </row>
    <row r="552" spans="1:7" x14ac:dyDescent="0.3">
      <c r="A552" s="217">
        <v>2020</v>
      </c>
      <c r="B552" s="217" t="s">
        <v>250</v>
      </c>
      <c r="C552" s="217" t="s">
        <v>251</v>
      </c>
      <c r="D552" s="217" t="s">
        <v>252</v>
      </c>
      <c r="E552" s="217" t="s">
        <v>41</v>
      </c>
      <c r="F552" s="217" t="s">
        <v>45</v>
      </c>
      <c r="G552" s="217">
        <v>105</v>
      </c>
    </row>
    <row r="553" spans="1:7" x14ac:dyDescent="0.3">
      <c r="A553" s="217">
        <v>2020</v>
      </c>
      <c r="B553" s="217" t="s">
        <v>250</v>
      </c>
      <c r="C553" s="217" t="s">
        <v>76</v>
      </c>
      <c r="D553" s="217" t="s">
        <v>253</v>
      </c>
      <c r="E553" s="217" t="s">
        <v>38</v>
      </c>
      <c r="F553" s="217" t="s">
        <v>42</v>
      </c>
      <c r="G553" s="217">
        <v>66259</v>
      </c>
    </row>
    <row r="554" spans="1:7" x14ac:dyDescent="0.3">
      <c r="A554" s="217">
        <v>2020</v>
      </c>
      <c r="B554" s="217" t="s">
        <v>250</v>
      </c>
      <c r="C554" s="217" t="s">
        <v>76</v>
      </c>
      <c r="D554" s="217" t="s">
        <v>253</v>
      </c>
      <c r="E554" s="217" t="s">
        <v>40</v>
      </c>
      <c r="F554" s="217" t="s">
        <v>42</v>
      </c>
      <c r="G554" s="217">
        <v>21140</v>
      </c>
    </row>
    <row r="555" spans="1:7" x14ac:dyDescent="0.3">
      <c r="A555" s="217">
        <v>2020</v>
      </c>
      <c r="B555" s="217" t="s">
        <v>250</v>
      </c>
      <c r="C555" s="217" t="s">
        <v>76</v>
      </c>
      <c r="D555" s="217" t="s">
        <v>253</v>
      </c>
      <c r="E555" s="217" t="s">
        <v>41</v>
      </c>
      <c r="F555" s="217" t="s">
        <v>42</v>
      </c>
      <c r="G555" s="217">
        <v>7866</v>
      </c>
    </row>
    <row r="556" spans="1:7" x14ac:dyDescent="0.3">
      <c r="A556" s="217">
        <v>2020</v>
      </c>
      <c r="B556" s="217" t="s">
        <v>250</v>
      </c>
      <c r="C556" s="217" t="s">
        <v>76</v>
      </c>
      <c r="D556" s="217" t="s">
        <v>253</v>
      </c>
      <c r="E556" s="217" t="s">
        <v>49</v>
      </c>
      <c r="F556" s="217" t="s">
        <v>42</v>
      </c>
      <c r="G556" s="217">
        <v>13</v>
      </c>
    </row>
    <row r="557" spans="1:7" x14ac:dyDescent="0.3">
      <c r="A557" s="217">
        <v>2020</v>
      </c>
      <c r="B557" s="217" t="s">
        <v>250</v>
      </c>
      <c r="C557" s="217" t="s">
        <v>76</v>
      </c>
      <c r="D557" s="217" t="s">
        <v>253</v>
      </c>
      <c r="E557" s="217" t="s">
        <v>38</v>
      </c>
      <c r="F557" s="217" t="s">
        <v>43</v>
      </c>
      <c r="G557" s="217">
        <v>1197</v>
      </c>
    </row>
    <row r="558" spans="1:7" x14ac:dyDescent="0.3">
      <c r="A558" s="217">
        <v>2020</v>
      </c>
      <c r="B558" s="217" t="s">
        <v>250</v>
      </c>
      <c r="C558" s="217" t="s">
        <v>76</v>
      </c>
      <c r="D558" s="217" t="s">
        <v>253</v>
      </c>
      <c r="E558" s="217" t="s">
        <v>40</v>
      </c>
      <c r="F558" s="217" t="s">
        <v>43</v>
      </c>
      <c r="G558" s="217">
        <v>886</v>
      </c>
    </row>
    <row r="559" spans="1:7" x14ac:dyDescent="0.3">
      <c r="A559" s="217">
        <v>2020</v>
      </c>
      <c r="B559" s="217" t="s">
        <v>250</v>
      </c>
      <c r="C559" s="217" t="s">
        <v>76</v>
      </c>
      <c r="D559" s="217" t="s">
        <v>253</v>
      </c>
      <c r="E559" s="217" t="s">
        <v>41</v>
      </c>
      <c r="F559" s="217" t="s">
        <v>43</v>
      </c>
      <c r="G559" s="217">
        <v>383</v>
      </c>
    </row>
    <row r="560" spans="1:7" x14ac:dyDescent="0.3">
      <c r="A560" s="217">
        <v>2020</v>
      </c>
      <c r="B560" s="217" t="s">
        <v>250</v>
      </c>
      <c r="C560" s="217" t="s">
        <v>76</v>
      </c>
      <c r="D560" s="217" t="s">
        <v>253</v>
      </c>
      <c r="E560" s="217" t="s">
        <v>38</v>
      </c>
      <c r="F560" s="217" t="s">
        <v>44</v>
      </c>
      <c r="G560" s="217">
        <v>23</v>
      </c>
    </row>
    <row r="561" spans="1:7" x14ac:dyDescent="0.3">
      <c r="A561" s="217">
        <v>2020</v>
      </c>
      <c r="B561" s="217" t="s">
        <v>250</v>
      </c>
      <c r="C561" s="217" t="s">
        <v>76</v>
      </c>
      <c r="D561" s="217" t="s">
        <v>253</v>
      </c>
      <c r="E561" s="217" t="s">
        <v>40</v>
      </c>
      <c r="F561" s="217" t="s">
        <v>44</v>
      </c>
      <c r="G561" s="217">
        <v>4078</v>
      </c>
    </row>
    <row r="562" spans="1:7" x14ac:dyDescent="0.3">
      <c r="A562" s="217">
        <v>2020</v>
      </c>
      <c r="B562" s="217" t="s">
        <v>250</v>
      </c>
      <c r="C562" s="217" t="s">
        <v>76</v>
      </c>
      <c r="D562" s="217" t="s">
        <v>253</v>
      </c>
      <c r="E562" s="217" t="s">
        <v>41</v>
      </c>
      <c r="F562" s="217" t="s">
        <v>44</v>
      </c>
      <c r="G562" s="217">
        <v>2496</v>
      </c>
    </row>
    <row r="563" spans="1:7" x14ac:dyDescent="0.3">
      <c r="A563" s="217">
        <v>2020</v>
      </c>
      <c r="B563" s="217" t="s">
        <v>250</v>
      </c>
      <c r="C563" s="217" t="s">
        <v>76</v>
      </c>
      <c r="D563" s="217" t="s">
        <v>253</v>
      </c>
      <c r="E563" s="217" t="s">
        <v>49</v>
      </c>
      <c r="F563" s="217" t="s">
        <v>44</v>
      </c>
      <c r="G563" s="217">
        <v>13</v>
      </c>
    </row>
    <row r="564" spans="1:7" x14ac:dyDescent="0.3">
      <c r="A564" s="217">
        <v>2020</v>
      </c>
      <c r="B564" s="217" t="s">
        <v>250</v>
      </c>
      <c r="C564" s="217" t="s">
        <v>76</v>
      </c>
      <c r="D564" s="217" t="s">
        <v>253</v>
      </c>
      <c r="E564" s="217" t="s">
        <v>38</v>
      </c>
      <c r="F564" s="217" t="s">
        <v>45</v>
      </c>
      <c r="G564" s="217">
        <v>141</v>
      </c>
    </row>
    <row r="565" spans="1:7" x14ac:dyDescent="0.3">
      <c r="A565" s="217">
        <v>2020</v>
      </c>
      <c r="B565" s="217" t="s">
        <v>250</v>
      </c>
      <c r="C565" s="217" t="s">
        <v>76</v>
      </c>
      <c r="D565" s="217" t="s">
        <v>253</v>
      </c>
      <c r="E565" s="217" t="s">
        <v>40</v>
      </c>
      <c r="F565" s="217" t="s">
        <v>45</v>
      </c>
      <c r="G565" s="217">
        <v>253</v>
      </c>
    </row>
    <row r="566" spans="1:7" x14ac:dyDescent="0.3">
      <c r="A566" s="217">
        <v>2020</v>
      </c>
      <c r="B566" s="217" t="s">
        <v>250</v>
      </c>
      <c r="C566" s="217" t="s">
        <v>76</v>
      </c>
      <c r="D566" s="217" t="s">
        <v>253</v>
      </c>
      <c r="E566" s="217" t="s">
        <v>41</v>
      </c>
      <c r="F566" s="217" t="s">
        <v>45</v>
      </c>
      <c r="G566" s="217">
        <v>34</v>
      </c>
    </row>
    <row r="567" spans="1:7" x14ac:dyDescent="0.3">
      <c r="A567" s="217">
        <v>2020</v>
      </c>
      <c r="B567" s="217" t="s">
        <v>114</v>
      </c>
      <c r="C567" s="217" t="s">
        <v>105</v>
      </c>
      <c r="D567" s="217" t="s">
        <v>242</v>
      </c>
      <c r="E567" s="217" t="s">
        <v>38</v>
      </c>
      <c r="F567" s="217" t="s">
        <v>42</v>
      </c>
      <c r="G567" s="217">
        <v>49804</v>
      </c>
    </row>
    <row r="568" spans="1:7" x14ac:dyDescent="0.3">
      <c r="A568" s="217">
        <v>2020</v>
      </c>
      <c r="B568" s="217" t="s">
        <v>114</v>
      </c>
      <c r="C568" s="217" t="s">
        <v>105</v>
      </c>
      <c r="D568" s="217" t="s">
        <v>242</v>
      </c>
      <c r="E568" s="217" t="s">
        <v>40</v>
      </c>
      <c r="F568" s="217" t="s">
        <v>42</v>
      </c>
      <c r="G568" s="217">
        <v>25122</v>
      </c>
    </row>
    <row r="569" spans="1:7" x14ac:dyDescent="0.3">
      <c r="A569" s="217">
        <v>2020</v>
      </c>
      <c r="B569" s="217" t="s">
        <v>114</v>
      </c>
      <c r="C569" s="217" t="s">
        <v>105</v>
      </c>
      <c r="D569" s="217" t="s">
        <v>242</v>
      </c>
      <c r="E569" s="217" t="s">
        <v>41</v>
      </c>
      <c r="F569" s="217" t="s">
        <v>42</v>
      </c>
      <c r="G569" s="217">
        <v>11221</v>
      </c>
    </row>
    <row r="570" spans="1:7" x14ac:dyDescent="0.3">
      <c r="A570" s="217">
        <v>2020</v>
      </c>
      <c r="B570" s="217" t="s">
        <v>114</v>
      </c>
      <c r="C570" s="217" t="s">
        <v>105</v>
      </c>
      <c r="D570" s="217" t="s">
        <v>242</v>
      </c>
      <c r="E570" s="217" t="s">
        <v>38</v>
      </c>
      <c r="F570" s="217" t="s">
        <v>43</v>
      </c>
      <c r="G570" s="217">
        <v>2505</v>
      </c>
    </row>
    <row r="571" spans="1:7" x14ac:dyDescent="0.3">
      <c r="A571" s="217">
        <v>2020</v>
      </c>
      <c r="B571" s="217" t="s">
        <v>114</v>
      </c>
      <c r="C571" s="217" t="s">
        <v>105</v>
      </c>
      <c r="D571" s="217" t="s">
        <v>242</v>
      </c>
      <c r="E571" s="217" t="s">
        <v>40</v>
      </c>
      <c r="F571" s="217" t="s">
        <v>43</v>
      </c>
      <c r="G571" s="217">
        <v>2418</v>
      </c>
    </row>
    <row r="572" spans="1:7" x14ac:dyDescent="0.3">
      <c r="A572" s="217">
        <v>2020</v>
      </c>
      <c r="B572" s="217" t="s">
        <v>114</v>
      </c>
      <c r="C572" s="217" t="s">
        <v>105</v>
      </c>
      <c r="D572" s="217" t="s">
        <v>242</v>
      </c>
      <c r="E572" s="217" t="s">
        <v>41</v>
      </c>
      <c r="F572" s="217" t="s">
        <v>43</v>
      </c>
      <c r="G572" s="217">
        <v>1849</v>
      </c>
    </row>
    <row r="573" spans="1:7" x14ac:dyDescent="0.3">
      <c r="A573" s="217">
        <v>2020</v>
      </c>
      <c r="B573" s="217" t="s">
        <v>114</v>
      </c>
      <c r="C573" s="217" t="s">
        <v>105</v>
      </c>
      <c r="D573" s="217" t="s">
        <v>242</v>
      </c>
      <c r="E573" s="217" t="s">
        <v>38</v>
      </c>
      <c r="F573" s="217" t="s">
        <v>44</v>
      </c>
      <c r="G573" s="217">
        <v>39</v>
      </c>
    </row>
    <row r="574" spans="1:7" x14ac:dyDescent="0.3">
      <c r="A574" s="217">
        <v>2020</v>
      </c>
      <c r="B574" s="217" t="s">
        <v>114</v>
      </c>
      <c r="C574" s="217" t="s">
        <v>105</v>
      </c>
      <c r="D574" s="217" t="s">
        <v>242</v>
      </c>
      <c r="E574" s="217" t="s">
        <v>40</v>
      </c>
      <c r="F574" s="217" t="s">
        <v>44</v>
      </c>
      <c r="G574" s="217">
        <v>4639</v>
      </c>
    </row>
    <row r="575" spans="1:7" x14ac:dyDescent="0.3">
      <c r="A575" s="217">
        <v>2020</v>
      </c>
      <c r="B575" s="217" t="s">
        <v>114</v>
      </c>
      <c r="C575" s="217" t="s">
        <v>105</v>
      </c>
      <c r="D575" s="217" t="s">
        <v>242</v>
      </c>
      <c r="E575" s="217" t="s">
        <v>41</v>
      </c>
      <c r="F575" s="217" t="s">
        <v>44</v>
      </c>
      <c r="G575" s="217">
        <v>4378</v>
      </c>
    </row>
    <row r="576" spans="1:7" x14ac:dyDescent="0.3">
      <c r="A576" s="217">
        <v>2020</v>
      </c>
      <c r="B576" s="217" t="s">
        <v>114</v>
      </c>
      <c r="C576" s="217" t="s">
        <v>105</v>
      </c>
      <c r="D576" s="217" t="s">
        <v>242</v>
      </c>
      <c r="E576" s="217" t="s">
        <v>38</v>
      </c>
      <c r="F576" s="217" t="s">
        <v>45</v>
      </c>
      <c r="G576" s="217">
        <v>407</v>
      </c>
    </row>
    <row r="577" spans="1:7" x14ac:dyDescent="0.3">
      <c r="A577" s="217">
        <v>2020</v>
      </c>
      <c r="B577" s="217" t="s">
        <v>114</v>
      </c>
      <c r="C577" s="217" t="s">
        <v>105</v>
      </c>
      <c r="D577" s="217" t="s">
        <v>242</v>
      </c>
      <c r="E577" s="217" t="s">
        <v>40</v>
      </c>
      <c r="F577" s="217" t="s">
        <v>45</v>
      </c>
      <c r="G577" s="217">
        <v>990</v>
      </c>
    </row>
    <row r="578" spans="1:7" x14ac:dyDescent="0.3">
      <c r="A578" s="217">
        <v>2020</v>
      </c>
      <c r="B578" s="217" t="s">
        <v>114</v>
      </c>
      <c r="C578" s="217" t="s">
        <v>105</v>
      </c>
      <c r="D578" s="217" t="s">
        <v>242</v>
      </c>
      <c r="E578" s="217" t="s">
        <v>41</v>
      </c>
      <c r="F578" s="217" t="s">
        <v>45</v>
      </c>
      <c r="G578" s="217">
        <v>29</v>
      </c>
    </row>
    <row r="579" spans="1:7" x14ac:dyDescent="0.3">
      <c r="A579" s="217">
        <v>2020</v>
      </c>
      <c r="B579" s="217" t="s">
        <v>114</v>
      </c>
      <c r="C579" s="217" t="s">
        <v>107</v>
      </c>
      <c r="D579" s="217" t="s">
        <v>245</v>
      </c>
      <c r="E579" s="217" t="s">
        <v>38</v>
      </c>
      <c r="F579" s="217" t="s">
        <v>42</v>
      </c>
      <c r="G579" s="217">
        <v>93695</v>
      </c>
    </row>
    <row r="580" spans="1:7" x14ac:dyDescent="0.3">
      <c r="A580" s="217">
        <v>2020</v>
      </c>
      <c r="B580" s="217" t="s">
        <v>114</v>
      </c>
      <c r="C580" s="217" t="s">
        <v>107</v>
      </c>
      <c r="D580" s="217" t="s">
        <v>245</v>
      </c>
      <c r="E580" s="217" t="s">
        <v>40</v>
      </c>
      <c r="F580" s="217" t="s">
        <v>42</v>
      </c>
      <c r="G580" s="217">
        <v>65316</v>
      </c>
    </row>
    <row r="581" spans="1:7" x14ac:dyDescent="0.3">
      <c r="A581" s="217">
        <v>2020</v>
      </c>
      <c r="B581" s="217" t="s">
        <v>114</v>
      </c>
      <c r="C581" s="217" t="s">
        <v>107</v>
      </c>
      <c r="D581" s="217" t="s">
        <v>245</v>
      </c>
      <c r="E581" s="217" t="s">
        <v>41</v>
      </c>
      <c r="F581" s="217" t="s">
        <v>42</v>
      </c>
      <c r="G581" s="217">
        <v>24361</v>
      </c>
    </row>
    <row r="582" spans="1:7" x14ac:dyDescent="0.3">
      <c r="A582" s="217">
        <v>2020</v>
      </c>
      <c r="B582" s="217" t="s">
        <v>114</v>
      </c>
      <c r="C582" s="217" t="s">
        <v>107</v>
      </c>
      <c r="D582" s="217" t="s">
        <v>245</v>
      </c>
      <c r="E582" s="217" t="s">
        <v>38</v>
      </c>
      <c r="F582" s="217" t="s">
        <v>43</v>
      </c>
      <c r="G582" s="217">
        <v>7383</v>
      </c>
    </row>
    <row r="583" spans="1:7" x14ac:dyDescent="0.3">
      <c r="A583" s="217">
        <v>2020</v>
      </c>
      <c r="B583" s="217" t="s">
        <v>114</v>
      </c>
      <c r="C583" s="217" t="s">
        <v>107</v>
      </c>
      <c r="D583" s="217" t="s">
        <v>245</v>
      </c>
      <c r="E583" s="217" t="s">
        <v>40</v>
      </c>
      <c r="F583" s="217" t="s">
        <v>43</v>
      </c>
      <c r="G583" s="217">
        <v>5770</v>
      </c>
    </row>
    <row r="584" spans="1:7" x14ac:dyDescent="0.3">
      <c r="A584" s="217">
        <v>2020</v>
      </c>
      <c r="B584" s="217" t="s">
        <v>114</v>
      </c>
      <c r="C584" s="217" t="s">
        <v>107</v>
      </c>
      <c r="D584" s="217" t="s">
        <v>245</v>
      </c>
      <c r="E584" s="217" t="s">
        <v>41</v>
      </c>
      <c r="F584" s="217" t="s">
        <v>43</v>
      </c>
      <c r="G584" s="217">
        <v>3533</v>
      </c>
    </row>
    <row r="585" spans="1:7" x14ac:dyDescent="0.3">
      <c r="A585" s="217">
        <v>2020</v>
      </c>
      <c r="B585" s="217" t="s">
        <v>114</v>
      </c>
      <c r="C585" s="217" t="s">
        <v>107</v>
      </c>
      <c r="D585" s="217" t="s">
        <v>245</v>
      </c>
      <c r="E585" s="217" t="s">
        <v>38</v>
      </c>
      <c r="F585" s="217" t="s">
        <v>44</v>
      </c>
      <c r="G585" s="217">
        <v>1</v>
      </c>
    </row>
    <row r="586" spans="1:7" x14ac:dyDescent="0.3">
      <c r="A586" s="217">
        <v>2020</v>
      </c>
      <c r="B586" s="217" t="s">
        <v>114</v>
      </c>
      <c r="C586" s="217" t="s">
        <v>107</v>
      </c>
      <c r="D586" s="217" t="s">
        <v>245</v>
      </c>
      <c r="E586" s="217" t="s">
        <v>40</v>
      </c>
      <c r="F586" s="217" t="s">
        <v>44</v>
      </c>
      <c r="G586" s="217">
        <v>5098</v>
      </c>
    </row>
    <row r="587" spans="1:7" x14ac:dyDescent="0.3">
      <c r="A587" s="217">
        <v>2020</v>
      </c>
      <c r="B587" s="217" t="s">
        <v>114</v>
      </c>
      <c r="C587" s="217" t="s">
        <v>107</v>
      </c>
      <c r="D587" s="217" t="s">
        <v>245</v>
      </c>
      <c r="E587" s="217" t="s">
        <v>41</v>
      </c>
      <c r="F587" s="217" t="s">
        <v>44</v>
      </c>
      <c r="G587" s="217">
        <v>2569</v>
      </c>
    </row>
    <row r="588" spans="1:7" x14ac:dyDescent="0.3">
      <c r="A588" s="217">
        <v>2020</v>
      </c>
      <c r="B588" s="217" t="s">
        <v>114</v>
      </c>
      <c r="C588" s="217" t="s">
        <v>107</v>
      </c>
      <c r="D588" s="217" t="s">
        <v>245</v>
      </c>
      <c r="E588" s="217" t="s">
        <v>38</v>
      </c>
      <c r="F588" s="217" t="s">
        <v>45</v>
      </c>
      <c r="G588" s="217">
        <v>239</v>
      </c>
    </row>
    <row r="589" spans="1:7" x14ac:dyDescent="0.3">
      <c r="A589" s="217">
        <v>2020</v>
      </c>
      <c r="B589" s="217" t="s">
        <v>114</v>
      </c>
      <c r="C589" s="217" t="s">
        <v>107</v>
      </c>
      <c r="D589" s="217" t="s">
        <v>245</v>
      </c>
      <c r="E589" s="217" t="s">
        <v>40</v>
      </c>
      <c r="F589" s="217" t="s">
        <v>45</v>
      </c>
      <c r="G589" s="217">
        <v>3006</v>
      </c>
    </row>
    <row r="590" spans="1:7" x14ac:dyDescent="0.3">
      <c r="A590" s="217">
        <v>2020</v>
      </c>
      <c r="B590" s="217" t="s">
        <v>114</v>
      </c>
      <c r="C590" s="217" t="s">
        <v>107</v>
      </c>
      <c r="D590" s="217" t="s">
        <v>245</v>
      </c>
      <c r="E590" s="217" t="s">
        <v>41</v>
      </c>
      <c r="F590" s="217" t="s">
        <v>45</v>
      </c>
      <c r="G590" s="217">
        <v>103</v>
      </c>
    </row>
    <row r="591" spans="1:7" x14ac:dyDescent="0.3">
      <c r="A591" s="217">
        <v>2020</v>
      </c>
      <c r="B591" s="217" t="s">
        <v>250</v>
      </c>
      <c r="C591" s="217" t="s">
        <v>243</v>
      </c>
      <c r="D591" s="217" t="s">
        <v>244</v>
      </c>
      <c r="E591" s="217" t="s">
        <v>38</v>
      </c>
      <c r="F591" s="217" t="s">
        <v>42</v>
      </c>
      <c r="G591" s="217">
        <v>202977</v>
      </c>
    </row>
    <row r="592" spans="1:7" x14ac:dyDescent="0.3">
      <c r="A592" s="217">
        <v>2020</v>
      </c>
      <c r="B592" s="217" t="s">
        <v>250</v>
      </c>
      <c r="C592" s="217" t="s">
        <v>243</v>
      </c>
      <c r="D592" s="217" t="s">
        <v>244</v>
      </c>
      <c r="E592" s="217" t="s">
        <v>40</v>
      </c>
      <c r="F592" s="217" t="s">
        <v>42</v>
      </c>
      <c r="G592" s="217">
        <v>194194</v>
      </c>
    </row>
    <row r="593" spans="1:7" x14ac:dyDescent="0.3">
      <c r="A593" s="217">
        <v>2020</v>
      </c>
      <c r="B593" s="217" t="s">
        <v>250</v>
      </c>
      <c r="C593" s="217" t="s">
        <v>243</v>
      </c>
      <c r="D593" s="217" t="s">
        <v>244</v>
      </c>
      <c r="E593" s="217" t="s">
        <v>41</v>
      </c>
      <c r="F593" s="217" t="s">
        <v>42</v>
      </c>
      <c r="G593" s="217">
        <v>109116</v>
      </c>
    </row>
    <row r="594" spans="1:7" x14ac:dyDescent="0.3">
      <c r="A594" s="217">
        <v>2020</v>
      </c>
      <c r="B594" s="217" t="s">
        <v>250</v>
      </c>
      <c r="C594" s="217" t="s">
        <v>243</v>
      </c>
      <c r="D594" s="217" t="s">
        <v>244</v>
      </c>
      <c r="E594" s="217" t="s">
        <v>49</v>
      </c>
      <c r="F594" s="217" t="s">
        <v>42</v>
      </c>
      <c r="G594" s="217">
        <v>163</v>
      </c>
    </row>
    <row r="595" spans="1:7" x14ac:dyDescent="0.3">
      <c r="A595" s="217">
        <v>2020</v>
      </c>
      <c r="B595" s="217" t="s">
        <v>250</v>
      </c>
      <c r="C595" s="217" t="s">
        <v>243</v>
      </c>
      <c r="D595" s="217" t="s">
        <v>244</v>
      </c>
      <c r="E595" s="217" t="s">
        <v>38</v>
      </c>
      <c r="F595" s="217" t="s">
        <v>43</v>
      </c>
      <c r="G595" s="217">
        <v>28497</v>
      </c>
    </row>
    <row r="596" spans="1:7" x14ac:dyDescent="0.3">
      <c r="A596" s="217">
        <v>2020</v>
      </c>
      <c r="B596" s="217" t="s">
        <v>250</v>
      </c>
      <c r="C596" s="217" t="s">
        <v>243</v>
      </c>
      <c r="D596" s="217" t="s">
        <v>244</v>
      </c>
      <c r="E596" s="217" t="s">
        <v>40</v>
      </c>
      <c r="F596" s="217" t="s">
        <v>43</v>
      </c>
      <c r="G596" s="217">
        <v>27354</v>
      </c>
    </row>
    <row r="597" spans="1:7" x14ac:dyDescent="0.3">
      <c r="A597" s="217">
        <v>2020</v>
      </c>
      <c r="B597" s="217" t="s">
        <v>250</v>
      </c>
      <c r="C597" s="217" t="s">
        <v>243</v>
      </c>
      <c r="D597" s="217" t="s">
        <v>244</v>
      </c>
      <c r="E597" s="217" t="s">
        <v>41</v>
      </c>
      <c r="F597" s="217" t="s">
        <v>43</v>
      </c>
      <c r="G597" s="217">
        <v>14946</v>
      </c>
    </row>
    <row r="598" spans="1:7" x14ac:dyDescent="0.3">
      <c r="A598" s="217">
        <v>2020</v>
      </c>
      <c r="B598" s="217" t="s">
        <v>250</v>
      </c>
      <c r="C598" s="217" t="s">
        <v>243</v>
      </c>
      <c r="D598" s="217" t="s">
        <v>244</v>
      </c>
      <c r="E598" s="217" t="s">
        <v>38</v>
      </c>
      <c r="F598" s="217" t="s">
        <v>44</v>
      </c>
      <c r="G598" s="217">
        <v>401</v>
      </c>
    </row>
    <row r="599" spans="1:7" x14ac:dyDescent="0.3">
      <c r="A599" s="217">
        <v>2020</v>
      </c>
      <c r="B599" s="217" t="s">
        <v>250</v>
      </c>
      <c r="C599" s="217" t="s">
        <v>243</v>
      </c>
      <c r="D599" s="217" t="s">
        <v>244</v>
      </c>
      <c r="E599" s="217" t="s">
        <v>40</v>
      </c>
      <c r="F599" s="217" t="s">
        <v>44</v>
      </c>
      <c r="G599" s="217">
        <v>44555</v>
      </c>
    </row>
    <row r="600" spans="1:7" x14ac:dyDescent="0.3">
      <c r="A600" s="217">
        <v>2020</v>
      </c>
      <c r="B600" s="217" t="s">
        <v>250</v>
      </c>
      <c r="C600" s="217" t="s">
        <v>243</v>
      </c>
      <c r="D600" s="217" t="s">
        <v>244</v>
      </c>
      <c r="E600" s="217" t="s">
        <v>41</v>
      </c>
      <c r="F600" s="217" t="s">
        <v>44</v>
      </c>
      <c r="G600" s="217">
        <v>40984</v>
      </c>
    </row>
    <row r="601" spans="1:7" x14ac:dyDescent="0.3">
      <c r="A601" s="217">
        <v>2020</v>
      </c>
      <c r="B601" s="217" t="s">
        <v>250</v>
      </c>
      <c r="C601" s="217" t="s">
        <v>243</v>
      </c>
      <c r="D601" s="217" t="s">
        <v>244</v>
      </c>
      <c r="E601" s="217" t="s">
        <v>49</v>
      </c>
      <c r="F601" s="217" t="s">
        <v>44</v>
      </c>
      <c r="G601" s="217">
        <v>102</v>
      </c>
    </row>
    <row r="602" spans="1:7" x14ac:dyDescent="0.3">
      <c r="A602" s="217">
        <v>2020</v>
      </c>
      <c r="B602" s="217" t="s">
        <v>250</v>
      </c>
      <c r="C602" s="217" t="s">
        <v>243</v>
      </c>
      <c r="D602" s="217" t="s">
        <v>244</v>
      </c>
      <c r="E602" s="217" t="s">
        <v>38</v>
      </c>
      <c r="F602" s="217" t="s">
        <v>45</v>
      </c>
      <c r="G602" s="217">
        <v>2111</v>
      </c>
    </row>
    <row r="603" spans="1:7" x14ac:dyDescent="0.3">
      <c r="A603" s="217">
        <v>2020</v>
      </c>
      <c r="B603" s="217" t="s">
        <v>250</v>
      </c>
      <c r="C603" s="217" t="s">
        <v>243</v>
      </c>
      <c r="D603" s="217" t="s">
        <v>244</v>
      </c>
      <c r="E603" s="217" t="s">
        <v>40</v>
      </c>
      <c r="F603" s="217" t="s">
        <v>45</v>
      </c>
      <c r="G603" s="217">
        <v>382</v>
      </c>
    </row>
    <row r="604" spans="1:7" x14ac:dyDescent="0.3">
      <c r="A604" s="217">
        <v>2020</v>
      </c>
      <c r="B604" s="217" t="s">
        <v>250</v>
      </c>
      <c r="C604" s="217" t="s">
        <v>243</v>
      </c>
      <c r="D604" s="217" t="s">
        <v>244</v>
      </c>
      <c r="E604" s="217" t="s">
        <v>41</v>
      </c>
      <c r="F604" s="217" t="s">
        <v>45</v>
      </c>
      <c r="G604" s="217">
        <v>112</v>
      </c>
    </row>
    <row r="605" spans="1:7" x14ac:dyDescent="0.3">
      <c r="A605" s="217">
        <v>2020</v>
      </c>
      <c r="B605" s="217" t="s">
        <v>113</v>
      </c>
      <c r="C605" s="217" t="s">
        <v>247</v>
      </c>
      <c r="D605" s="217" t="s">
        <v>248</v>
      </c>
      <c r="E605" s="217" t="s">
        <v>38</v>
      </c>
      <c r="F605" s="217" t="s">
        <v>42</v>
      </c>
      <c r="G605" s="217">
        <v>109569</v>
      </c>
    </row>
    <row r="606" spans="1:7" x14ac:dyDescent="0.3">
      <c r="A606" s="217">
        <v>2020</v>
      </c>
      <c r="B606" s="217" t="s">
        <v>113</v>
      </c>
      <c r="C606" s="217" t="s">
        <v>247</v>
      </c>
      <c r="D606" s="217" t="s">
        <v>248</v>
      </c>
      <c r="E606" s="217" t="s">
        <v>40</v>
      </c>
      <c r="F606" s="217" t="s">
        <v>42</v>
      </c>
      <c r="G606" s="217">
        <v>65615</v>
      </c>
    </row>
    <row r="607" spans="1:7" x14ac:dyDescent="0.3">
      <c r="A607" s="217">
        <v>2020</v>
      </c>
      <c r="B607" s="217" t="s">
        <v>113</v>
      </c>
      <c r="C607" s="217" t="s">
        <v>247</v>
      </c>
      <c r="D607" s="217" t="s">
        <v>248</v>
      </c>
      <c r="E607" s="217" t="s">
        <v>41</v>
      </c>
      <c r="F607" s="217" t="s">
        <v>42</v>
      </c>
      <c r="G607" s="217">
        <v>45627</v>
      </c>
    </row>
    <row r="608" spans="1:7" x14ac:dyDescent="0.3">
      <c r="A608" s="217">
        <v>2020</v>
      </c>
      <c r="B608" s="217" t="s">
        <v>113</v>
      </c>
      <c r="C608" s="217" t="s">
        <v>247</v>
      </c>
      <c r="D608" s="217" t="s">
        <v>248</v>
      </c>
      <c r="E608" s="217" t="s">
        <v>49</v>
      </c>
      <c r="F608" s="217" t="s">
        <v>42</v>
      </c>
      <c r="G608" s="217">
        <v>5</v>
      </c>
    </row>
    <row r="609" spans="1:7" x14ac:dyDescent="0.3">
      <c r="A609" s="217">
        <v>2020</v>
      </c>
      <c r="B609" s="217" t="s">
        <v>113</v>
      </c>
      <c r="C609" s="217" t="s">
        <v>247</v>
      </c>
      <c r="D609" s="217" t="s">
        <v>248</v>
      </c>
      <c r="E609" s="217" t="s">
        <v>38</v>
      </c>
      <c r="F609" s="217" t="s">
        <v>43</v>
      </c>
      <c r="G609" s="217">
        <v>12604</v>
      </c>
    </row>
    <row r="610" spans="1:7" x14ac:dyDescent="0.3">
      <c r="A610" s="217">
        <v>2020</v>
      </c>
      <c r="B610" s="217" t="s">
        <v>113</v>
      </c>
      <c r="C610" s="217" t="s">
        <v>247</v>
      </c>
      <c r="D610" s="217" t="s">
        <v>248</v>
      </c>
      <c r="E610" s="217" t="s">
        <v>40</v>
      </c>
      <c r="F610" s="217" t="s">
        <v>43</v>
      </c>
      <c r="G610" s="217">
        <v>9196</v>
      </c>
    </row>
    <row r="611" spans="1:7" x14ac:dyDescent="0.3">
      <c r="A611" s="217">
        <v>2020</v>
      </c>
      <c r="B611" s="217" t="s">
        <v>113</v>
      </c>
      <c r="C611" s="217" t="s">
        <v>247</v>
      </c>
      <c r="D611" s="217" t="s">
        <v>248</v>
      </c>
      <c r="E611" s="217" t="s">
        <v>41</v>
      </c>
      <c r="F611" s="217" t="s">
        <v>43</v>
      </c>
      <c r="G611" s="217">
        <v>7279</v>
      </c>
    </row>
    <row r="612" spans="1:7" x14ac:dyDescent="0.3">
      <c r="A612" s="217">
        <v>2020</v>
      </c>
      <c r="B612" s="217" t="s">
        <v>113</v>
      </c>
      <c r="C612" s="217" t="s">
        <v>247</v>
      </c>
      <c r="D612" s="217" t="s">
        <v>248</v>
      </c>
      <c r="E612" s="217" t="s">
        <v>49</v>
      </c>
      <c r="F612" s="217" t="s">
        <v>43</v>
      </c>
      <c r="G612" s="217">
        <v>71</v>
      </c>
    </row>
    <row r="613" spans="1:7" x14ac:dyDescent="0.3">
      <c r="A613" s="217">
        <v>2020</v>
      </c>
      <c r="B613" s="217" t="s">
        <v>113</v>
      </c>
      <c r="C613" s="217" t="s">
        <v>247</v>
      </c>
      <c r="D613" s="217" t="s">
        <v>248</v>
      </c>
      <c r="E613" s="217" t="s">
        <v>38</v>
      </c>
      <c r="F613" s="217" t="s">
        <v>44</v>
      </c>
      <c r="G613" s="217">
        <v>73</v>
      </c>
    </row>
    <row r="614" spans="1:7" x14ac:dyDescent="0.3">
      <c r="A614" s="217">
        <v>2020</v>
      </c>
      <c r="B614" s="217" t="s">
        <v>113</v>
      </c>
      <c r="C614" s="217" t="s">
        <v>247</v>
      </c>
      <c r="D614" s="217" t="s">
        <v>248</v>
      </c>
      <c r="E614" s="217" t="s">
        <v>40</v>
      </c>
      <c r="F614" s="217" t="s">
        <v>44</v>
      </c>
      <c r="G614" s="217">
        <v>12398</v>
      </c>
    </row>
    <row r="615" spans="1:7" x14ac:dyDescent="0.3">
      <c r="A615" s="217">
        <v>2020</v>
      </c>
      <c r="B615" s="217" t="s">
        <v>113</v>
      </c>
      <c r="C615" s="217" t="s">
        <v>247</v>
      </c>
      <c r="D615" s="217" t="s">
        <v>248</v>
      </c>
      <c r="E615" s="217" t="s">
        <v>41</v>
      </c>
      <c r="F615" s="217" t="s">
        <v>44</v>
      </c>
      <c r="G615" s="217">
        <v>10532</v>
      </c>
    </row>
    <row r="616" spans="1:7" x14ac:dyDescent="0.3">
      <c r="A616" s="217">
        <v>2020</v>
      </c>
      <c r="B616" s="217" t="s">
        <v>113</v>
      </c>
      <c r="C616" s="217" t="s">
        <v>247</v>
      </c>
      <c r="D616" s="217" t="s">
        <v>248</v>
      </c>
      <c r="E616" s="217" t="s">
        <v>38</v>
      </c>
      <c r="F616" s="217" t="s">
        <v>45</v>
      </c>
      <c r="G616" s="217">
        <v>1027</v>
      </c>
    </row>
    <row r="617" spans="1:7" x14ac:dyDescent="0.3">
      <c r="A617" s="217">
        <v>2020</v>
      </c>
      <c r="B617" s="217" t="s">
        <v>113</v>
      </c>
      <c r="C617" s="217" t="s">
        <v>247</v>
      </c>
      <c r="D617" s="217" t="s">
        <v>248</v>
      </c>
      <c r="E617" s="217" t="s">
        <v>40</v>
      </c>
      <c r="F617" s="217" t="s">
        <v>45</v>
      </c>
      <c r="G617" s="217">
        <v>3147</v>
      </c>
    </row>
    <row r="618" spans="1:7" x14ac:dyDescent="0.3">
      <c r="A618" s="217">
        <v>2020</v>
      </c>
      <c r="B618" s="217" t="s">
        <v>113</v>
      </c>
      <c r="C618" s="217" t="s">
        <v>247</v>
      </c>
      <c r="D618" s="217" t="s">
        <v>248</v>
      </c>
      <c r="E618" s="217" t="s">
        <v>41</v>
      </c>
      <c r="F618" s="217" t="s">
        <v>45</v>
      </c>
      <c r="G618" s="217">
        <v>196</v>
      </c>
    </row>
    <row r="619" spans="1:7" x14ac:dyDescent="0.3">
      <c r="A619" s="217">
        <v>2020</v>
      </c>
      <c r="B619" s="217" t="s">
        <v>113</v>
      </c>
      <c r="C619" s="217" t="s">
        <v>247</v>
      </c>
      <c r="D619" s="217" t="s">
        <v>248</v>
      </c>
      <c r="E619" s="217" t="s">
        <v>49</v>
      </c>
      <c r="F619" s="217" t="s">
        <v>45</v>
      </c>
      <c r="G619" s="217">
        <v>8</v>
      </c>
    </row>
    <row r="620" spans="1:7" x14ac:dyDescent="0.3">
      <c r="A620" s="217">
        <v>2020</v>
      </c>
      <c r="B620" s="217" t="s">
        <v>250</v>
      </c>
      <c r="C620" s="217" t="s">
        <v>232</v>
      </c>
      <c r="D620" s="217" t="s">
        <v>233</v>
      </c>
      <c r="E620" s="217" t="s">
        <v>38</v>
      </c>
      <c r="F620" s="217" t="s">
        <v>42</v>
      </c>
      <c r="G620" s="217">
        <v>21061</v>
      </c>
    </row>
    <row r="621" spans="1:7" x14ac:dyDescent="0.3">
      <c r="A621" s="217">
        <v>2020</v>
      </c>
      <c r="B621" s="217" t="s">
        <v>250</v>
      </c>
      <c r="C621" s="217" t="s">
        <v>232</v>
      </c>
      <c r="D621" s="217" t="s">
        <v>233</v>
      </c>
      <c r="E621" s="217" t="s">
        <v>40</v>
      </c>
      <c r="F621" s="217" t="s">
        <v>42</v>
      </c>
      <c r="G621" s="217">
        <v>20616</v>
      </c>
    </row>
    <row r="622" spans="1:7" x14ac:dyDescent="0.3">
      <c r="A622" s="217">
        <v>2020</v>
      </c>
      <c r="B622" s="217" t="s">
        <v>250</v>
      </c>
      <c r="C622" s="217" t="s">
        <v>232</v>
      </c>
      <c r="D622" s="217" t="s">
        <v>233</v>
      </c>
      <c r="E622" s="217" t="s">
        <v>41</v>
      </c>
      <c r="F622" s="217" t="s">
        <v>42</v>
      </c>
      <c r="G622" s="217">
        <v>19758</v>
      </c>
    </row>
    <row r="623" spans="1:7" x14ac:dyDescent="0.3">
      <c r="A623" s="217">
        <v>2020</v>
      </c>
      <c r="B623" s="217" t="s">
        <v>250</v>
      </c>
      <c r="C623" s="217" t="s">
        <v>232</v>
      </c>
      <c r="D623" s="217" t="s">
        <v>233</v>
      </c>
      <c r="E623" s="217" t="s">
        <v>49</v>
      </c>
      <c r="F623" s="217" t="s">
        <v>42</v>
      </c>
      <c r="G623" s="217">
        <v>5810</v>
      </c>
    </row>
    <row r="624" spans="1:7" x14ac:dyDescent="0.3">
      <c r="A624" s="217">
        <v>2020</v>
      </c>
      <c r="B624" s="217" t="s">
        <v>250</v>
      </c>
      <c r="C624" s="217" t="s">
        <v>232</v>
      </c>
      <c r="D624" s="217" t="s">
        <v>233</v>
      </c>
      <c r="E624" s="217" t="s">
        <v>38</v>
      </c>
      <c r="F624" s="217" t="s">
        <v>43</v>
      </c>
      <c r="G624" s="217">
        <v>5400</v>
      </c>
    </row>
    <row r="625" spans="1:7" x14ac:dyDescent="0.3">
      <c r="A625" s="217">
        <v>2020</v>
      </c>
      <c r="B625" s="217" t="s">
        <v>250</v>
      </c>
      <c r="C625" s="217" t="s">
        <v>232</v>
      </c>
      <c r="D625" s="217" t="s">
        <v>233</v>
      </c>
      <c r="E625" s="217" t="s">
        <v>40</v>
      </c>
      <c r="F625" s="217" t="s">
        <v>43</v>
      </c>
      <c r="G625" s="217">
        <v>7310</v>
      </c>
    </row>
    <row r="626" spans="1:7" x14ac:dyDescent="0.3">
      <c r="A626" s="217">
        <v>2020</v>
      </c>
      <c r="B626" s="217" t="s">
        <v>250</v>
      </c>
      <c r="C626" s="217" t="s">
        <v>232</v>
      </c>
      <c r="D626" s="217" t="s">
        <v>233</v>
      </c>
      <c r="E626" s="217" t="s">
        <v>41</v>
      </c>
      <c r="F626" s="217" t="s">
        <v>43</v>
      </c>
      <c r="G626" s="217">
        <v>10023</v>
      </c>
    </row>
    <row r="627" spans="1:7" x14ac:dyDescent="0.3">
      <c r="A627" s="217">
        <v>2020</v>
      </c>
      <c r="B627" s="217" t="s">
        <v>250</v>
      </c>
      <c r="C627" s="217" t="s">
        <v>232</v>
      </c>
      <c r="D627" s="217" t="s">
        <v>233</v>
      </c>
      <c r="E627" s="217" t="s">
        <v>49</v>
      </c>
      <c r="F627" s="217" t="s">
        <v>43</v>
      </c>
      <c r="G627" s="217">
        <v>1518</v>
      </c>
    </row>
    <row r="628" spans="1:7" x14ac:dyDescent="0.3">
      <c r="A628" s="217">
        <v>2020</v>
      </c>
      <c r="B628" s="217" t="s">
        <v>250</v>
      </c>
      <c r="C628" s="217" t="s">
        <v>232</v>
      </c>
      <c r="D628" s="217" t="s">
        <v>233</v>
      </c>
      <c r="E628" s="217" t="s">
        <v>38</v>
      </c>
      <c r="F628" s="217" t="s">
        <v>44</v>
      </c>
      <c r="G628" s="217">
        <v>6</v>
      </c>
    </row>
    <row r="629" spans="1:7" x14ac:dyDescent="0.3">
      <c r="A629" s="217">
        <v>2020</v>
      </c>
      <c r="B629" s="217" t="s">
        <v>250</v>
      </c>
      <c r="C629" s="217" t="s">
        <v>232</v>
      </c>
      <c r="D629" s="217" t="s">
        <v>233</v>
      </c>
      <c r="E629" s="217" t="s">
        <v>40</v>
      </c>
      <c r="F629" s="217" t="s">
        <v>44</v>
      </c>
      <c r="G629" s="217">
        <v>17446</v>
      </c>
    </row>
    <row r="630" spans="1:7" x14ac:dyDescent="0.3">
      <c r="A630" s="217">
        <v>2020</v>
      </c>
      <c r="B630" s="217" t="s">
        <v>250</v>
      </c>
      <c r="C630" s="217" t="s">
        <v>232</v>
      </c>
      <c r="D630" s="217" t="s">
        <v>233</v>
      </c>
      <c r="E630" s="217" t="s">
        <v>41</v>
      </c>
      <c r="F630" s="217" t="s">
        <v>44</v>
      </c>
      <c r="G630" s="217">
        <v>16416</v>
      </c>
    </row>
    <row r="631" spans="1:7" x14ac:dyDescent="0.3">
      <c r="A631" s="217">
        <v>2020</v>
      </c>
      <c r="B631" s="217" t="s">
        <v>250</v>
      </c>
      <c r="C631" s="217" t="s">
        <v>232</v>
      </c>
      <c r="D631" s="217" t="s">
        <v>233</v>
      </c>
      <c r="E631" s="217" t="s">
        <v>49</v>
      </c>
      <c r="F631" s="217" t="s">
        <v>44</v>
      </c>
      <c r="G631" s="217">
        <v>6214</v>
      </c>
    </row>
    <row r="632" spans="1:7" x14ac:dyDescent="0.3">
      <c r="A632" s="217">
        <v>2020</v>
      </c>
      <c r="B632" s="217" t="s">
        <v>250</v>
      </c>
      <c r="C632" s="217" t="s">
        <v>232</v>
      </c>
      <c r="D632" s="217" t="s">
        <v>233</v>
      </c>
      <c r="E632" s="217" t="s">
        <v>38</v>
      </c>
      <c r="F632" s="217" t="s">
        <v>45</v>
      </c>
      <c r="G632" s="217">
        <v>658</v>
      </c>
    </row>
    <row r="633" spans="1:7" x14ac:dyDescent="0.3">
      <c r="A633" s="217">
        <v>2020</v>
      </c>
      <c r="B633" s="217" t="s">
        <v>250</v>
      </c>
      <c r="C633" s="217" t="s">
        <v>232</v>
      </c>
      <c r="D633" s="217" t="s">
        <v>233</v>
      </c>
      <c r="E633" s="217" t="s">
        <v>40</v>
      </c>
      <c r="F633" s="217" t="s">
        <v>45</v>
      </c>
      <c r="G633" s="217">
        <v>981</v>
      </c>
    </row>
    <row r="634" spans="1:7" x14ac:dyDescent="0.3">
      <c r="A634" s="217">
        <v>2020</v>
      </c>
      <c r="B634" s="217" t="s">
        <v>250</v>
      </c>
      <c r="C634" s="217" t="s">
        <v>232</v>
      </c>
      <c r="D634" s="217" t="s">
        <v>233</v>
      </c>
      <c r="E634" s="217" t="s">
        <v>41</v>
      </c>
      <c r="F634" s="217" t="s">
        <v>45</v>
      </c>
      <c r="G634" s="217">
        <v>428</v>
      </c>
    </row>
    <row r="635" spans="1:7" x14ac:dyDescent="0.3">
      <c r="A635" s="217">
        <v>2020</v>
      </c>
      <c r="B635" s="217" t="s">
        <v>250</v>
      </c>
      <c r="C635" s="217" t="s">
        <v>232</v>
      </c>
      <c r="D635" s="217" t="s">
        <v>233</v>
      </c>
      <c r="E635" s="217" t="s">
        <v>49</v>
      </c>
      <c r="F635" s="217" t="s">
        <v>45</v>
      </c>
      <c r="G635" s="217">
        <v>4</v>
      </c>
    </row>
    <row r="636" spans="1:7" x14ac:dyDescent="0.3">
      <c r="A636" s="217">
        <v>2020</v>
      </c>
      <c r="B636" s="217" t="s">
        <v>115</v>
      </c>
      <c r="C636" s="217" t="s">
        <v>69</v>
      </c>
      <c r="D636" s="217" t="s">
        <v>70</v>
      </c>
      <c r="E636" s="217" t="s">
        <v>38</v>
      </c>
      <c r="F636" s="217" t="s">
        <v>272</v>
      </c>
      <c r="G636" s="217">
        <v>5565</v>
      </c>
    </row>
    <row r="637" spans="1:7" x14ac:dyDescent="0.3">
      <c r="A637" s="217">
        <v>2020</v>
      </c>
      <c r="B637" s="217" t="s">
        <v>115</v>
      </c>
      <c r="C637" s="217" t="s">
        <v>69</v>
      </c>
      <c r="D637" s="217" t="s">
        <v>70</v>
      </c>
      <c r="E637" s="217" t="s">
        <v>40</v>
      </c>
      <c r="F637" s="217" t="s">
        <v>272</v>
      </c>
      <c r="G637" s="217">
        <v>3095</v>
      </c>
    </row>
    <row r="638" spans="1:7" x14ac:dyDescent="0.3">
      <c r="A638" s="217">
        <v>2020</v>
      </c>
      <c r="B638" s="217" t="s">
        <v>115</v>
      </c>
      <c r="C638" s="217" t="s">
        <v>69</v>
      </c>
      <c r="D638" s="217" t="s">
        <v>70</v>
      </c>
      <c r="E638" s="217" t="s">
        <v>41</v>
      </c>
      <c r="F638" s="217" t="s">
        <v>272</v>
      </c>
      <c r="G638" s="217">
        <v>600</v>
      </c>
    </row>
    <row r="639" spans="1:7" x14ac:dyDescent="0.3">
      <c r="A639" s="217">
        <v>2020</v>
      </c>
      <c r="B639" s="217" t="s">
        <v>115</v>
      </c>
      <c r="C639" s="217" t="s">
        <v>69</v>
      </c>
      <c r="D639" s="217" t="s">
        <v>70</v>
      </c>
      <c r="E639" s="217" t="s">
        <v>49</v>
      </c>
      <c r="F639" s="217" t="s">
        <v>272</v>
      </c>
    </row>
    <row r="640" spans="1:7" x14ac:dyDescent="0.3">
      <c r="A640" s="217">
        <v>2020</v>
      </c>
      <c r="B640" s="217" t="s">
        <v>115</v>
      </c>
      <c r="C640" s="217" t="s">
        <v>69</v>
      </c>
      <c r="D640" s="217" t="s">
        <v>70</v>
      </c>
      <c r="E640" s="217" t="s">
        <v>38</v>
      </c>
      <c r="F640" s="217" t="s">
        <v>273</v>
      </c>
      <c r="G640" s="217">
        <v>161</v>
      </c>
    </row>
    <row r="641" spans="1:7" x14ac:dyDescent="0.3">
      <c r="A641" s="217">
        <v>2020</v>
      </c>
      <c r="B641" s="217" t="s">
        <v>115</v>
      </c>
      <c r="C641" s="217" t="s">
        <v>69</v>
      </c>
      <c r="D641" s="217" t="s">
        <v>70</v>
      </c>
      <c r="E641" s="217" t="s">
        <v>40</v>
      </c>
      <c r="F641" s="217" t="s">
        <v>273</v>
      </c>
      <c r="G641" s="217">
        <v>81</v>
      </c>
    </row>
    <row r="642" spans="1:7" x14ac:dyDescent="0.3">
      <c r="A642" s="217">
        <v>2020</v>
      </c>
      <c r="B642" s="217" t="s">
        <v>115</v>
      </c>
      <c r="C642" s="217" t="s">
        <v>69</v>
      </c>
      <c r="D642" s="217" t="s">
        <v>70</v>
      </c>
      <c r="E642" s="217" t="s">
        <v>41</v>
      </c>
      <c r="F642" s="217" t="s">
        <v>273</v>
      </c>
      <c r="G642" s="217">
        <v>43</v>
      </c>
    </row>
    <row r="643" spans="1:7" x14ac:dyDescent="0.3">
      <c r="A643" s="217">
        <v>2020</v>
      </c>
      <c r="B643" s="217" t="s">
        <v>115</v>
      </c>
      <c r="C643" s="217" t="s">
        <v>69</v>
      </c>
      <c r="D643" s="217" t="s">
        <v>70</v>
      </c>
      <c r="E643" s="217" t="s">
        <v>49</v>
      </c>
      <c r="F643" s="217" t="s">
        <v>273</v>
      </c>
    </row>
    <row r="644" spans="1:7" x14ac:dyDescent="0.3">
      <c r="A644" s="217">
        <v>2020</v>
      </c>
      <c r="B644" s="217" t="s">
        <v>115</v>
      </c>
      <c r="C644" s="217" t="s">
        <v>69</v>
      </c>
      <c r="D644" s="217" t="s">
        <v>70</v>
      </c>
      <c r="E644" s="217" t="s">
        <v>38</v>
      </c>
      <c r="F644" s="217" t="s">
        <v>274</v>
      </c>
    </row>
    <row r="645" spans="1:7" x14ac:dyDescent="0.3">
      <c r="A645" s="217">
        <v>2020</v>
      </c>
      <c r="B645" s="217" t="s">
        <v>115</v>
      </c>
      <c r="C645" s="217" t="s">
        <v>69</v>
      </c>
      <c r="D645" s="217" t="s">
        <v>70</v>
      </c>
      <c r="E645" s="217" t="s">
        <v>40</v>
      </c>
      <c r="F645" s="217" t="s">
        <v>274</v>
      </c>
    </row>
    <row r="646" spans="1:7" x14ac:dyDescent="0.3">
      <c r="A646" s="217">
        <v>2020</v>
      </c>
      <c r="B646" s="217" t="s">
        <v>115</v>
      </c>
      <c r="C646" s="217" t="s">
        <v>69</v>
      </c>
      <c r="D646" s="217" t="s">
        <v>70</v>
      </c>
      <c r="E646" s="217" t="s">
        <v>41</v>
      </c>
      <c r="F646" s="217" t="s">
        <v>274</v>
      </c>
      <c r="G646" s="217">
        <v>264</v>
      </c>
    </row>
    <row r="647" spans="1:7" x14ac:dyDescent="0.3">
      <c r="A647" s="217">
        <v>2020</v>
      </c>
      <c r="B647" s="217" t="s">
        <v>115</v>
      </c>
      <c r="C647" s="217" t="s">
        <v>69</v>
      </c>
      <c r="D647" s="217" t="s">
        <v>70</v>
      </c>
      <c r="E647" s="217" t="s">
        <v>49</v>
      </c>
      <c r="F647" s="217" t="s">
        <v>274</v>
      </c>
    </row>
    <row r="648" spans="1:7" x14ac:dyDescent="0.3">
      <c r="A648" s="217">
        <v>2020</v>
      </c>
      <c r="B648" s="217" t="s">
        <v>115</v>
      </c>
      <c r="C648" s="217" t="s">
        <v>69</v>
      </c>
      <c r="D648" s="217" t="s">
        <v>70</v>
      </c>
      <c r="E648" s="217" t="s">
        <v>38</v>
      </c>
      <c r="F648" s="217" t="s">
        <v>275</v>
      </c>
      <c r="G648" s="217">
        <v>2</v>
      </c>
    </row>
    <row r="649" spans="1:7" x14ac:dyDescent="0.3">
      <c r="A649" s="217">
        <v>2020</v>
      </c>
      <c r="B649" s="217" t="s">
        <v>115</v>
      </c>
      <c r="C649" s="217" t="s">
        <v>69</v>
      </c>
      <c r="D649" s="217" t="s">
        <v>70</v>
      </c>
      <c r="E649" s="217" t="s">
        <v>40</v>
      </c>
      <c r="F649" s="217" t="s">
        <v>275</v>
      </c>
    </row>
    <row r="650" spans="1:7" x14ac:dyDescent="0.3">
      <c r="A650" s="217">
        <v>2020</v>
      </c>
      <c r="B650" s="217" t="s">
        <v>115</v>
      </c>
      <c r="C650" s="217" t="s">
        <v>69</v>
      </c>
      <c r="D650" s="217" t="s">
        <v>70</v>
      </c>
      <c r="E650" s="217" t="s">
        <v>41</v>
      </c>
      <c r="F650" s="217" t="s">
        <v>275</v>
      </c>
    </row>
    <row r="651" spans="1:7" x14ac:dyDescent="0.3">
      <c r="A651" s="217">
        <v>2020</v>
      </c>
      <c r="B651" s="217" t="s">
        <v>6</v>
      </c>
      <c r="C651" s="217" t="s">
        <v>7</v>
      </c>
      <c r="D651" s="217" t="s">
        <v>249</v>
      </c>
      <c r="E651" s="217" t="s">
        <v>38</v>
      </c>
      <c r="F651" s="217" t="s">
        <v>272</v>
      </c>
      <c r="G651" s="217">
        <v>18607</v>
      </c>
    </row>
    <row r="652" spans="1:7" x14ac:dyDescent="0.3">
      <c r="A652" s="217">
        <v>2020</v>
      </c>
      <c r="B652" s="217" t="s">
        <v>6</v>
      </c>
      <c r="C652" s="217" t="s">
        <v>7</v>
      </c>
      <c r="D652" s="217" t="s">
        <v>249</v>
      </c>
      <c r="E652" s="217" t="s">
        <v>40</v>
      </c>
      <c r="F652" s="217" t="s">
        <v>272</v>
      </c>
      <c r="G652" s="217">
        <v>9277</v>
      </c>
    </row>
    <row r="653" spans="1:7" x14ac:dyDescent="0.3">
      <c r="A653" s="217">
        <v>2020</v>
      </c>
      <c r="B653" s="217" t="s">
        <v>6</v>
      </c>
      <c r="C653" s="217" t="s">
        <v>7</v>
      </c>
      <c r="D653" s="217" t="s">
        <v>249</v>
      </c>
      <c r="E653" s="217" t="s">
        <v>41</v>
      </c>
      <c r="F653" s="217" t="s">
        <v>272</v>
      </c>
      <c r="G653" s="217">
        <v>2175</v>
      </c>
    </row>
    <row r="654" spans="1:7" x14ac:dyDescent="0.3">
      <c r="A654" s="217">
        <v>2020</v>
      </c>
      <c r="B654" s="217" t="s">
        <v>6</v>
      </c>
      <c r="C654" s="217" t="s">
        <v>7</v>
      </c>
      <c r="D654" s="217" t="s">
        <v>249</v>
      </c>
      <c r="E654" s="217" t="s">
        <v>38</v>
      </c>
      <c r="F654" s="217" t="s">
        <v>273</v>
      </c>
      <c r="G654" s="217">
        <v>1840</v>
      </c>
    </row>
    <row r="655" spans="1:7" x14ac:dyDescent="0.3">
      <c r="A655" s="217">
        <v>2020</v>
      </c>
      <c r="B655" s="217" t="s">
        <v>6</v>
      </c>
      <c r="C655" s="217" t="s">
        <v>7</v>
      </c>
      <c r="D655" s="217" t="s">
        <v>249</v>
      </c>
      <c r="E655" s="217" t="s">
        <v>40</v>
      </c>
      <c r="F655" s="217" t="s">
        <v>273</v>
      </c>
      <c r="G655" s="217">
        <v>1056</v>
      </c>
    </row>
    <row r="656" spans="1:7" x14ac:dyDescent="0.3">
      <c r="A656" s="217">
        <v>2020</v>
      </c>
      <c r="B656" s="217" t="s">
        <v>6</v>
      </c>
      <c r="C656" s="217" t="s">
        <v>7</v>
      </c>
      <c r="D656" s="217" t="s">
        <v>249</v>
      </c>
      <c r="E656" s="217" t="s">
        <v>41</v>
      </c>
      <c r="F656" s="217" t="s">
        <v>273</v>
      </c>
      <c r="G656" s="217">
        <v>169</v>
      </c>
    </row>
    <row r="657" spans="1:7" x14ac:dyDescent="0.3">
      <c r="A657" s="217">
        <v>2020</v>
      </c>
      <c r="B657" s="217" t="s">
        <v>6</v>
      </c>
      <c r="C657" s="217" t="s">
        <v>7</v>
      </c>
      <c r="D657" s="217" t="s">
        <v>249</v>
      </c>
      <c r="E657" s="217" t="s">
        <v>38</v>
      </c>
      <c r="F657" s="217" t="s">
        <v>274</v>
      </c>
    </row>
    <row r="658" spans="1:7" x14ac:dyDescent="0.3">
      <c r="A658" s="217">
        <v>2020</v>
      </c>
      <c r="B658" s="217" t="s">
        <v>6</v>
      </c>
      <c r="C658" s="217" t="s">
        <v>7</v>
      </c>
      <c r="D658" s="217" t="s">
        <v>249</v>
      </c>
      <c r="E658" s="217" t="s">
        <v>40</v>
      </c>
      <c r="F658" s="217" t="s">
        <v>274</v>
      </c>
      <c r="G658" s="217">
        <v>226</v>
      </c>
    </row>
    <row r="659" spans="1:7" x14ac:dyDescent="0.3">
      <c r="A659" s="217">
        <v>2020</v>
      </c>
      <c r="B659" s="217" t="s">
        <v>6</v>
      </c>
      <c r="C659" s="217" t="s">
        <v>7</v>
      </c>
      <c r="D659" s="217" t="s">
        <v>249</v>
      </c>
      <c r="E659" s="217" t="s">
        <v>41</v>
      </c>
      <c r="F659" s="217" t="s">
        <v>274</v>
      </c>
      <c r="G659" s="217">
        <v>163</v>
      </c>
    </row>
    <row r="660" spans="1:7" x14ac:dyDescent="0.3">
      <c r="A660" s="217">
        <v>2020</v>
      </c>
      <c r="B660" s="217" t="s">
        <v>6</v>
      </c>
      <c r="C660" s="217" t="s">
        <v>7</v>
      </c>
      <c r="D660" s="217" t="s">
        <v>249</v>
      </c>
      <c r="E660" s="217" t="s">
        <v>38</v>
      </c>
      <c r="F660" s="217" t="s">
        <v>275</v>
      </c>
    </row>
    <row r="661" spans="1:7" x14ac:dyDescent="0.3">
      <c r="A661" s="217">
        <v>2020</v>
      </c>
      <c r="B661" s="217" t="s">
        <v>6</v>
      </c>
      <c r="C661" s="217" t="s">
        <v>7</v>
      </c>
      <c r="D661" s="217" t="s">
        <v>249</v>
      </c>
      <c r="E661" s="217" t="s">
        <v>40</v>
      </c>
      <c r="F661" s="217" t="s">
        <v>275</v>
      </c>
    </row>
    <row r="662" spans="1:7" x14ac:dyDescent="0.3">
      <c r="A662" s="217">
        <v>2020</v>
      </c>
      <c r="B662" s="217" t="s">
        <v>6</v>
      </c>
      <c r="C662" s="217" t="s">
        <v>7</v>
      </c>
      <c r="D662" s="217" t="s">
        <v>249</v>
      </c>
      <c r="E662" s="217" t="s">
        <v>41</v>
      </c>
      <c r="F662" s="217" t="s">
        <v>275</v>
      </c>
    </row>
    <row r="663" spans="1:7" x14ac:dyDescent="0.3">
      <c r="A663" s="217">
        <v>2020</v>
      </c>
      <c r="B663" s="217" t="s">
        <v>113</v>
      </c>
      <c r="C663" s="217" t="s">
        <v>11</v>
      </c>
      <c r="D663" s="217" t="s">
        <v>246</v>
      </c>
      <c r="E663" s="217" t="s">
        <v>38</v>
      </c>
      <c r="F663" s="217" t="s">
        <v>272</v>
      </c>
      <c r="G663" s="217">
        <v>34274</v>
      </c>
    </row>
    <row r="664" spans="1:7" x14ac:dyDescent="0.3">
      <c r="A664" s="217">
        <v>2020</v>
      </c>
      <c r="B664" s="217" t="s">
        <v>113</v>
      </c>
      <c r="C664" s="217" t="s">
        <v>11</v>
      </c>
      <c r="D664" s="217" t="s">
        <v>246</v>
      </c>
      <c r="E664" s="217" t="s">
        <v>40</v>
      </c>
      <c r="F664" s="217" t="s">
        <v>272</v>
      </c>
      <c r="G664" s="217">
        <v>15172</v>
      </c>
    </row>
    <row r="665" spans="1:7" x14ac:dyDescent="0.3">
      <c r="A665" s="217">
        <v>2020</v>
      </c>
      <c r="B665" s="217" t="s">
        <v>113</v>
      </c>
      <c r="C665" s="217" t="s">
        <v>11</v>
      </c>
      <c r="D665" s="217" t="s">
        <v>246</v>
      </c>
      <c r="E665" s="217" t="s">
        <v>41</v>
      </c>
      <c r="F665" s="217" t="s">
        <v>272</v>
      </c>
      <c r="G665" s="217">
        <v>5221</v>
      </c>
    </row>
    <row r="666" spans="1:7" x14ac:dyDescent="0.3">
      <c r="A666" s="217">
        <v>2020</v>
      </c>
      <c r="B666" s="217" t="s">
        <v>113</v>
      </c>
      <c r="C666" s="217" t="s">
        <v>11</v>
      </c>
      <c r="D666" s="217" t="s">
        <v>246</v>
      </c>
      <c r="E666" s="217" t="s">
        <v>38</v>
      </c>
      <c r="F666" s="217" t="s">
        <v>273</v>
      </c>
      <c r="G666" s="217">
        <v>2386</v>
      </c>
    </row>
    <row r="667" spans="1:7" x14ac:dyDescent="0.3">
      <c r="A667" s="217">
        <v>2020</v>
      </c>
      <c r="B667" s="217" t="s">
        <v>113</v>
      </c>
      <c r="C667" s="217" t="s">
        <v>11</v>
      </c>
      <c r="D667" s="217" t="s">
        <v>246</v>
      </c>
      <c r="E667" s="217" t="s">
        <v>40</v>
      </c>
      <c r="F667" s="217" t="s">
        <v>273</v>
      </c>
      <c r="G667" s="217">
        <v>731</v>
      </c>
    </row>
    <row r="668" spans="1:7" x14ac:dyDescent="0.3">
      <c r="A668" s="217">
        <v>2020</v>
      </c>
      <c r="B668" s="217" t="s">
        <v>113</v>
      </c>
      <c r="C668" s="217" t="s">
        <v>11</v>
      </c>
      <c r="D668" s="217" t="s">
        <v>246</v>
      </c>
      <c r="E668" s="217" t="s">
        <v>41</v>
      </c>
      <c r="F668" s="217" t="s">
        <v>273</v>
      </c>
      <c r="G668" s="217">
        <v>247</v>
      </c>
    </row>
    <row r="669" spans="1:7" x14ac:dyDescent="0.3">
      <c r="A669" s="217">
        <v>2020</v>
      </c>
      <c r="B669" s="217" t="s">
        <v>113</v>
      </c>
      <c r="C669" s="217" t="s">
        <v>11</v>
      </c>
      <c r="D669" s="217" t="s">
        <v>246</v>
      </c>
      <c r="E669" s="217" t="s">
        <v>38</v>
      </c>
      <c r="F669" s="217" t="s">
        <v>274</v>
      </c>
    </row>
    <row r="670" spans="1:7" x14ac:dyDescent="0.3">
      <c r="A670" s="217">
        <v>2020</v>
      </c>
      <c r="B670" s="217" t="s">
        <v>113</v>
      </c>
      <c r="C670" s="217" t="s">
        <v>11</v>
      </c>
      <c r="D670" s="217" t="s">
        <v>246</v>
      </c>
      <c r="E670" s="217" t="s">
        <v>40</v>
      </c>
      <c r="F670" s="217" t="s">
        <v>274</v>
      </c>
      <c r="G670" s="217">
        <v>243</v>
      </c>
    </row>
    <row r="671" spans="1:7" x14ac:dyDescent="0.3">
      <c r="A671" s="217">
        <v>2020</v>
      </c>
      <c r="B671" s="217" t="s">
        <v>113</v>
      </c>
      <c r="C671" s="217" t="s">
        <v>11</v>
      </c>
      <c r="D671" s="217" t="s">
        <v>246</v>
      </c>
      <c r="E671" s="217" t="s">
        <v>41</v>
      </c>
      <c r="F671" s="217" t="s">
        <v>274</v>
      </c>
      <c r="G671" s="217">
        <v>61</v>
      </c>
    </row>
    <row r="672" spans="1:7" x14ac:dyDescent="0.3">
      <c r="A672" s="217">
        <v>2020</v>
      </c>
      <c r="B672" s="217" t="s">
        <v>113</v>
      </c>
      <c r="C672" s="217" t="s">
        <v>11</v>
      </c>
      <c r="D672" s="217" t="s">
        <v>246</v>
      </c>
      <c r="E672" s="217" t="s">
        <v>38</v>
      </c>
      <c r="F672" s="217" t="s">
        <v>275</v>
      </c>
      <c r="G672" s="217">
        <v>299</v>
      </c>
    </row>
    <row r="673" spans="1:7" x14ac:dyDescent="0.3">
      <c r="A673" s="217">
        <v>2020</v>
      </c>
      <c r="B673" s="217" t="s">
        <v>113</v>
      </c>
      <c r="C673" s="217" t="s">
        <v>11</v>
      </c>
      <c r="D673" s="217" t="s">
        <v>246</v>
      </c>
      <c r="E673" s="217" t="s">
        <v>40</v>
      </c>
      <c r="F673" s="217" t="s">
        <v>275</v>
      </c>
      <c r="G673" s="217">
        <v>25</v>
      </c>
    </row>
    <row r="674" spans="1:7" x14ac:dyDescent="0.3">
      <c r="A674" s="217">
        <v>2020</v>
      </c>
      <c r="B674" s="217" t="s">
        <v>113</v>
      </c>
      <c r="C674" s="217" t="s">
        <v>11</v>
      </c>
      <c r="D674" s="217" t="s">
        <v>246</v>
      </c>
      <c r="E674" s="217" t="s">
        <v>41</v>
      </c>
      <c r="F674" s="217" t="s">
        <v>275</v>
      </c>
    </row>
    <row r="675" spans="1:7" x14ac:dyDescent="0.3">
      <c r="A675" s="217">
        <v>2020</v>
      </c>
      <c r="B675" s="217" t="s">
        <v>250</v>
      </c>
      <c r="C675" s="217" t="s">
        <v>73</v>
      </c>
      <c r="D675" s="217" t="s">
        <v>74</v>
      </c>
      <c r="E675" s="217" t="s">
        <v>38</v>
      </c>
      <c r="F675" s="217" t="s">
        <v>272</v>
      </c>
    </row>
    <row r="676" spans="1:7" x14ac:dyDescent="0.3">
      <c r="A676" s="217">
        <v>2020</v>
      </c>
      <c r="B676" s="217" t="s">
        <v>250</v>
      </c>
      <c r="C676" s="217" t="s">
        <v>73</v>
      </c>
      <c r="D676" s="217" t="s">
        <v>74</v>
      </c>
      <c r="E676" s="217" t="s">
        <v>40</v>
      </c>
      <c r="F676" s="217" t="s">
        <v>272</v>
      </c>
    </row>
    <row r="677" spans="1:7" x14ac:dyDescent="0.3">
      <c r="A677" s="217">
        <v>2020</v>
      </c>
      <c r="B677" s="217" t="s">
        <v>250</v>
      </c>
      <c r="C677" s="217" t="s">
        <v>73</v>
      </c>
      <c r="D677" s="217" t="s">
        <v>74</v>
      </c>
      <c r="E677" s="217" t="s">
        <v>41</v>
      </c>
      <c r="F677" s="217" t="s">
        <v>272</v>
      </c>
    </row>
    <row r="678" spans="1:7" x14ac:dyDescent="0.3">
      <c r="A678" s="217">
        <v>2020</v>
      </c>
      <c r="B678" s="217" t="s">
        <v>250</v>
      </c>
      <c r="C678" s="217" t="s">
        <v>73</v>
      </c>
      <c r="D678" s="217" t="s">
        <v>74</v>
      </c>
      <c r="E678" s="217" t="s">
        <v>38</v>
      </c>
      <c r="F678" s="217" t="s">
        <v>273</v>
      </c>
    </row>
    <row r="679" spans="1:7" x14ac:dyDescent="0.3">
      <c r="A679" s="217">
        <v>2020</v>
      </c>
      <c r="B679" s="217" t="s">
        <v>250</v>
      </c>
      <c r="C679" s="217" t="s">
        <v>73</v>
      </c>
      <c r="D679" s="217" t="s">
        <v>74</v>
      </c>
      <c r="E679" s="217" t="s">
        <v>40</v>
      </c>
      <c r="F679" s="217" t="s">
        <v>273</v>
      </c>
    </row>
    <row r="680" spans="1:7" x14ac:dyDescent="0.3">
      <c r="A680" s="217">
        <v>2020</v>
      </c>
      <c r="B680" s="217" t="s">
        <v>250</v>
      </c>
      <c r="C680" s="217" t="s">
        <v>73</v>
      </c>
      <c r="D680" s="217" t="s">
        <v>74</v>
      </c>
      <c r="E680" s="217" t="s">
        <v>41</v>
      </c>
      <c r="F680" s="217" t="s">
        <v>273</v>
      </c>
    </row>
    <row r="681" spans="1:7" x14ac:dyDescent="0.3">
      <c r="A681" s="217">
        <v>2020</v>
      </c>
      <c r="B681" s="217" t="s">
        <v>250</v>
      </c>
      <c r="C681" s="217" t="s">
        <v>73</v>
      </c>
      <c r="D681" s="217" t="s">
        <v>74</v>
      </c>
      <c r="E681" s="217" t="s">
        <v>38</v>
      </c>
      <c r="F681" s="217" t="s">
        <v>274</v>
      </c>
    </row>
    <row r="682" spans="1:7" x14ac:dyDescent="0.3">
      <c r="A682" s="217">
        <v>2020</v>
      </c>
      <c r="B682" s="217" t="s">
        <v>250</v>
      </c>
      <c r="C682" s="217" t="s">
        <v>73</v>
      </c>
      <c r="D682" s="217" t="s">
        <v>74</v>
      </c>
      <c r="E682" s="217" t="s">
        <v>40</v>
      </c>
      <c r="F682" s="217" t="s">
        <v>274</v>
      </c>
    </row>
    <row r="683" spans="1:7" x14ac:dyDescent="0.3">
      <c r="A683" s="217">
        <v>2020</v>
      </c>
      <c r="B683" s="217" t="s">
        <v>250</v>
      </c>
      <c r="C683" s="217" t="s">
        <v>73</v>
      </c>
      <c r="D683" s="217" t="s">
        <v>74</v>
      </c>
      <c r="E683" s="217" t="s">
        <v>41</v>
      </c>
      <c r="F683" s="217" t="s">
        <v>274</v>
      </c>
    </row>
    <row r="684" spans="1:7" x14ac:dyDescent="0.3">
      <c r="A684" s="217">
        <v>2020</v>
      </c>
      <c r="B684" s="217" t="s">
        <v>250</v>
      </c>
      <c r="C684" s="217" t="s">
        <v>73</v>
      </c>
      <c r="D684" s="217" t="s">
        <v>74</v>
      </c>
      <c r="E684" s="217" t="s">
        <v>38</v>
      </c>
      <c r="F684" s="217" t="s">
        <v>275</v>
      </c>
    </row>
    <row r="685" spans="1:7" x14ac:dyDescent="0.3">
      <c r="A685" s="217">
        <v>2020</v>
      </c>
      <c r="B685" s="217" t="s">
        <v>250</v>
      </c>
      <c r="C685" s="217" t="s">
        <v>73</v>
      </c>
      <c r="D685" s="217" t="s">
        <v>74</v>
      </c>
      <c r="E685" s="217" t="s">
        <v>40</v>
      </c>
      <c r="F685" s="217" t="s">
        <v>275</v>
      </c>
    </row>
    <row r="686" spans="1:7" x14ac:dyDescent="0.3">
      <c r="A686" s="217">
        <v>2020</v>
      </c>
      <c r="B686" s="217" t="s">
        <v>250</v>
      </c>
      <c r="C686" s="217" t="s">
        <v>73</v>
      </c>
      <c r="D686" s="217" t="s">
        <v>74</v>
      </c>
      <c r="E686" s="217" t="s">
        <v>41</v>
      </c>
      <c r="F686" s="217" t="s">
        <v>275</v>
      </c>
    </row>
    <row r="687" spans="1:7" x14ac:dyDescent="0.3">
      <c r="A687" s="217">
        <v>2020</v>
      </c>
      <c r="B687" s="217" t="s">
        <v>114</v>
      </c>
      <c r="C687" s="217" t="s">
        <v>91</v>
      </c>
      <c r="D687" s="217" t="s">
        <v>92</v>
      </c>
      <c r="E687" s="217" t="s">
        <v>38</v>
      </c>
      <c r="F687" s="217" t="s">
        <v>272</v>
      </c>
      <c r="G687" s="217">
        <v>938</v>
      </c>
    </row>
    <row r="688" spans="1:7" x14ac:dyDescent="0.3">
      <c r="A688" s="217">
        <v>2020</v>
      </c>
      <c r="B688" s="217" t="s">
        <v>114</v>
      </c>
      <c r="C688" s="217" t="s">
        <v>91</v>
      </c>
      <c r="D688" s="217" t="s">
        <v>92</v>
      </c>
      <c r="E688" s="217" t="s">
        <v>40</v>
      </c>
      <c r="F688" s="217" t="s">
        <v>272</v>
      </c>
      <c r="G688" s="217">
        <v>373</v>
      </c>
    </row>
    <row r="689" spans="1:7" x14ac:dyDescent="0.3">
      <c r="A689" s="217">
        <v>2020</v>
      </c>
      <c r="B689" s="217" t="s">
        <v>114</v>
      </c>
      <c r="C689" s="217" t="s">
        <v>91</v>
      </c>
      <c r="D689" s="217" t="s">
        <v>92</v>
      </c>
      <c r="E689" s="217" t="s">
        <v>41</v>
      </c>
      <c r="F689" s="217" t="s">
        <v>272</v>
      </c>
      <c r="G689" s="217">
        <v>230</v>
      </c>
    </row>
    <row r="690" spans="1:7" x14ac:dyDescent="0.3">
      <c r="A690" s="217">
        <v>2020</v>
      </c>
      <c r="B690" s="217" t="s">
        <v>114</v>
      </c>
      <c r="C690" s="217" t="s">
        <v>91</v>
      </c>
      <c r="D690" s="217" t="s">
        <v>92</v>
      </c>
      <c r="E690" s="217" t="s">
        <v>38</v>
      </c>
      <c r="F690" s="217" t="s">
        <v>273</v>
      </c>
      <c r="G690" s="217">
        <v>107</v>
      </c>
    </row>
    <row r="691" spans="1:7" x14ac:dyDescent="0.3">
      <c r="A691" s="217">
        <v>2020</v>
      </c>
      <c r="B691" s="217" t="s">
        <v>114</v>
      </c>
      <c r="C691" s="217" t="s">
        <v>91</v>
      </c>
      <c r="D691" s="217" t="s">
        <v>92</v>
      </c>
      <c r="E691" s="217" t="s">
        <v>40</v>
      </c>
      <c r="F691" s="217" t="s">
        <v>273</v>
      </c>
      <c r="G691" s="217">
        <v>45</v>
      </c>
    </row>
    <row r="692" spans="1:7" x14ac:dyDescent="0.3">
      <c r="A692" s="217">
        <v>2020</v>
      </c>
      <c r="B692" s="217" t="s">
        <v>114</v>
      </c>
      <c r="C692" s="217" t="s">
        <v>91</v>
      </c>
      <c r="D692" s="217" t="s">
        <v>92</v>
      </c>
      <c r="E692" s="217" t="s">
        <v>41</v>
      </c>
      <c r="F692" s="217" t="s">
        <v>273</v>
      </c>
    </row>
    <row r="693" spans="1:7" x14ac:dyDescent="0.3">
      <c r="A693" s="217">
        <v>2020</v>
      </c>
      <c r="B693" s="217" t="s">
        <v>114</v>
      </c>
      <c r="C693" s="217" t="s">
        <v>91</v>
      </c>
      <c r="D693" s="217" t="s">
        <v>92</v>
      </c>
      <c r="E693" s="217" t="s">
        <v>38</v>
      </c>
      <c r="F693" s="217" t="s">
        <v>274</v>
      </c>
    </row>
    <row r="694" spans="1:7" x14ac:dyDescent="0.3">
      <c r="A694" s="217">
        <v>2020</v>
      </c>
      <c r="B694" s="217" t="s">
        <v>114</v>
      </c>
      <c r="C694" s="217" t="s">
        <v>91</v>
      </c>
      <c r="D694" s="217" t="s">
        <v>92</v>
      </c>
      <c r="E694" s="217" t="s">
        <v>40</v>
      </c>
      <c r="F694" s="217" t="s">
        <v>274</v>
      </c>
      <c r="G694" s="217">
        <v>43</v>
      </c>
    </row>
    <row r="695" spans="1:7" x14ac:dyDescent="0.3">
      <c r="A695" s="217">
        <v>2020</v>
      </c>
      <c r="B695" s="217" t="s">
        <v>114</v>
      </c>
      <c r="C695" s="217" t="s">
        <v>91</v>
      </c>
      <c r="D695" s="217" t="s">
        <v>92</v>
      </c>
      <c r="E695" s="217" t="s">
        <v>41</v>
      </c>
      <c r="F695" s="217" t="s">
        <v>274</v>
      </c>
      <c r="G695" s="217">
        <v>12</v>
      </c>
    </row>
    <row r="696" spans="1:7" x14ac:dyDescent="0.3">
      <c r="A696" s="217">
        <v>2020</v>
      </c>
      <c r="B696" s="217" t="s">
        <v>114</v>
      </c>
      <c r="C696" s="217" t="s">
        <v>91</v>
      </c>
      <c r="D696" s="217" t="s">
        <v>92</v>
      </c>
      <c r="E696" s="217" t="s">
        <v>38</v>
      </c>
      <c r="F696" s="217" t="s">
        <v>275</v>
      </c>
    </row>
    <row r="697" spans="1:7" x14ac:dyDescent="0.3">
      <c r="A697" s="217">
        <v>2020</v>
      </c>
      <c r="B697" s="217" t="s">
        <v>114</v>
      </c>
      <c r="C697" s="217" t="s">
        <v>91</v>
      </c>
      <c r="D697" s="217" t="s">
        <v>92</v>
      </c>
      <c r="E697" s="217" t="s">
        <v>40</v>
      </c>
      <c r="F697" s="217" t="s">
        <v>275</v>
      </c>
    </row>
    <row r="698" spans="1:7" x14ac:dyDescent="0.3">
      <c r="A698" s="217">
        <v>2020</v>
      </c>
      <c r="B698" s="217" t="s">
        <v>114</v>
      </c>
      <c r="C698" s="217" t="s">
        <v>91</v>
      </c>
      <c r="D698" s="217" t="s">
        <v>92</v>
      </c>
      <c r="E698" s="217" t="s">
        <v>41</v>
      </c>
      <c r="F698" s="217" t="s">
        <v>275</v>
      </c>
    </row>
    <row r="699" spans="1:7" x14ac:dyDescent="0.3">
      <c r="A699" s="217">
        <v>2020</v>
      </c>
      <c r="B699" s="217" t="s">
        <v>120</v>
      </c>
      <c r="C699" s="217" t="s">
        <v>88</v>
      </c>
      <c r="D699" s="217" t="s">
        <v>89</v>
      </c>
      <c r="E699" s="217" t="s">
        <v>38</v>
      </c>
      <c r="F699" s="217" t="s">
        <v>272</v>
      </c>
      <c r="G699" s="217">
        <v>519</v>
      </c>
    </row>
    <row r="700" spans="1:7" x14ac:dyDescent="0.3">
      <c r="A700" s="217">
        <v>2020</v>
      </c>
      <c r="B700" s="217" t="s">
        <v>120</v>
      </c>
      <c r="C700" s="217" t="s">
        <v>88</v>
      </c>
      <c r="D700" s="217" t="s">
        <v>89</v>
      </c>
      <c r="E700" s="217" t="s">
        <v>40</v>
      </c>
      <c r="F700" s="217" t="s">
        <v>272</v>
      </c>
      <c r="G700" s="217">
        <v>160</v>
      </c>
    </row>
    <row r="701" spans="1:7" x14ac:dyDescent="0.3">
      <c r="A701" s="217">
        <v>2020</v>
      </c>
      <c r="B701" s="217" t="s">
        <v>120</v>
      </c>
      <c r="C701" s="217" t="s">
        <v>88</v>
      </c>
      <c r="D701" s="217" t="s">
        <v>89</v>
      </c>
      <c r="E701" s="217" t="s">
        <v>41</v>
      </c>
      <c r="F701" s="217" t="s">
        <v>272</v>
      </c>
    </row>
    <row r="702" spans="1:7" x14ac:dyDescent="0.3">
      <c r="A702" s="217">
        <v>2020</v>
      </c>
      <c r="B702" s="217" t="s">
        <v>120</v>
      </c>
      <c r="C702" s="217" t="s">
        <v>88</v>
      </c>
      <c r="D702" s="217" t="s">
        <v>89</v>
      </c>
      <c r="E702" s="217" t="s">
        <v>38</v>
      </c>
      <c r="F702" s="217" t="s">
        <v>273</v>
      </c>
      <c r="G702" s="217">
        <v>465</v>
      </c>
    </row>
    <row r="703" spans="1:7" x14ac:dyDescent="0.3">
      <c r="A703" s="217">
        <v>2020</v>
      </c>
      <c r="B703" s="217" t="s">
        <v>120</v>
      </c>
      <c r="C703" s="217" t="s">
        <v>88</v>
      </c>
      <c r="D703" s="217" t="s">
        <v>89</v>
      </c>
      <c r="E703" s="217" t="s">
        <v>40</v>
      </c>
      <c r="F703" s="217" t="s">
        <v>273</v>
      </c>
      <c r="G703" s="217">
        <v>66</v>
      </c>
    </row>
    <row r="704" spans="1:7" x14ac:dyDescent="0.3">
      <c r="A704" s="217">
        <v>2020</v>
      </c>
      <c r="B704" s="217" t="s">
        <v>120</v>
      </c>
      <c r="C704" s="217" t="s">
        <v>88</v>
      </c>
      <c r="D704" s="217" t="s">
        <v>89</v>
      </c>
      <c r="E704" s="217" t="s">
        <v>41</v>
      </c>
      <c r="F704" s="217" t="s">
        <v>273</v>
      </c>
    </row>
    <row r="705" spans="1:7" x14ac:dyDescent="0.3">
      <c r="A705" s="217">
        <v>2020</v>
      </c>
      <c r="B705" s="217" t="s">
        <v>120</v>
      </c>
      <c r="C705" s="217" t="s">
        <v>88</v>
      </c>
      <c r="D705" s="217" t="s">
        <v>89</v>
      </c>
      <c r="E705" s="217" t="s">
        <v>38</v>
      </c>
      <c r="F705" s="217" t="s">
        <v>274</v>
      </c>
    </row>
    <row r="706" spans="1:7" x14ac:dyDescent="0.3">
      <c r="A706" s="217">
        <v>2020</v>
      </c>
      <c r="B706" s="217" t="s">
        <v>120</v>
      </c>
      <c r="C706" s="217" t="s">
        <v>88</v>
      </c>
      <c r="D706" s="217" t="s">
        <v>89</v>
      </c>
      <c r="E706" s="217" t="s">
        <v>40</v>
      </c>
      <c r="F706" s="217" t="s">
        <v>274</v>
      </c>
      <c r="G706" s="217">
        <v>1888</v>
      </c>
    </row>
    <row r="707" spans="1:7" x14ac:dyDescent="0.3">
      <c r="A707" s="217">
        <v>2020</v>
      </c>
      <c r="B707" s="217" t="s">
        <v>120</v>
      </c>
      <c r="C707" s="217" t="s">
        <v>88</v>
      </c>
      <c r="D707" s="217" t="s">
        <v>89</v>
      </c>
      <c r="E707" s="217" t="s">
        <v>41</v>
      </c>
      <c r="F707" s="217" t="s">
        <v>274</v>
      </c>
      <c r="G707" s="217">
        <v>31</v>
      </c>
    </row>
    <row r="708" spans="1:7" x14ac:dyDescent="0.3">
      <c r="A708" s="217">
        <v>2020</v>
      </c>
      <c r="B708" s="217" t="s">
        <v>120</v>
      </c>
      <c r="C708" s="217" t="s">
        <v>88</v>
      </c>
      <c r="D708" s="217" t="s">
        <v>89</v>
      </c>
      <c r="E708" s="217" t="s">
        <v>49</v>
      </c>
      <c r="F708" s="217" t="s">
        <v>274</v>
      </c>
      <c r="G708" s="217">
        <v>1</v>
      </c>
    </row>
    <row r="709" spans="1:7" x14ac:dyDescent="0.3">
      <c r="A709" s="217">
        <v>2020</v>
      </c>
      <c r="B709" s="217" t="s">
        <v>120</v>
      </c>
      <c r="C709" s="217" t="s">
        <v>88</v>
      </c>
      <c r="D709" s="217" t="s">
        <v>89</v>
      </c>
      <c r="E709" s="217" t="s">
        <v>38</v>
      </c>
      <c r="F709" s="217" t="s">
        <v>275</v>
      </c>
    </row>
    <row r="710" spans="1:7" x14ac:dyDescent="0.3">
      <c r="A710" s="217">
        <v>2020</v>
      </c>
      <c r="B710" s="217" t="s">
        <v>120</v>
      </c>
      <c r="C710" s="217" t="s">
        <v>88</v>
      </c>
      <c r="D710" s="217" t="s">
        <v>89</v>
      </c>
      <c r="E710" s="217" t="s">
        <v>40</v>
      </c>
      <c r="F710" s="217" t="s">
        <v>275</v>
      </c>
    </row>
    <row r="711" spans="1:7" x14ac:dyDescent="0.3">
      <c r="A711" s="217">
        <v>2020</v>
      </c>
      <c r="B711" s="217" t="s">
        <v>120</v>
      </c>
      <c r="C711" s="217" t="s">
        <v>88</v>
      </c>
      <c r="D711" s="217" t="s">
        <v>89</v>
      </c>
      <c r="E711" s="217" t="s">
        <v>41</v>
      </c>
      <c r="F711" s="217" t="s">
        <v>275</v>
      </c>
    </row>
    <row r="712" spans="1:7" x14ac:dyDescent="0.3">
      <c r="A712" s="217">
        <v>2020</v>
      </c>
      <c r="B712" s="217" t="s">
        <v>120</v>
      </c>
      <c r="C712" s="217" t="s">
        <v>93</v>
      </c>
      <c r="D712" s="217" t="s">
        <v>94</v>
      </c>
      <c r="E712" s="217" t="s">
        <v>38</v>
      </c>
      <c r="F712" s="217" t="s">
        <v>272</v>
      </c>
      <c r="G712" s="217">
        <v>1577</v>
      </c>
    </row>
    <row r="713" spans="1:7" x14ac:dyDescent="0.3">
      <c r="A713" s="217">
        <v>2020</v>
      </c>
      <c r="B713" s="217" t="s">
        <v>120</v>
      </c>
      <c r="C713" s="217" t="s">
        <v>93</v>
      </c>
      <c r="D713" s="217" t="s">
        <v>94</v>
      </c>
      <c r="E713" s="217" t="s">
        <v>40</v>
      </c>
      <c r="F713" s="217" t="s">
        <v>272</v>
      </c>
      <c r="G713" s="217">
        <v>25</v>
      </c>
    </row>
    <row r="714" spans="1:7" x14ac:dyDescent="0.3">
      <c r="A714" s="217">
        <v>2020</v>
      </c>
      <c r="B714" s="217" t="s">
        <v>120</v>
      </c>
      <c r="C714" s="217" t="s">
        <v>93</v>
      </c>
      <c r="D714" s="217" t="s">
        <v>94</v>
      </c>
      <c r="E714" s="217" t="s">
        <v>41</v>
      </c>
      <c r="F714" s="217" t="s">
        <v>272</v>
      </c>
    </row>
    <row r="715" spans="1:7" x14ac:dyDescent="0.3">
      <c r="A715" s="217">
        <v>2020</v>
      </c>
      <c r="B715" s="217" t="s">
        <v>120</v>
      </c>
      <c r="C715" s="217" t="s">
        <v>93</v>
      </c>
      <c r="D715" s="217" t="s">
        <v>94</v>
      </c>
      <c r="E715" s="217" t="s">
        <v>49</v>
      </c>
      <c r="F715" s="217" t="s">
        <v>272</v>
      </c>
    </row>
    <row r="716" spans="1:7" x14ac:dyDescent="0.3">
      <c r="A716" s="217">
        <v>2020</v>
      </c>
      <c r="B716" s="217" t="s">
        <v>120</v>
      </c>
      <c r="C716" s="217" t="s">
        <v>93</v>
      </c>
      <c r="D716" s="217" t="s">
        <v>94</v>
      </c>
      <c r="E716" s="217" t="s">
        <v>38</v>
      </c>
      <c r="F716" s="217" t="s">
        <v>273</v>
      </c>
      <c r="G716" s="217">
        <v>247</v>
      </c>
    </row>
    <row r="717" spans="1:7" x14ac:dyDescent="0.3">
      <c r="A717" s="217">
        <v>2020</v>
      </c>
      <c r="B717" s="217" t="s">
        <v>120</v>
      </c>
      <c r="C717" s="217" t="s">
        <v>93</v>
      </c>
      <c r="D717" s="217" t="s">
        <v>94</v>
      </c>
      <c r="E717" s="217" t="s">
        <v>40</v>
      </c>
      <c r="F717" s="217" t="s">
        <v>273</v>
      </c>
    </row>
    <row r="718" spans="1:7" x14ac:dyDescent="0.3">
      <c r="A718" s="217">
        <v>2020</v>
      </c>
      <c r="B718" s="217" t="s">
        <v>120</v>
      </c>
      <c r="C718" s="217" t="s">
        <v>93</v>
      </c>
      <c r="D718" s="217" t="s">
        <v>94</v>
      </c>
      <c r="E718" s="217" t="s">
        <v>41</v>
      </c>
      <c r="F718" s="217" t="s">
        <v>273</v>
      </c>
      <c r="G718" s="217">
        <v>21</v>
      </c>
    </row>
    <row r="719" spans="1:7" x14ac:dyDescent="0.3">
      <c r="A719" s="217">
        <v>2020</v>
      </c>
      <c r="B719" s="217" t="s">
        <v>120</v>
      </c>
      <c r="C719" s="217" t="s">
        <v>93</v>
      </c>
      <c r="D719" s="217" t="s">
        <v>94</v>
      </c>
      <c r="E719" s="217" t="s">
        <v>38</v>
      </c>
      <c r="F719" s="217" t="s">
        <v>274</v>
      </c>
      <c r="G719" s="217">
        <v>624</v>
      </c>
    </row>
    <row r="720" spans="1:7" x14ac:dyDescent="0.3">
      <c r="A720" s="217">
        <v>2020</v>
      </c>
      <c r="B720" s="217" t="s">
        <v>120</v>
      </c>
      <c r="C720" s="217" t="s">
        <v>93</v>
      </c>
      <c r="D720" s="217" t="s">
        <v>94</v>
      </c>
      <c r="E720" s="217" t="s">
        <v>40</v>
      </c>
      <c r="F720" s="217" t="s">
        <v>274</v>
      </c>
      <c r="G720" s="217">
        <v>26</v>
      </c>
    </row>
    <row r="721" spans="1:7" x14ac:dyDescent="0.3">
      <c r="A721" s="217">
        <v>2020</v>
      </c>
      <c r="B721" s="217" t="s">
        <v>120</v>
      </c>
      <c r="C721" s="217" t="s">
        <v>93</v>
      </c>
      <c r="D721" s="217" t="s">
        <v>94</v>
      </c>
      <c r="E721" s="217" t="s">
        <v>41</v>
      </c>
      <c r="F721" s="217" t="s">
        <v>274</v>
      </c>
      <c r="G721" s="217">
        <v>62</v>
      </c>
    </row>
    <row r="722" spans="1:7" x14ac:dyDescent="0.3">
      <c r="A722" s="217">
        <v>2020</v>
      </c>
      <c r="B722" s="217" t="s">
        <v>120</v>
      </c>
      <c r="C722" s="217" t="s">
        <v>93</v>
      </c>
      <c r="D722" s="217" t="s">
        <v>94</v>
      </c>
      <c r="E722" s="217" t="s">
        <v>38</v>
      </c>
      <c r="F722" s="217" t="s">
        <v>275</v>
      </c>
    </row>
    <row r="723" spans="1:7" x14ac:dyDescent="0.3">
      <c r="A723" s="217">
        <v>2020</v>
      </c>
      <c r="B723" s="217" t="s">
        <v>120</v>
      </c>
      <c r="C723" s="217" t="s">
        <v>93</v>
      </c>
      <c r="D723" s="217" t="s">
        <v>94</v>
      </c>
      <c r="E723" s="217" t="s">
        <v>40</v>
      </c>
      <c r="F723" s="217" t="s">
        <v>275</v>
      </c>
    </row>
    <row r="724" spans="1:7" x14ac:dyDescent="0.3">
      <c r="A724" s="217">
        <v>2020</v>
      </c>
      <c r="B724" s="217" t="s">
        <v>120</v>
      </c>
      <c r="C724" s="217" t="s">
        <v>93</v>
      </c>
      <c r="D724" s="217" t="s">
        <v>94</v>
      </c>
      <c r="E724" s="217" t="s">
        <v>41</v>
      </c>
      <c r="F724" s="217" t="s">
        <v>275</v>
      </c>
    </row>
    <row r="725" spans="1:7" x14ac:dyDescent="0.3">
      <c r="A725" s="217">
        <v>2020</v>
      </c>
      <c r="B725" s="217" t="s">
        <v>120</v>
      </c>
      <c r="C725" s="217" t="s">
        <v>96</v>
      </c>
      <c r="D725" s="217" t="s">
        <v>97</v>
      </c>
      <c r="E725" s="217" t="s">
        <v>38</v>
      </c>
      <c r="F725" s="217" t="s">
        <v>272</v>
      </c>
      <c r="G725" s="217">
        <v>12576</v>
      </c>
    </row>
    <row r="726" spans="1:7" x14ac:dyDescent="0.3">
      <c r="A726" s="217">
        <v>2020</v>
      </c>
      <c r="B726" s="217" t="s">
        <v>120</v>
      </c>
      <c r="C726" s="217" t="s">
        <v>96</v>
      </c>
      <c r="D726" s="217" t="s">
        <v>97</v>
      </c>
      <c r="E726" s="217" t="s">
        <v>40</v>
      </c>
      <c r="F726" s="217" t="s">
        <v>272</v>
      </c>
      <c r="G726" s="217">
        <v>1665</v>
      </c>
    </row>
    <row r="727" spans="1:7" x14ac:dyDescent="0.3">
      <c r="A727" s="217">
        <v>2020</v>
      </c>
      <c r="B727" s="217" t="s">
        <v>120</v>
      </c>
      <c r="C727" s="217" t="s">
        <v>96</v>
      </c>
      <c r="D727" s="217" t="s">
        <v>97</v>
      </c>
      <c r="E727" s="217" t="s">
        <v>41</v>
      </c>
      <c r="F727" s="217" t="s">
        <v>272</v>
      </c>
    </row>
    <row r="728" spans="1:7" x14ac:dyDescent="0.3">
      <c r="A728" s="217">
        <v>2020</v>
      </c>
      <c r="B728" s="217" t="s">
        <v>120</v>
      </c>
      <c r="C728" s="217" t="s">
        <v>96</v>
      </c>
      <c r="D728" s="217" t="s">
        <v>97</v>
      </c>
      <c r="E728" s="217" t="s">
        <v>38</v>
      </c>
      <c r="F728" s="217" t="s">
        <v>273</v>
      </c>
      <c r="G728" s="217">
        <v>855</v>
      </c>
    </row>
    <row r="729" spans="1:7" x14ac:dyDescent="0.3">
      <c r="A729" s="217">
        <v>2020</v>
      </c>
      <c r="B729" s="217" t="s">
        <v>120</v>
      </c>
      <c r="C729" s="217" t="s">
        <v>96</v>
      </c>
      <c r="D729" s="217" t="s">
        <v>97</v>
      </c>
      <c r="E729" s="217" t="s">
        <v>40</v>
      </c>
      <c r="F729" s="217" t="s">
        <v>273</v>
      </c>
      <c r="G729" s="217">
        <v>57</v>
      </c>
    </row>
    <row r="730" spans="1:7" x14ac:dyDescent="0.3">
      <c r="A730" s="217">
        <v>2020</v>
      </c>
      <c r="B730" s="217" t="s">
        <v>120</v>
      </c>
      <c r="C730" s="217" t="s">
        <v>96</v>
      </c>
      <c r="D730" s="217" t="s">
        <v>97</v>
      </c>
      <c r="E730" s="217" t="s">
        <v>41</v>
      </c>
      <c r="F730" s="217" t="s">
        <v>273</v>
      </c>
    </row>
    <row r="731" spans="1:7" x14ac:dyDescent="0.3">
      <c r="A731" s="217">
        <v>2020</v>
      </c>
      <c r="B731" s="217" t="s">
        <v>120</v>
      </c>
      <c r="C731" s="217" t="s">
        <v>96</v>
      </c>
      <c r="D731" s="217" t="s">
        <v>97</v>
      </c>
      <c r="E731" s="217" t="s">
        <v>38</v>
      </c>
      <c r="F731" s="217" t="s">
        <v>274</v>
      </c>
    </row>
    <row r="732" spans="1:7" x14ac:dyDescent="0.3">
      <c r="A732" s="217">
        <v>2020</v>
      </c>
      <c r="B732" s="217" t="s">
        <v>120</v>
      </c>
      <c r="C732" s="217" t="s">
        <v>96</v>
      </c>
      <c r="D732" s="217" t="s">
        <v>97</v>
      </c>
      <c r="E732" s="217" t="s">
        <v>40</v>
      </c>
      <c r="F732" s="217" t="s">
        <v>274</v>
      </c>
      <c r="G732" s="217">
        <v>4243</v>
      </c>
    </row>
    <row r="733" spans="1:7" x14ac:dyDescent="0.3">
      <c r="A733" s="217">
        <v>2020</v>
      </c>
      <c r="B733" s="217" t="s">
        <v>120</v>
      </c>
      <c r="C733" s="217" t="s">
        <v>96</v>
      </c>
      <c r="D733" s="217" t="s">
        <v>97</v>
      </c>
      <c r="E733" s="217" t="s">
        <v>41</v>
      </c>
      <c r="F733" s="217" t="s">
        <v>274</v>
      </c>
      <c r="G733" s="217">
        <v>4</v>
      </c>
    </row>
    <row r="734" spans="1:7" x14ac:dyDescent="0.3">
      <c r="A734" s="217">
        <v>2020</v>
      </c>
      <c r="B734" s="217" t="s">
        <v>120</v>
      </c>
      <c r="C734" s="217" t="s">
        <v>96</v>
      </c>
      <c r="D734" s="217" t="s">
        <v>97</v>
      </c>
      <c r="E734" s="217" t="s">
        <v>38</v>
      </c>
      <c r="F734" s="217" t="s">
        <v>275</v>
      </c>
      <c r="G734" s="217">
        <v>69</v>
      </c>
    </row>
    <row r="735" spans="1:7" x14ac:dyDescent="0.3">
      <c r="A735" s="217">
        <v>2020</v>
      </c>
      <c r="B735" s="217" t="s">
        <v>120</v>
      </c>
      <c r="C735" s="217" t="s">
        <v>96</v>
      </c>
      <c r="D735" s="217" t="s">
        <v>97</v>
      </c>
      <c r="E735" s="217" t="s">
        <v>40</v>
      </c>
      <c r="F735" s="217" t="s">
        <v>275</v>
      </c>
    </row>
    <row r="736" spans="1:7" x14ac:dyDescent="0.3">
      <c r="A736" s="217">
        <v>2020</v>
      </c>
      <c r="B736" s="217" t="s">
        <v>120</v>
      </c>
      <c r="C736" s="217" t="s">
        <v>96</v>
      </c>
      <c r="D736" s="217" t="s">
        <v>97</v>
      </c>
      <c r="E736" s="217" t="s">
        <v>41</v>
      </c>
      <c r="F736" s="217" t="s">
        <v>275</v>
      </c>
    </row>
    <row r="737" spans="1:7" x14ac:dyDescent="0.3">
      <c r="A737" s="217">
        <v>2020</v>
      </c>
      <c r="B737" s="217" t="s">
        <v>120</v>
      </c>
      <c r="C737" s="217" t="s">
        <v>78</v>
      </c>
      <c r="D737" s="217" t="s">
        <v>79</v>
      </c>
      <c r="E737" s="217" t="s">
        <v>38</v>
      </c>
      <c r="F737" s="217" t="s">
        <v>272</v>
      </c>
      <c r="G737" s="217">
        <v>5470</v>
      </c>
    </row>
    <row r="738" spans="1:7" x14ac:dyDescent="0.3">
      <c r="A738" s="217">
        <v>2020</v>
      </c>
      <c r="B738" s="217" t="s">
        <v>120</v>
      </c>
      <c r="C738" s="217" t="s">
        <v>78</v>
      </c>
      <c r="D738" s="217" t="s">
        <v>79</v>
      </c>
      <c r="E738" s="217" t="s">
        <v>40</v>
      </c>
      <c r="F738" s="217" t="s">
        <v>272</v>
      </c>
      <c r="G738" s="217">
        <v>1201</v>
      </c>
    </row>
    <row r="739" spans="1:7" x14ac:dyDescent="0.3">
      <c r="A739" s="217">
        <v>2020</v>
      </c>
      <c r="B739" s="217" t="s">
        <v>120</v>
      </c>
      <c r="C739" s="217" t="s">
        <v>78</v>
      </c>
      <c r="D739" s="217" t="s">
        <v>79</v>
      </c>
      <c r="E739" s="217" t="s">
        <v>41</v>
      </c>
      <c r="F739" s="217" t="s">
        <v>272</v>
      </c>
      <c r="G739" s="217">
        <v>75</v>
      </c>
    </row>
    <row r="740" spans="1:7" x14ac:dyDescent="0.3">
      <c r="A740" s="217">
        <v>2020</v>
      </c>
      <c r="B740" s="217" t="s">
        <v>120</v>
      </c>
      <c r="C740" s="217" t="s">
        <v>78</v>
      </c>
      <c r="D740" s="217" t="s">
        <v>79</v>
      </c>
      <c r="E740" s="217" t="s">
        <v>38</v>
      </c>
      <c r="F740" s="217" t="s">
        <v>273</v>
      </c>
      <c r="G740" s="217">
        <v>696</v>
      </c>
    </row>
    <row r="741" spans="1:7" x14ac:dyDescent="0.3">
      <c r="A741" s="217">
        <v>2020</v>
      </c>
      <c r="B741" s="217" t="s">
        <v>120</v>
      </c>
      <c r="C741" s="217" t="s">
        <v>78</v>
      </c>
      <c r="D741" s="217" t="s">
        <v>79</v>
      </c>
      <c r="E741" s="217" t="s">
        <v>40</v>
      </c>
      <c r="F741" s="217" t="s">
        <v>273</v>
      </c>
      <c r="G741" s="217">
        <v>199</v>
      </c>
    </row>
    <row r="742" spans="1:7" x14ac:dyDescent="0.3">
      <c r="A742" s="217">
        <v>2020</v>
      </c>
      <c r="B742" s="217" t="s">
        <v>120</v>
      </c>
      <c r="C742" s="217" t="s">
        <v>78</v>
      </c>
      <c r="D742" s="217" t="s">
        <v>79</v>
      </c>
      <c r="E742" s="217" t="s">
        <v>41</v>
      </c>
      <c r="F742" s="217" t="s">
        <v>273</v>
      </c>
    </row>
    <row r="743" spans="1:7" x14ac:dyDescent="0.3">
      <c r="A743" s="217">
        <v>2020</v>
      </c>
      <c r="B743" s="217" t="s">
        <v>120</v>
      </c>
      <c r="C743" s="217" t="s">
        <v>78</v>
      </c>
      <c r="D743" s="217" t="s">
        <v>79</v>
      </c>
      <c r="E743" s="217" t="s">
        <v>38</v>
      </c>
      <c r="F743" s="217" t="s">
        <v>274</v>
      </c>
      <c r="G743" s="217">
        <v>90</v>
      </c>
    </row>
    <row r="744" spans="1:7" x14ac:dyDescent="0.3">
      <c r="A744" s="217">
        <v>2020</v>
      </c>
      <c r="B744" s="217" t="s">
        <v>120</v>
      </c>
      <c r="C744" s="217" t="s">
        <v>78</v>
      </c>
      <c r="D744" s="217" t="s">
        <v>79</v>
      </c>
      <c r="E744" s="217" t="s">
        <v>40</v>
      </c>
      <c r="F744" s="217" t="s">
        <v>274</v>
      </c>
      <c r="G744" s="217">
        <v>508</v>
      </c>
    </row>
    <row r="745" spans="1:7" x14ac:dyDescent="0.3">
      <c r="A745" s="217">
        <v>2020</v>
      </c>
      <c r="B745" s="217" t="s">
        <v>120</v>
      </c>
      <c r="C745" s="217" t="s">
        <v>78</v>
      </c>
      <c r="D745" s="217" t="s">
        <v>79</v>
      </c>
      <c r="E745" s="217" t="s">
        <v>41</v>
      </c>
      <c r="F745" s="217" t="s">
        <v>274</v>
      </c>
    </row>
    <row r="746" spans="1:7" x14ac:dyDescent="0.3">
      <c r="A746" s="217">
        <v>2020</v>
      </c>
      <c r="B746" s="217" t="s">
        <v>120</v>
      </c>
      <c r="C746" s="217" t="s">
        <v>78</v>
      </c>
      <c r="D746" s="217" t="s">
        <v>79</v>
      </c>
      <c r="E746" s="217" t="s">
        <v>38</v>
      </c>
      <c r="F746" s="217" t="s">
        <v>275</v>
      </c>
    </row>
    <row r="747" spans="1:7" x14ac:dyDescent="0.3">
      <c r="A747" s="217">
        <v>2020</v>
      </c>
      <c r="B747" s="217" t="s">
        <v>120</v>
      </c>
      <c r="C747" s="217" t="s">
        <v>78</v>
      </c>
      <c r="D747" s="217" t="s">
        <v>79</v>
      </c>
      <c r="E747" s="217" t="s">
        <v>40</v>
      </c>
      <c r="F747" s="217" t="s">
        <v>275</v>
      </c>
    </row>
    <row r="748" spans="1:7" x14ac:dyDescent="0.3">
      <c r="A748" s="217">
        <v>2020</v>
      </c>
      <c r="B748" s="217" t="s">
        <v>120</v>
      </c>
      <c r="C748" s="217" t="s">
        <v>78</v>
      </c>
      <c r="D748" s="217" t="s">
        <v>79</v>
      </c>
      <c r="E748" s="217" t="s">
        <v>41</v>
      </c>
      <c r="F748" s="217" t="s">
        <v>275</v>
      </c>
    </row>
    <row r="749" spans="1:7" x14ac:dyDescent="0.3">
      <c r="A749" s="217">
        <v>2020</v>
      </c>
      <c r="B749" s="217" t="s">
        <v>120</v>
      </c>
      <c r="C749" s="217" t="s">
        <v>86</v>
      </c>
      <c r="D749" s="217" t="s">
        <v>271</v>
      </c>
      <c r="E749" s="217" t="s">
        <v>38</v>
      </c>
      <c r="F749" s="217" t="s">
        <v>272</v>
      </c>
      <c r="G749" s="217">
        <v>12168</v>
      </c>
    </row>
    <row r="750" spans="1:7" x14ac:dyDescent="0.3">
      <c r="A750" s="217">
        <v>2020</v>
      </c>
      <c r="B750" s="217" t="s">
        <v>120</v>
      </c>
      <c r="C750" s="217" t="s">
        <v>86</v>
      </c>
      <c r="D750" s="217" t="s">
        <v>271</v>
      </c>
      <c r="E750" s="217" t="s">
        <v>40</v>
      </c>
      <c r="F750" s="217" t="s">
        <v>272</v>
      </c>
      <c r="G750" s="217">
        <v>1002</v>
      </c>
    </row>
    <row r="751" spans="1:7" x14ac:dyDescent="0.3">
      <c r="A751" s="217">
        <v>2020</v>
      </c>
      <c r="B751" s="217" t="s">
        <v>120</v>
      </c>
      <c r="C751" s="217" t="s">
        <v>86</v>
      </c>
      <c r="D751" s="217" t="s">
        <v>271</v>
      </c>
      <c r="E751" s="217" t="s">
        <v>41</v>
      </c>
      <c r="F751" s="217" t="s">
        <v>272</v>
      </c>
      <c r="G751" s="217">
        <v>187</v>
      </c>
    </row>
    <row r="752" spans="1:7" x14ac:dyDescent="0.3">
      <c r="A752" s="217">
        <v>2020</v>
      </c>
      <c r="B752" s="217" t="s">
        <v>120</v>
      </c>
      <c r="C752" s="217" t="s">
        <v>86</v>
      </c>
      <c r="D752" s="217" t="s">
        <v>271</v>
      </c>
      <c r="E752" s="217" t="s">
        <v>38</v>
      </c>
      <c r="F752" s="217" t="s">
        <v>273</v>
      </c>
      <c r="G752" s="217">
        <v>1336</v>
      </c>
    </row>
    <row r="753" spans="1:7" x14ac:dyDescent="0.3">
      <c r="A753" s="217">
        <v>2020</v>
      </c>
      <c r="B753" s="217" t="s">
        <v>120</v>
      </c>
      <c r="C753" s="217" t="s">
        <v>86</v>
      </c>
      <c r="D753" s="217" t="s">
        <v>271</v>
      </c>
      <c r="E753" s="217" t="s">
        <v>40</v>
      </c>
      <c r="F753" s="217" t="s">
        <v>273</v>
      </c>
      <c r="G753" s="217">
        <v>29</v>
      </c>
    </row>
    <row r="754" spans="1:7" x14ac:dyDescent="0.3">
      <c r="A754" s="217">
        <v>2020</v>
      </c>
      <c r="B754" s="217" t="s">
        <v>120</v>
      </c>
      <c r="C754" s="217" t="s">
        <v>86</v>
      </c>
      <c r="D754" s="217" t="s">
        <v>271</v>
      </c>
      <c r="E754" s="217" t="s">
        <v>41</v>
      </c>
      <c r="F754" s="217" t="s">
        <v>273</v>
      </c>
      <c r="G754" s="217">
        <v>34</v>
      </c>
    </row>
    <row r="755" spans="1:7" x14ac:dyDescent="0.3">
      <c r="A755" s="217">
        <v>2020</v>
      </c>
      <c r="B755" s="217" t="s">
        <v>120</v>
      </c>
      <c r="C755" s="217" t="s">
        <v>86</v>
      </c>
      <c r="D755" s="217" t="s">
        <v>271</v>
      </c>
      <c r="E755" s="217" t="s">
        <v>38</v>
      </c>
      <c r="F755" s="217" t="s">
        <v>274</v>
      </c>
      <c r="G755" s="217">
        <v>4553</v>
      </c>
    </row>
    <row r="756" spans="1:7" x14ac:dyDescent="0.3">
      <c r="A756" s="217">
        <v>2020</v>
      </c>
      <c r="B756" s="217" t="s">
        <v>120</v>
      </c>
      <c r="C756" s="217" t="s">
        <v>86</v>
      </c>
      <c r="D756" s="217" t="s">
        <v>271</v>
      </c>
      <c r="E756" s="217" t="s">
        <v>40</v>
      </c>
      <c r="F756" s="217" t="s">
        <v>274</v>
      </c>
    </row>
    <row r="757" spans="1:7" x14ac:dyDescent="0.3">
      <c r="A757" s="217">
        <v>2020</v>
      </c>
      <c r="B757" s="217" t="s">
        <v>120</v>
      </c>
      <c r="C757" s="217" t="s">
        <v>86</v>
      </c>
      <c r="D757" s="217" t="s">
        <v>271</v>
      </c>
      <c r="E757" s="217" t="s">
        <v>41</v>
      </c>
      <c r="F757" s="217" t="s">
        <v>274</v>
      </c>
      <c r="G757" s="217">
        <v>276</v>
      </c>
    </row>
    <row r="758" spans="1:7" x14ac:dyDescent="0.3">
      <c r="A758" s="217">
        <v>2020</v>
      </c>
      <c r="B758" s="217" t="s">
        <v>120</v>
      </c>
      <c r="C758" s="217" t="s">
        <v>86</v>
      </c>
      <c r="D758" s="217" t="s">
        <v>271</v>
      </c>
      <c r="E758" s="217" t="s">
        <v>38</v>
      </c>
      <c r="F758" s="217" t="s">
        <v>275</v>
      </c>
    </row>
    <row r="759" spans="1:7" x14ac:dyDescent="0.3">
      <c r="A759" s="217">
        <v>2020</v>
      </c>
      <c r="B759" s="217" t="s">
        <v>120</v>
      </c>
      <c r="C759" s="217" t="s">
        <v>86</v>
      </c>
      <c r="D759" s="217" t="s">
        <v>271</v>
      </c>
      <c r="E759" s="217" t="s">
        <v>40</v>
      </c>
      <c r="F759" s="217" t="s">
        <v>275</v>
      </c>
    </row>
    <row r="760" spans="1:7" x14ac:dyDescent="0.3">
      <c r="A760" s="217">
        <v>2020</v>
      </c>
      <c r="B760" s="217" t="s">
        <v>120</v>
      </c>
      <c r="C760" s="217" t="s">
        <v>86</v>
      </c>
      <c r="D760" s="217" t="s">
        <v>271</v>
      </c>
      <c r="E760" s="217" t="s">
        <v>41</v>
      </c>
      <c r="F760" s="217" t="s">
        <v>275</v>
      </c>
    </row>
    <row r="761" spans="1:7" x14ac:dyDescent="0.3">
      <c r="A761" s="217">
        <v>2020</v>
      </c>
      <c r="B761" s="217" t="s">
        <v>120</v>
      </c>
      <c r="C761" s="217" t="s">
        <v>84</v>
      </c>
      <c r="D761" s="217" t="s">
        <v>85</v>
      </c>
      <c r="E761" s="217" t="s">
        <v>38</v>
      </c>
      <c r="F761" s="217" t="s">
        <v>272</v>
      </c>
      <c r="G761" s="217">
        <v>383</v>
      </c>
    </row>
    <row r="762" spans="1:7" x14ac:dyDescent="0.3">
      <c r="A762" s="217">
        <v>2020</v>
      </c>
      <c r="B762" s="217" t="s">
        <v>120</v>
      </c>
      <c r="C762" s="217" t="s">
        <v>84</v>
      </c>
      <c r="D762" s="217" t="s">
        <v>85</v>
      </c>
      <c r="E762" s="217" t="s">
        <v>40</v>
      </c>
      <c r="F762" s="217" t="s">
        <v>272</v>
      </c>
      <c r="G762" s="217">
        <v>249</v>
      </c>
    </row>
    <row r="763" spans="1:7" x14ac:dyDescent="0.3">
      <c r="A763" s="217">
        <v>2020</v>
      </c>
      <c r="B763" s="217" t="s">
        <v>120</v>
      </c>
      <c r="C763" s="217" t="s">
        <v>84</v>
      </c>
      <c r="D763" s="217" t="s">
        <v>85</v>
      </c>
      <c r="E763" s="217" t="s">
        <v>41</v>
      </c>
      <c r="F763" s="217" t="s">
        <v>272</v>
      </c>
      <c r="G763" s="217">
        <v>36</v>
      </c>
    </row>
    <row r="764" spans="1:7" x14ac:dyDescent="0.3">
      <c r="A764" s="217">
        <v>2020</v>
      </c>
      <c r="B764" s="217" t="s">
        <v>120</v>
      </c>
      <c r="C764" s="217" t="s">
        <v>84</v>
      </c>
      <c r="D764" s="217" t="s">
        <v>85</v>
      </c>
      <c r="E764" s="217" t="s">
        <v>49</v>
      </c>
      <c r="F764" s="217" t="s">
        <v>272</v>
      </c>
    </row>
    <row r="765" spans="1:7" x14ac:dyDescent="0.3">
      <c r="A765" s="217">
        <v>2020</v>
      </c>
      <c r="B765" s="217" t="s">
        <v>120</v>
      </c>
      <c r="C765" s="217" t="s">
        <v>84</v>
      </c>
      <c r="D765" s="217" t="s">
        <v>85</v>
      </c>
      <c r="E765" s="217" t="s">
        <v>38</v>
      </c>
      <c r="F765" s="217" t="s">
        <v>273</v>
      </c>
      <c r="G765" s="217">
        <v>33</v>
      </c>
    </row>
    <row r="766" spans="1:7" x14ac:dyDescent="0.3">
      <c r="A766" s="217">
        <v>2020</v>
      </c>
      <c r="B766" s="217" t="s">
        <v>120</v>
      </c>
      <c r="C766" s="217" t="s">
        <v>84</v>
      </c>
      <c r="D766" s="217" t="s">
        <v>85</v>
      </c>
      <c r="E766" s="217" t="s">
        <v>40</v>
      </c>
      <c r="F766" s="217" t="s">
        <v>273</v>
      </c>
    </row>
    <row r="767" spans="1:7" x14ac:dyDescent="0.3">
      <c r="A767" s="217">
        <v>2020</v>
      </c>
      <c r="B767" s="217" t="s">
        <v>120</v>
      </c>
      <c r="C767" s="217" t="s">
        <v>84</v>
      </c>
      <c r="D767" s="217" t="s">
        <v>85</v>
      </c>
      <c r="E767" s="217" t="s">
        <v>41</v>
      </c>
      <c r="F767" s="217" t="s">
        <v>273</v>
      </c>
      <c r="G767" s="217">
        <v>15</v>
      </c>
    </row>
    <row r="768" spans="1:7" x14ac:dyDescent="0.3">
      <c r="A768" s="217">
        <v>2020</v>
      </c>
      <c r="B768" s="217" t="s">
        <v>120</v>
      </c>
      <c r="C768" s="217" t="s">
        <v>84</v>
      </c>
      <c r="D768" s="217" t="s">
        <v>85</v>
      </c>
      <c r="E768" s="217" t="s">
        <v>38</v>
      </c>
      <c r="F768" s="217" t="s">
        <v>274</v>
      </c>
    </row>
    <row r="769" spans="1:7" x14ac:dyDescent="0.3">
      <c r="A769" s="217">
        <v>2020</v>
      </c>
      <c r="B769" s="217" t="s">
        <v>120</v>
      </c>
      <c r="C769" s="217" t="s">
        <v>84</v>
      </c>
      <c r="D769" s="217" t="s">
        <v>85</v>
      </c>
      <c r="E769" s="217" t="s">
        <v>40</v>
      </c>
      <c r="F769" s="217" t="s">
        <v>274</v>
      </c>
      <c r="G769" s="217">
        <v>33</v>
      </c>
    </row>
    <row r="770" spans="1:7" x14ac:dyDescent="0.3">
      <c r="A770" s="217">
        <v>2020</v>
      </c>
      <c r="B770" s="217" t="s">
        <v>120</v>
      </c>
      <c r="C770" s="217" t="s">
        <v>84</v>
      </c>
      <c r="D770" s="217" t="s">
        <v>85</v>
      </c>
      <c r="E770" s="217" t="s">
        <v>41</v>
      </c>
      <c r="F770" s="217" t="s">
        <v>274</v>
      </c>
      <c r="G770" s="217">
        <v>292</v>
      </c>
    </row>
    <row r="771" spans="1:7" x14ac:dyDescent="0.3">
      <c r="A771" s="217">
        <v>2020</v>
      </c>
      <c r="B771" s="217" t="s">
        <v>120</v>
      </c>
      <c r="C771" s="217" t="s">
        <v>84</v>
      </c>
      <c r="D771" s="217" t="s">
        <v>85</v>
      </c>
      <c r="E771" s="217" t="s">
        <v>49</v>
      </c>
      <c r="F771" s="217" t="s">
        <v>274</v>
      </c>
    </row>
    <row r="772" spans="1:7" x14ac:dyDescent="0.3">
      <c r="A772" s="217">
        <v>2020</v>
      </c>
      <c r="B772" s="217" t="s">
        <v>120</v>
      </c>
      <c r="C772" s="217" t="s">
        <v>84</v>
      </c>
      <c r="D772" s="217" t="s">
        <v>85</v>
      </c>
      <c r="E772" s="217" t="s">
        <v>38</v>
      </c>
      <c r="F772" s="217" t="s">
        <v>275</v>
      </c>
    </row>
    <row r="773" spans="1:7" x14ac:dyDescent="0.3">
      <c r="A773" s="217">
        <v>2020</v>
      </c>
      <c r="B773" s="217" t="s">
        <v>120</v>
      </c>
      <c r="C773" s="217" t="s">
        <v>84</v>
      </c>
      <c r="D773" s="217" t="s">
        <v>85</v>
      </c>
      <c r="E773" s="217" t="s">
        <v>40</v>
      </c>
      <c r="F773" s="217" t="s">
        <v>275</v>
      </c>
    </row>
    <row r="774" spans="1:7" x14ac:dyDescent="0.3">
      <c r="A774" s="217">
        <v>2020</v>
      </c>
      <c r="B774" s="217" t="s">
        <v>120</v>
      </c>
      <c r="C774" s="217" t="s">
        <v>84</v>
      </c>
      <c r="D774" s="217" t="s">
        <v>85</v>
      </c>
      <c r="E774" s="217" t="s">
        <v>41</v>
      </c>
      <c r="F774" s="217" t="s">
        <v>275</v>
      </c>
    </row>
    <row r="775" spans="1:7" x14ac:dyDescent="0.3">
      <c r="A775" s="217">
        <v>2020</v>
      </c>
      <c r="B775" s="217" t="s">
        <v>250</v>
      </c>
      <c r="C775" s="217" t="s">
        <v>100</v>
      </c>
      <c r="D775" s="217" t="s">
        <v>101</v>
      </c>
      <c r="E775" s="217" t="s">
        <v>38</v>
      </c>
      <c r="F775" s="217" t="s">
        <v>272</v>
      </c>
      <c r="G775" s="217">
        <v>115</v>
      </c>
    </row>
    <row r="776" spans="1:7" x14ac:dyDescent="0.3">
      <c r="A776" s="217">
        <v>2020</v>
      </c>
      <c r="B776" s="217" t="s">
        <v>250</v>
      </c>
      <c r="C776" s="217" t="s">
        <v>100</v>
      </c>
      <c r="D776" s="217" t="s">
        <v>101</v>
      </c>
      <c r="E776" s="217" t="s">
        <v>40</v>
      </c>
      <c r="F776" s="217" t="s">
        <v>272</v>
      </c>
      <c r="G776" s="217">
        <v>83</v>
      </c>
    </row>
    <row r="777" spans="1:7" x14ac:dyDescent="0.3">
      <c r="A777" s="217">
        <v>2020</v>
      </c>
      <c r="B777" s="217" t="s">
        <v>250</v>
      </c>
      <c r="C777" s="217" t="s">
        <v>100</v>
      </c>
      <c r="D777" s="217" t="s">
        <v>101</v>
      </c>
      <c r="E777" s="217" t="s">
        <v>41</v>
      </c>
      <c r="F777" s="217" t="s">
        <v>272</v>
      </c>
      <c r="G777" s="217">
        <v>2</v>
      </c>
    </row>
    <row r="778" spans="1:7" x14ac:dyDescent="0.3">
      <c r="A778" s="217">
        <v>2020</v>
      </c>
      <c r="B778" s="217" t="s">
        <v>250</v>
      </c>
      <c r="C778" s="217" t="s">
        <v>100</v>
      </c>
      <c r="D778" s="217" t="s">
        <v>101</v>
      </c>
      <c r="E778" s="217" t="s">
        <v>38</v>
      </c>
      <c r="F778" s="217" t="s">
        <v>273</v>
      </c>
    </row>
    <row r="779" spans="1:7" x14ac:dyDescent="0.3">
      <c r="A779" s="217">
        <v>2020</v>
      </c>
      <c r="B779" s="217" t="s">
        <v>250</v>
      </c>
      <c r="C779" s="217" t="s">
        <v>100</v>
      </c>
      <c r="D779" s="217" t="s">
        <v>101</v>
      </c>
      <c r="E779" s="217" t="s">
        <v>40</v>
      </c>
      <c r="F779" s="217" t="s">
        <v>273</v>
      </c>
      <c r="G779" s="217">
        <v>1</v>
      </c>
    </row>
    <row r="780" spans="1:7" x14ac:dyDescent="0.3">
      <c r="A780" s="217">
        <v>2020</v>
      </c>
      <c r="B780" s="217" t="s">
        <v>250</v>
      </c>
      <c r="C780" s="217" t="s">
        <v>100</v>
      </c>
      <c r="D780" s="217" t="s">
        <v>101</v>
      </c>
      <c r="E780" s="217" t="s">
        <v>41</v>
      </c>
      <c r="F780" s="217" t="s">
        <v>273</v>
      </c>
    </row>
    <row r="781" spans="1:7" x14ac:dyDescent="0.3">
      <c r="A781" s="217">
        <v>2020</v>
      </c>
      <c r="B781" s="217" t="s">
        <v>250</v>
      </c>
      <c r="C781" s="217" t="s">
        <v>100</v>
      </c>
      <c r="D781" s="217" t="s">
        <v>101</v>
      </c>
      <c r="E781" s="217" t="s">
        <v>38</v>
      </c>
      <c r="F781" s="217" t="s">
        <v>274</v>
      </c>
    </row>
    <row r="782" spans="1:7" x14ac:dyDescent="0.3">
      <c r="A782" s="217">
        <v>2020</v>
      </c>
      <c r="B782" s="217" t="s">
        <v>250</v>
      </c>
      <c r="C782" s="217" t="s">
        <v>100</v>
      </c>
      <c r="D782" s="217" t="s">
        <v>101</v>
      </c>
      <c r="E782" s="217" t="s">
        <v>40</v>
      </c>
      <c r="F782" s="217" t="s">
        <v>274</v>
      </c>
      <c r="G782" s="217">
        <v>5</v>
      </c>
    </row>
    <row r="783" spans="1:7" x14ac:dyDescent="0.3">
      <c r="A783" s="217">
        <v>2020</v>
      </c>
      <c r="B783" s="217" t="s">
        <v>250</v>
      </c>
      <c r="C783" s="217" t="s">
        <v>100</v>
      </c>
      <c r="D783" s="217" t="s">
        <v>101</v>
      </c>
      <c r="E783" s="217" t="s">
        <v>41</v>
      </c>
      <c r="F783" s="217" t="s">
        <v>274</v>
      </c>
      <c r="G783" s="217">
        <v>4</v>
      </c>
    </row>
    <row r="784" spans="1:7" x14ac:dyDescent="0.3">
      <c r="A784" s="217">
        <v>2020</v>
      </c>
      <c r="B784" s="217" t="s">
        <v>250</v>
      </c>
      <c r="C784" s="217" t="s">
        <v>100</v>
      </c>
      <c r="D784" s="217" t="s">
        <v>101</v>
      </c>
      <c r="E784" s="217" t="s">
        <v>38</v>
      </c>
      <c r="F784" s="217" t="s">
        <v>275</v>
      </c>
      <c r="G784" s="217">
        <v>2</v>
      </c>
    </row>
    <row r="785" spans="1:7" x14ac:dyDescent="0.3">
      <c r="A785" s="217">
        <v>2020</v>
      </c>
      <c r="B785" s="217" t="s">
        <v>250</v>
      </c>
      <c r="C785" s="217" t="s">
        <v>100</v>
      </c>
      <c r="D785" s="217" t="s">
        <v>101</v>
      </c>
      <c r="E785" s="217" t="s">
        <v>40</v>
      </c>
      <c r="F785" s="217" t="s">
        <v>275</v>
      </c>
    </row>
    <row r="786" spans="1:7" x14ac:dyDescent="0.3">
      <c r="A786" s="217">
        <v>2020</v>
      </c>
      <c r="B786" s="217" t="s">
        <v>250</v>
      </c>
      <c r="C786" s="217" t="s">
        <v>100</v>
      </c>
      <c r="D786" s="217" t="s">
        <v>101</v>
      </c>
      <c r="E786" s="217" t="s">
        <v>41</v>
      </c>
      <c r="F786" s="217" t="s">
        <v>275</v>
      </c>
    </row>
    <row r="787" spans="1:7" x14ac:dyDescent="0.3">
      <c r="A787" s="217">
        <v>2020</v>
      </c>
      <c r="B787" s="217" t="s">
        <v>115</v>
      </c>
      <c r="C787" s="217" t="s">
        <v>81</v>
      </c>
      <c r="D787" s="217" t="s">
        <v>82</v>
      </c>
      <c r="E787" s="217" t="s">
        <v>38</v>
      </c>
      <c r="F787" s="217" t="s">
        <v>272</v>
      </c>
      <c r="G787" s="217">
        <v>1242</v>
      </c>
    </row>
    <row r="788" spans="1:7" x14ac:dyDescent="0.3">
      <c r="A788" s="217">
        <v>2020</v>
      </c>
      <c r="B788" s="217" t="s">
        <v>115</v>
      </c>
      <c r="C788" s="217" t="s">
        <v>81</v>
      </c>
      <c r="D788" s="217" t="s">
        <v>82</v>
      </c>
      <c r="E788" s="217" t="s">
        <v>40</v>
      </c>
      <c r="F788" s="217" t="s">
        <v>272</v>
      </c>
      <c r="G788" s="217">
        <v>546</v>
      </c>
    </row>
    <row r="789" spans="1:7" x14ac:dyDescent="0.3">
      <c r="A789" s="217">
        <v>2020</v>
      </c>
      <c r="B789" s="217" t="s">
        <v>115</v>
      </c>
      <c r="C789" s="217" t="s">
        <v>81</v>
      </c>
      <c r="D789" s="217" t="s">
        <v>82</v>
      </c>
      <c r="E789" s="217" t="s">
        <v>41</v>
      </c>
      <c r="F789" s="217" t="s">
        <v>272</v>
      </c>
      <c r="G789" s="217">
        <v>606</v>
      </c>
    </row>
    <row r="790" spans="1:7" x14ac:dyDescent="0.3">
      <c r="A790" s="217">
        <v>2020</v>
      </c>
      <c r="B790" s="217" t="s">
        <v>115</v>
      </c>
      <c r="C790" s="217" t="s">
        <v>81</v>
      </c>
      <c r="D790" s="217" t="s">
        <v>82</v>
      </c>
      <c r="E790" s="217" t="s">
        <v>38</v>
      </c>
      <c r="F790" s="217" t="s">
        <v>273</v>
      </c>
    </row>
    <row r="791" spans="1:7" x14ac:dyDescent="0.3">
      <c r="A791" s="217">
        <v>2020</v>
      </c>
      <c r="B791" s="217" t="s">
        <v>115</v>
      </c>
      <c r="C791" s="217" t="s">
        <v>81</v>
      </c>
      <c r="D791" s="217" t="s">
        <v>82</v>
      </c>
      <c r="E791" s="217" t="s">
        <v>40</v>
      </c>
      <c r="F791" s="217" t="s">
        <v>273</v>
      </c>
    </row>
    <row r="792" spans="1:7" x14ac:dyDescent="0.3">
      <c r="A792" s="217">
        <v>2020</v>
      </c>
      <c r="B792" s="217" t="s">
        <v>115</v>
      </c>
      <c r="C792" s="217" t="s">
        <v>81</v>
      </c>
      <c r="D792" s="217" t="s">
        <v>82</v>
      </c>
      <c r="E792" s="217" t="s">
        <v>41</v>
      </c>
      <c r="F792" s="217" t="s">
        <v>273</v>
      </c>
      <c r="G792" s="217">
        <v>26</v>
      </c>
    </row>
    <row r="793" spans="1:7" x14ac:dyDescent="0.3">
      <c r="A793" s="217">
        <v>2020</v>
      </c>
      <c r="B793" s="217" t="s">
        <v>115</v>
      </c>
      <c r="C793" s="217" t="s">
        <v>81</v>
      </c>
      <c r="D793" s="217" t="s">
        <v>82</v>
      </c>
      <c r="E793" s="217" t="s">
        <v>38</v>
      </c>
      <c r="F793" s="217" t="s">
        <v>274</v>
      </c>
    </row>
    <row r="794" spans="1:7" x14ac:dyDescent="0.3">
      <c r="A794" s="217">
        <v>2020</v>
      </c>
      <c r="B794" s="217" t="s">
        <v>115</v>
      </c>
      <c r="C794" s="217" t="s">
        <v>81</v>
      </c>
      <c r="D794" s="217" t="s">
        <v>82</v>
      </c>
      <c r="E794" s="217" t="s">
        <v>40</v>
      </c>
      <c r="F794" s="217" t="s">
        <v>274</v>
      </c>
    </row>
    <row r="795" spans="1:7" x14ac:dyDescent="0.3">
      <c r="A795" s="217">
        <v>2020</v>
      </c>
      <c r="B795" s="217" t="s">
        <v>115</v>
      </c>
      <c r="C795" s="217" t="s">
        <v>81</v>
      </c>
      <c r="D795" s="217" t="s">
        <v>82</v>
      </c>
      <c r="E795" s="217" t="s">
        <v>41</v>
      </c>
      <c r="F795" s="217" t="s">
        <v>274</v>
      </c>
    </row>
    <row r="796" spans="1:7" x14ac:dyDescent="0.3">
      <c r="A796" s="217">
        <v>2020</v>
      </c>
      <c r="B796" s="217" t="s">
        <v>115</v>
      </c>
      <c r="C796" s="217" t="s">
        <v>81</v>
      </c>
      <c r="D796" s="217" t="s">
        <v>82</v>
      </c>
      <c r="E796" s="217" t="s">
        <v>38</v>
      </c>
      <c r="F796" s="217" t="s">
        <v>275</v>
      </c>
    </row>
    <row r="797" spans="1:7" x14ac:dyDescent="0.3">
      <c r="A797" s="217">
        <v>2020</v>
      </c>
      <c r="B797" s="217" t="s">
        <v>115</v>
      </c>
      <c r="C797" s="217" t="s">
        <v>81</v>
      </c>
      <c r="D797" s="217" t="s">
        <v>82</v>
      </c>
      <c r="E797" s="217" t="s">
        <v>40</v>
      </c>
      <c r="F797" s="217" t="s">
        <v>275</v>
      </c>
    </row>
    <row r="798" spans="1:7" x14ac:dyDescent="0.3">
      <c r="A798" s="217">
        <v>2020</v>
      </c>
      <c r="B798" s="217" t="s">
        <v>115</v>
      </c>
      <c r="C798" s="217" t="s">
        <v>81</v>
      </c>
      <c r="D798" s="217" t="s">
        <v>82</v>
      </c>
      <c r="E798" s="217" t="s">
        <v>41</v>
      </c>
      <c r="F798" s="217" t="s">
        <v>275</v>
      </c>
    </row>
    <row r="799" spans="1:7" x14ac:dyDescent="0.3">
      <c r="A799" s="217">
        <v>2020</v>
      </c>
      <c r="B799" s="217" t="s">
        <v>115</v>
      </c>
      <c r="C799" s="217" t="s">
        <v>98</v>
      </c>
      <c r="D799" s="217" t="s">
        <v>99</v>
      </c>
      <c r="E799" s="217" t="s">
        <v>38</v>
      </c>
      <c r="F799" s="217" t="s">
        <v>272</v>
      </c>
      <c r="G799" s="217">
        <v>6772</v>
      </c>
    </row>
    <row r="800" spans="1:7" x14ac:dyDescent="0.3">
      <c r="A800" s="217">
        <v>2020</v>
      </c>
      <c r="B800" s="217" t="s">
        <v>115</v>
      </c>
      <c r="C800" s="217" t="s">
        <v>98</v>
      </c>
      <c r="D800" s="217" t="s">
        <v>99</v>
      </c>
      <c r="E800" s="217" t="s">
        <v>40</v>
      </c>
      <c r="F800" s="217" t="s">
        <v>272</v>
      </c>
      <c r="G800" s="217">
        <v>481</v>
      </c>
    </row>
    <row r="801" spans="1:7" x14ac:dyDescent="0.3">
      <c r="A801" s="217">
        <v>2020</v>
      </c>
      <c r="B801" s="217" t="s">
        <v>115</v>
      </c>
      <c r="C801" s="217" t="s">
        <v>98</v>
      </c>
      <c r="D801" s="217" t="s">
        <v>99</v>
      </c>
      <c r="E801" s="217" t="s">
        <v>41</v>
      </c>
      <c r="F801" s="217" t="s">
        <v>272</v>
      </c>
      <c r="G801" s="217">
        <v>1</v>
      </c>
    </row>
    <row r="802" spans="1:7" x14ac:dyDescent="0.3">
      <c r="A802" s="217">
        <v>2020</v>
      </c>
      <c r="B802" s="217" t="s">
        <v>115</v>
      </c>
      <c r="C802" s="217" t="s">
        <v>98</v>
      </c>
      <c r="D802" s="217" t="s">
        <v>99</v>
      </c>
      <c r="E802" s="217" t="s">
        <v>38</v>
      </c>
      <c r="F802" s="217" t="s">
        <v>273</v>
      </c>
      <c r="G802" s="217">
        <v>159</v>
      </c>
    </row>
    <row r="803" spans="1:7" x14ac:dyDescent="0.3">
      <c r="A803" s="217">
        <v>2020</v>
      </c>
      <c r="B803" s="217" t="s">
        <v>115</v>
      </c>
      <c r="C803" s="217" t="s">
        <v>98</v>
      </c>
      <c r="D803" s="217" t="s">
        <v>99</v>
      </c>
      <c r="E803" s="217" t="s">
        <v>40</v>
      </c>
      <c r="F803" s="217" t="s">
        <v>273</v>
      </c>
      <c r="G803" s="217">
        <v>31</v>
      </c>
    </row>
    <row r="804" spans="1:7" x14ac:dyDescent="0.3">
      <c r="A804" s="217">
        <v>2020</v>
      </c>
      <c r="B804" s="217" t="s">
        <v>115</v>
      </c>
      <c r="C804" s="217" t="s">
        <v>98</v>
      </c>
      <c r="D804" s="217" t="s">
        <v>99</v>
      </c>
      <c r="E804" s="217" t="s">
        <v>41</v>
      </c>
      <c r="F804" s="217" t="s">
        <v>273</v>
      </c>
      <c r="G804" s="217">
        <v>5</v>
      </c>
    </row>
    <row r="805" spans="1:7" x14ac:dyDescent="0.3">
      <c r="A805" s="217">
        <v>2020</v>
      </c>
      <c r="B805" s="217" t="s">
        <v>115</v>
      </c>
      <c r="C805" s="217" t="s">
        <v>98</v>
      </c>
      <c r="D805" s="217" t="s">
        <v>99</v>
      </c>
      <c r="E805" s="217" t="s">
        <v>49</v>
      </c>
      <c r="F805" s="217" t="s">
        <v>273</v>
      </c>
    </row>
    <row r="806" spans="1:7" x14ac:dyDescent="0.3">
      <c r="A806" s="217">
        <v>2020</v>
      </c>
      <c r="B806" s="217" t="s">
        <v>115</v>
      </c>
      <c r="C806" s="217" t="s">
        <v>98</v>
      </c>
      <c r="D806" s="217" t="s">
        <v>99</v>
      </c>
      <c r="E806" s="217" t="s">
        <v>38</v>
      </c>
      <c r="F806" s="217" t="s">
        <v>274</v>
      </c>
    </row>
    <row r="807" spans="1:7" x14ac:dyDescent="0.3">
      <c r="A807" s="217">
        <v>2020</v>
      </c>
      <c r="B807" s="217" t="s">
        <v>115</v>
      </c>
      <c r="C807" s="217" t="s">
        <v>98</v>
      </c>
      <c r="D807" s="217" t="s">
        <v>99</v>
      </c>
      <c r="E807" s="217" t="s">
        <v>40</v>
      </c>
      <c r="F807" s="217" t="s">
        <v>274</v>
      </c>
    </row>
    <row r="808" spans="1:7" x14ac:dyDescent="0.3">
      <c r="A808" s="217">
        <v>2020</v>
      </c>
      <c r="B808" s="217" t="s">
        <v>115</v>
      </c>
      <c r="C808" s="217" t="s">
        <v>98</v>
      </c>
      <c r="D808" s="217" t="s">
        <v>99</v>
      </c>
      <c r="E808" s="217" t="s">
        <v>41</v>
      </c>
      <c r="F808" s="217" t="s">
        <v>274</v>
      </c>
      <c r="G808" s="217">
        <v>72</v>
      </c>
    </row>
    <row r="809" spans="1:7" x14ac:dyDescent="0.3">
      <c r="A809" s="217">
        <v>2020</v>
      </c>
      <c r="B809" s="217" t="s">
        <v>115</v>
      </c>
      <c r="C809" s="217" t="s">
        <v>98</v>
      </c>
      <c r="D809" s="217" t="s">
        <v>99</v>
      </c>
      <c r="E809" s="217" t="s">
        <v>38</v>
      </c>
      <c r="F809" s="217" t="s">
        <v>275</v>
      </c>
    </row>
    <row r="810" spans="1:7" x14ac:dyDescent="0.3">
      <c r="A810" s="217">
        <v>2020</v>
      </c>
      <c r="B810" s="217" t="s">
        <v>115</v>
      </c>
      <c r="C810" s="217" t="s">
        <v>98</v>
      </c>
      <c r="D810" s="217" t="s">
        <v>99</v>
      </c>
      <c r="E810" s="217" t="s">
        <v>40</v>
      </c>
      <c r="F810" s="217" t="s">
        <v>275</v>
      </c>
    </row>
    <row r="811" spans="1:7" x14ac:dyDescent="0.3">
      <c r="A811" s="217">
        <v>2020</v>
      </c>
      <c r="B811" s="217" t="s">
        <v>115</v>
      </c>
      <c r="C811" s="217" t="s">
        <v>98</v>
      </c>
      <c r="D811" s="217" t="s">
        <v>99</v>
      </c>
      <c r="E811" s="217" t="s">
        <v>41</v>
      </c>
      <c r="F811" s="217" t="s">
        <v>275</v>
      </c>
    </row>
    <row r="812" spans="1:7" x14ac:dyDescent="0.3">
      <c r="A812" s="217">
        <v>2020</v>
      </c>
      <c r="B812" s="217" t="s">
        <v>115</v>
      </c>
      <c r="C812" s="217" t="s">
        <v>103</v>
      </c>
      <c r="D812" s="217" t="s">
        <v>104</v>
      </c>
      <c r="E812" s="217" t="s">
        <v>38</v>
      </c>
      <c r="F812" s="217" t="s">
        <v>272</v>
      </c>
      <c r="G812" s="217">
        <v>268</v>
      </c>
    </row>
    <row r="813" spans="1:7" x14ac:dyDescent="0.3">
      <c r="A813" s="217">
        <v>2020</v>
      </c>
      <c r="B813" s="217" t="s">
        <v>115</v>
      </c>
      <c r="C813" s="217" t="s">
        <v>103</v>
      </c>
      <c r="D813" s="217" t="s">
        <v>104</v>
      </c>
      <c r="E813" s="217" t="s">
        <v>40</v>
      </c>
      <c r="F813" s="217" t="s">
        <v>272</v>
      </c>
      <c r="G813" s="217">
        <v>166</v>
      </c>
    </row>
    <row r="814" spans="1:7" x14ac:dyDescent="0.3">
      <c r="A814" s="217">
        <v>2020</v>
      </c>
      <c r="B814" s="217" t="s">
        <v>115</v>
      </c>
      <c r="C814" s="217" t="s">
        <v>103</v>
      </c>
      <c r="D814" s="217" t="s">
        <v>104</v>
      </c>
      <c r="E814" s="217" t="s">
        <v>41</v>
      </c>
      <c r="F814" s="217" t="s">
        <v>272</v>
      </c>
    </row>
    <row r="815" spans="1:7" x14ac:dyDescent="0.3">
      <c r="A815" s="217">
        <v>2020</v>
      </c>
      <c r="B815" s="217" t="s">
        <v>115</v>
      </c>
      <c r="C815" s="217" t="s">
        <v>103</v>
      </c>
      <c r="D815" s="217" t="s">
        <v>104</v>
      </c>
      <c r="E815" s="217" t="s">
        <v>38</v>
      </c>
      <c r="F815" s="217" t="s">
        <v>273</v>
      </c>
      <c r="G815" s="217">
        <v>29</v>
      </c>
    </row>
    <row r="816" spans="1:7" x14ac:dyDescent="0.3">
      <c r="A816" s="217">
        <v>2020</v>
      </c>
      <c r="B816" s="217" t="s">
        <v>115</v>
      </c>
      <c r="C816" s="217" t="s">
        <v>103</v>
      </c>
      <c r="D816" s="217" t="s">
        <v>104</v>
      </c>
      <c r="E816" s="217" t="s">
        <v>40</v>
      </c>
      <c r="F816" s="217" t="s">
        <v>273</v>
      </c>
      <c r="G816" s="217">
        <v>26</v>
      </c>
    </row>
    <row r="817" spans="1:7" x14ac:dyDescent="0.3">
      <c r="A817" s="217">
        <v>2020</v>
      </c>
      <c r="B817" s="217" t="s">
        <v>115</v>
      </c>
      <c r="C817" s="217" t="s">
        <v>103</v>
      </c>
      <c r="D817" s="217" t="s">
        <v>104</v>
      </c>
      <c r="E817" s="217" t="s">
        <v>41</v>
      </c>
      <c r="F817" s="217" t="s">
        <v>273</v>
      </c>
    </row>
    <row r="818" spans="1:7" x14ac:dyDescent="0.3">
      <c r="A818" s="217">
        <v>2020</v>
      </c>
      <c r="B818" s="217" t="s">
        <v>115</v>
      </c>
      <c r="C818" s="217" t="s">
        <v>103</v>
      </c>
      <c r="D818" s="217" t="s">
        <v>104</v>
      </c>
      <c r="E818" s="217" t="s">
        <v>38</v>
      </c>
      <c r="F818" s="217" t="s">
        <v>274</v>
      </c>
      <c r="G818" s="217">
        <v>5</v>
      </c>
    </row>
    <row r="819" spans="1:7" x14ac:dyDescent="0.3">
      <c r="A819" s="217">
        <v>2020</v>
      </c>
      <c r="B819" s="217" t="s">
        <v>115</v>
      </c>
      <c r="C819" s="217" t="s">
        <v>103</v>
      </c>
      <c r="D819" s="217" t="s">
        <v>104</v>
      </c>
      <c r="E819" s="217" t="s">
        <v>40</v>
      </c>
      <c r="F819" s="217" t="s">
        <v>274</v>
      </c>
    </row>
    <row r="820" spans="1:7" x14ac:dyDescent="0.3">
      <c r="A820" s="217">
        <v>2020</v>
      </c>
      <c r="B820" s="217" t="s">
        <v>115</v>
      </c>
      <c r="C820" s="217" t="s">
        <v>103</v>
      </c>
      <c r="D820" s="217" t="s">
        <v>104</v>
      </c>
      <c r="E820" s="217" t="s">
        <v>41</v>
      </c>
      <c r="F820" s="217" t="s">
        <v>274</v>
      </c>
    </row>
    <row r="821" spans="1:7" x14ac:dyDescent="0.3">
      <c r="A821" s="217">
        <v>2020</v>
      </c>
      <c r="B821" s="217" t="s">
        <v>115</v>
      </c>
      <c r="C821" s="217" t="s">
        <v>103</v>
      </c>
      <c r="D821" s="217" t="s">
        <v>104</v>
      </c>
      <c r="E821" s="217" t="s">
        <v>38</v>
      </c>
      <c r="F821" s="217" t="s">
        <v>275</v>
      </c>
      <c r="G821" s="217">
        <v>2</v>
      </c>
    </row>
    <row r="822" spans="1:7" x14ac:dyDescent="0.3">
      <c r="A822" s="217">
        <v>2020</v>
      </c>
      <c r="B822" s="217" t="s">
        <v>115</v>
      </c>
      <c r="C822" s="217" t="s">
        <v>103</v>
      </c>
      <c r="D822" s="217" t="s">
        <v>104</v>
      </c>
      <c r="E822" s="217" t="s">
        <v>40</v>
      </c>
      <c r="F822" s="217" t="s">
        <v>275</v>
      </c>
    </row>
    <row r="823" spans="1:7" x14ac:dyDescent="0.3">
      <c r="A823" s="217">
        <v>2020</v>
      </c>
      <c r="B823" s="217" t="s">
        <v>115</v>
      </c>
      <c r="C823" s="217" t="s">
        <v>103</v>
      </c>
      <c r="D823" s="217" t="s">
        <v>104</v>
      </c>
      <c r="E823" s="217" t="s">
        <v>41</v>
      </c>
      <c r="F823" s="217" t="s">
        <v>275</v>
      </c>
    </row>
    <row r="824" spans="1:7" x14ac:dyDescent="0.3">
      <c r="A824" s="217">
        <v>2020</v>
      </c>
      <c r="B824" s="217" t="s">
        <v>115</v>
      </c>
      <c r="C824" s="217" t="s">
        <v>12</v>
      </c>
      <c r="D824" s="217" t="s">
        <v>47</v>
      </c>
      <c r="E824" s="217" t="s">
        <v>38</v>
      </c>
      <c r="F824" s="217" t="s">
        <v>272</v>
      </c>
      <c r="G824" s="217">
        <v>445</v>
      </c>
    </row>
    <row r="825" spans="1:7" x14ac:dyDescent="0.3">
      <c r="A825" s="217">
        <v>2020</v>
      </c>
      <c r="B825" s="217" t="s">
        <v>115</v>
      </c>
      <c r="C825" s="217" t="s">
        <v>12</v>
      </c>
      <c r="D825" s="217" t="s">
        <v>47</v>
      </c>
      <c r="E825" s="217" t="s">
        <v>40</v>
      </c>
      <c r="F825" s="217" t="s">
        <v>272</v>
      </c>
    </row>
    <row r="826" spans="1:7" x14ac:dyDescent="0.3">
      <c r="A826" s="217">
        <v>2020</v>
      </c>
      <c r="B826" s="217" t="s">
        <v>115</v>
      </c>
      <c r="C826" s="217" t="s">
        <v>12</v>
      </c>
      <c r="D826" s="217" t="s">
        <v>47</v>
      </c>
      <c r="E826" s="217" t="s">
        <v>41</v>
      </c>
      <c r="F826" s="217" t="s">
        <v>272</v>
      </c>
    </row>
    <row r="827" spans="1:7" x14ac:dyDescent="0.3">
      <c r="A827" s="217">
        <v>2020</v>
      </c>
      <c r="B827" s="217" t="s">
        <v>115</v>
      </c>
      <c r="C827" s="217" t="s">
        <v>12</v>
      </c>
      <c r="D827" s="217" t="s">
        <v>47</v>
      </c>
      <c r="E827" s="217" t="s">
        <v>38</v>
      </c>
      <c r="F827" s="217" t="s">
        <v>273</v>
      </c>
      <c r="G827" s="217">
        <v>34</v>
      </c>
    </row>
    <row r="828" spans="1:7" x14ac:dyDescent="0.3">
      <c r="A828" s="217">
        <v>2020</v>
      </c>
      <c r="B828" s="217" t="s">
        <v>115</v>
      </c>
      <c r="C828" s="217" t="s">
        <v>12</v>
      </c>
      <c r="D828" s="217" t="s">
        <v>47</v>
      </c>
      <c r="E828" s="217" t="s">
        <v>40</v>
      </c>
      <c r="F828" s="217" t="s">
        <v>273</v>
      </c>
    </row>
    <row r="829" spans="1:7" x14ac:dyDescent="0.3">
      <c r="A829" s="217">
        <v>2020</v>
      </c>
      <c r="B829" s="217" t="s">
        <v>115</v>
      </c>
      <c r="C829" s="217" t="s">
        <v>12</v>
      </c>
      <c r="D829" s="217" t="s">
        <v>47</v>
      </c>
      <c r="E829" s="217" t="s">
        <v>41</v>
      </c>
      <c r="F829" s="217" t="s">
        <v>273</v>
      </c>
    </row>
    <row r="830" spans="1:7" x14ac:dyDescent="0.3">
      <c r="A830" s="217">
        <v>2020</v>
      </c>
      <c r="B830" s="217" t="s">
        <v>115</v>
      </c>
      <c r="C830" s="217" t="s">
        <v>12</v>
      </c>
      <c r="D830" s="217" t="s">
        <v>47</v>
      </c>
      <c r="E830" s="217" t="s">
        <v>38</v>
      </c>
      <c r="F830" s="217" t="s">
        <v>274</v>
      </c>
    </row>
    <row r="831" spans="1:7" x14ac:dyDescent="0.3">
      <c r="A831" s="217">
        <v>2020</v>
      </c>
      <c r="B831" s="217" t="s">
        <v>115</v>
      </c>
      <c r="C831" s="217" t="s">
        <v>12</v>
      </c>
      <c r="D831" s="217" t="s">
        <v>47</v>
      </c>
      <c r="E831" s="217" t="s">
        <v>40</v>
      </c>
      <c r="F831" s="217" t="s">
        <v>274</v>
      </c>
    </row>
    <row r="832" spans="1:7" x14ac:dyDescent="0.3">
      <c r="A832" s="217">
        <v>2020</v>
      </c>
      <c r="B832" s="217" t="s">
        <v>115</v>
      </c>
      <c r="C832" s="217" t="s">
        <v>12</v>
      </c>
      <c r="D832" s="217" t="s">
        <v>47</v>
      </c>
      <c r="E832" s="217" t="s">
        <v>41</v>
      </c>
      <c r="F832" s="217" t="s">
        <v>274</v>
      </c>
    </row>
    <row r="833" spans="1:7" x14ac:dyDescent="0.3">
      <c r="A833" s="217">
        <v>2020</v>
      </c>
      <c r="B833" s="217" t="s">
        <v>115</v>
      </c>
      <c r="C833" s="217" t="s">
        <v>12</v>
      </c>
      <c r="D833" s="217" t="s">
        <v>47</v>
      </c>
      <c r="E833" s="217" t="s">
        <v>38</v>
      </c>
      <c r="F833" s="217" t="s">
        <v>275</v>
      </c>
    </row>
    <row r="834" spans="1:7" x14ac:dyDescent="0.3">
      <c r="A834" s="217">
        <v>2020</v>
      </c>
      <c r="B834" s="217" t="s">
        <v>115</v>
      </c>
      <c r="C834" s="217" t="s">
        <v>12</v>
      </c>
      <c r="D834" s="217" t="s">
        <v>47</v>
      </c>
      <c r="E834" s="217" t="s">
        <v>40</v>
      </c>
      <c r="F834" s="217" t="s">
        <v>275</v>
      </c>
    </row>
    <row r="835" spans="1:7" x14ac:dyDescent="0.3">
      <c r="A835" s="217">
        <v>2020</v>
      </c>
      <c r="B835" s="217" t="s">
        <v>115</v>
      </c>
      <c r="C835" s="217" t="s">
        <v>12</v>
      </c>
      <c r="D835" s="217" t="s">
        <v>47</v>
      </c>
      <c r="E835" s="217" t="s">
        <v>41</v>
      </c>
      <c r="F835" s="217" t="s">
        <v>275</v>
      </c>
    </row>
    <row r="836" spans="1:7" x14ac:dyDescent="0.3">
      <c r="A836" s="217">
        <v>2020</v>
      </c>
      <c r="B836" s="217" t="s">
        <v>115</v>
      </c>
      <c r="C836" s="217" t="s">
        <v>13</v>
      </c>
      <c r="D836" s="217" t="s">
        <v>48</v>
      </c>
      <c r="E836" s="217" t="s">
        <v>38</v>
      </c>
      <c r="F836" s="217" t="s">
        <v>272</v>
      </c>
      <c r="G836" s="217">
        <v>3054</v>
      </c>
    </row>
    <row r="837" spans="1:7" x14ac:dyDescent="0.3">
      <c r="A837" s="217">
        <v>2020</v>
      </c>
      <c r="B837" s="217" t="s">
        <v>115</v>
      </c>
      <c r="C837" s="217" t="s">
        <v>13</v>
      </c>
      <c r="D837" s="217" t="s">
        <v>48</v>
      </c>
      <c r="E837" s="217" t="s">
        <v>40</v>
      </c>
      <c r="F837" s="217" t="s">
        <v>272</v>
      </c>
      <c r="G837" s="217">
        <v>1785</v>
      </c>
    </row>
    <row r="838" spans="1:7" x14ac:dyDescent="0.3">
      <c r="A838" s="217">
        <v>2020</v>
      </c>
      <c r="B838" s="217" t="s">
        <v>115</v>
      </c>
      <c r="C838" s="217" t="s">
        <v>13</v>
      </c>
      <c r="D838" s="217" t="s">
        <v>48</v>
      </c>
      <c r="E838" s="217" t="s">
        <v>41</v>
      </c>
      <c r="F838" s="217" t="s">
        <v>272</v>
      </c>
      <c r="G838" s="217">
        <v>215</v>
      </c>
    </row>
    <row r="839" spans="1:7" x14ac:dyDescent="0.3">
      <c r="A839" s="217">
        <v>2020</v>
      </c>
      <c r="B839" s="217" t="s">
        <v>115</v>
      </c>
      <c r="C839" s="217" t="s">
        <v>13</v>
      </c>
      <c r="D839" s="217" t="s">
        <v>48</v>
      </c>
      <c r="E839" s="217" t="s">
        <v>49</v>
      </c>
      <c r="F839" s="217" t="s">
        <v>272</v>
      </c>
    </row>
    <row r="840" spans="1:7" x14ac:dyDescent="0.3">
      <c r="A840" s="217">
        <v>2020</v>
      </c>
      <c r="B840" s="217" t="s">
        <v>115</v>
      </c>
      <c r="C840" s="217" t="s">
        <v>13</v>
      </c>
      <c r="D840" s="217" t="s">
        <v>48</v>
      </c>
      <c r="E840" s="217" t="s">
        <v>38</v>
      </c>
      <c r="F840" s="217" t="s">
        <v>273</v>
      </c>
      <c r="G840" s="217">
        <v>111</v>
      </c>
    </row>
    <row r="841" spans="1:7" x14ac:dyDescent="0.3">
      <c r="A841" s="217">
        <v>2020</v>
      </c>
      <c r="B841" s="217" t="s">
        <v>115</v>
      </c>
      <c r="C841" s="217" t="s">
        <v>13</v>
      </c>
      <c r="D841" s="217" t="s">
        <v>48</v>
      </c>
      <c r="E841" s="217" t="s">
        <v>40</v>
      </c>
      <c r="F841" s="217" t="s">
        <v>273</v>
      </c>
      <c r="G841" s="217">
        <v>80</v>
      </c>
    </row>
    <row r="842" spans="1:7" x14ac:dyDescent="0.3">
      <c r="A842" s="217">
        <v>2020</v>
      </c>
      <c r="B842" s="217" t="s">
        <v>115</v>
      </c>
      <c r="C842" s="217" t="s">
        <v>13</v>
      </c>
      <c r="D842" s="217" t="s">
        <v>48</v>
      </c>
      <c r="E842" s="217" t="s">
        <v>41</v>
      </c>
      <c r="F842" s="217" t="s">
        <v>273</v>
      </c>
      <c r="G842" s="217">
        <v>30</v>
      </c>
    </row>
    <row r="843" spans="1:7" x14ac:dyDescent="0.3">
      <c r="A843" s="217">
        <v>2020</v>
      </c>
      <c r="B843" s="217" t="s">
        <v>115</v>
      </c>
      <c r="C843" s="217" t="s">
        <v>13</v>
      </c>
      <c r="D843" s="217" t="s">
        <v>48</v>
      </c>
      <c r="E843" s="217" t="s">
        <v>49</v>
      </c>
      <c r="F843" s="217" t="s">
        <v>273</v>
      </c>
    </row>
    <row r="844" spans="1:7" x14ac:dyDescent="0.3">
      <c r="A844" s="217">
        <v>2020</v>
      </c>
      <c r="B844" s="217" t="s">
        <v>115</v>
      </c>
      <c r="C844" s="217" t="s">
        <v>13</v>
      </c>
      <c r="D844" s="217" t="s">
        <v>48</v>
      </c>
      <c r="E844" s="217" t="s">
        <v>38</v>
      </c>
      <c r="F844" s="217" t="s">
        <v>274</v>
      </c>
    </row>
    <row r="845" spans="1:7" x14ac:dyDescent="0.3">
      <c r="A845" s="217">
        <v>2020</v>
      </c>
      <c r="B845" s="217" t="s">
        <v>115</v>
      </c>
      <c r="C845" s="217" t="s">
        <v>13</v>
      </c>
      <c r="D845" s="217" t="s">
        <v>48</v>
      </c>
      <c r="E845" s="217" t="s">
        <v>40</v>
      </c>
      <c r="F845" s="217" t="s">
        <v>274</v>
      </c>
      <c r="G845" s="217">
        <v>21</v>
      </c>
    </row>
    <row r="846" spans="1:7" x14ac:dyDescent="0.3">
      <c r="A846" s="217">
        <v>2020</v>
      </c>
      <c r="B846" s="217" t="s">
        <v>115</v>
      </c>
      <c r="C846" s="217" t="s">
        <v>13</v>
      </c>
      <c r="D846" s="217" t="s">
        <v>48</v>
      </c>
      <c r="E846" s="217" t="s">
        <v>41</v>
      </c>
      <c r="F846" s="217" t="s">
        <v>274</v>
      </c>
      <c r="G846" s="217">
        <v>279</v>
      </c>
    </row>
    <row r="847" spans="1:7" x14ac:dyDescent="0.3">
      <c r="A847" s="217">
        <v>2020</v>
      </c>
      <c r="B847" s="217" t="s">
        <v>115</v>
      </c>
      <c r="C847" s="217" t="s">
        <v>13</v>
      </c>
      <c r="D847" s="217" t="s">
        <v>48</v>
      </c>
      <c r="E847" s="217" t="s">
        <v>49</v>
      </c>
      <c r="F847" s="217" t="s">
        <v>274</v>
      </c>
      <c r="G847" s="217">
        <v>67</v>
      </c>
    </row>
    <row r="848" spans="1:7" x14ac:dyDescent="0.3">
      <c r="A848" s="217">
        <v>2020</v>
      </c>
      <c r="B848" s="217" t="s">
        <v>115</v>
      </c>
      <c r="C848" s="217" t="s">
        <v>13</v>
      </c>
      <c r="D848" s="217" t="s">
        <v>48</v>
      </c>
      <c r="E848" s="217" t="s">
        <v>38</v>
      </c>
      <c r="F848" s="217" t="s">
        <v>275</v>
      </c>
      <c r="G848" s="217">
        <v>24</v>
      </c>
    </row>
    <row r="849" spans="1:7" x14ac:dyDescent="0.3">
      <c r="A849" s="217">
        <v>2020</v>
      </c>
      <c r="B849" s="217" t="s">
        <v>115</v>
      </c>
      <c r="C849" s="217" t="s">
        <v>13</v>
      </c>
      <c r="D849" s="217" t="s">
        <v>48</v>
      </c>
      <c r="E849" s="217" t="s">
        <v>40</v>
      </c>
      <c r="F849" s="217" t="s">
        <v>275</v>
      </c>
    </row>
    <row r="850" spans="1:7" x14ac:dyDescent="0.3">
      <c r="A850" s="217">
        <v>2020</v>
      </c>
      <c r="B850" s="217" t="s">
        <v>115</v>
      </c>
      <c r="C850" s="217" t="s">
        <v>13</v>
      </c>
      <c r="D850" s="217" t="s">
        <v>48</v>
      </c>
      <c r="E850" s="217" t="s">
        <v>41</v>
      </c>
      <c r="F850" s="217" t="s">
        <v>275</v>
      </c>
    </row>
    <row r="851" spans="1:7" x14ac:dyDescent="0.3">
      <c r="A851" s="217">
        <v>2020</v>
      </c>
      <c r="B851" s="217" t="s">
        <v>6</v>
      </c>
      <c r="C851" s="217" t="s">
        <v>14</v>
      </c>
      <c r="D851" s="217" t="s">
        <v>50</v>
      </c>
      <c r="E851" s="217" t="s">
        <v>38</v>
      </c>
      <c r="F851" s="217" t="s">
        <v>272</v>
      </c>
      <c r="G851" s="217">
        <v>67</v>
      </c>
    </row>
    <row r="852" spans="1:7" x14ac:dyDescent="0.3">
      <c r="A852" s="217">
        <v>2020</v>
      </c>
      <c r="B852" s="217" t="s">
        <v>6</v>
      </c>
      <c r="C852" s="217" t="s">
        <v>14</v>
      </c>
      <c r="D852" s="217" t="s">
        <v>50</v>
      </c>
      <c r="E852" s="217" t="s">
        <v>40</v>
      </c>
      <c r="F852" s="217" t="s">
        <v>272</v>
      </c>
      <c r="G852" s="217">
        <v>21</v>
      </c>
    </row>
    <row r="853" spans="1:7" x14ac:dyDescent="0.3">
      <c r="A853" s="217">
        <v>2020</v>
      </c>
      <c r="B853" s="217" t="s">
        <v>6</v>
      </c>
      <c r="C853" s="217" t="s">
        <v>14</v>
      </c>
      <c r="D853" s="217" t="s">
        <v>50</v>
      </c>
      <c r="E853" s="217" t="s">
        <v>41</v>
      </c>
      <c r="F853" s="217" t="s">
        <v>272</v>
      </c>
      <c r="G853" s="217">
        <v>191</v>
      </c>
    </row>
    <row r="854" spans="1:7" x14ac:dyDescent="0.3">
      <c r="A854" s="217">
        <v>2020</v>
      </c>
      <c r="B854" s="217" t="s">
        <v>6</v>
      </c>
      <c r="C854" s="217" t="s">
        <v>14</v>
      </c>
      <c r="D854" s="217" t="s">
        <v>50</v>
      </c>
      <c r="E854" s="217" t="s">
        <v>38</v>
      </c>
      <c r="F854" s="217" t="s">
        <v>273</v>
      </c>
      <c r="G854" s="217">
        <v>5</v>
      </c>
    </row>
    <row r="855" spans="1:7" x14ac:dyDescent="0.3">
      <c r="A855" s="217">
        <v>2020</v>
      </c>
      <c r="B855" s="217" t="s">
        <v>6</v>
      </c>
      <c r="C855" s="217" t="s">
        <v>14</v>
      </c>
      <c r="D855" s="217" t="s">
        <v>50</v>
      </c>
      <c r="E855" s="217" t="s">
        <v>40</v>
      </c>
      <c r="F855" s="217" t="s">
        <v>273</v>
      </c>
      <c r="G855" s="217">
        <v>28</v>
      </c>
    </row>
    <row r="856" spans="1:7" x14ac:dyDescent="0.3">
      <c r="A856" s="217">
        <v>2020</v>
      </c>
      <c r="B856" s="217" t="s">
        <v>6</v>
      </c>
      <c r="C856" s="217" t="s">
        <v>14</v>
      </c>
      <c r="D856" s="217" t="s">
        <v>50</v>
      </c>
      <c r="E856" s="217" t="s">
        <v>41</v>
      </c>
      <c r="F856" s="217" t="s">
        <v>273</v>
      </c>
      <c r="G856" s="217">
        <v>9</v>
      </c>
    </row>
    <row r="857" spans="1:7" x14ac:dyDescent="0.3">
      <c r="A857" s="217">
        <v>2020</v>
      </c>
      <c r="B857" s="217" t="s">
        <v>6</v>
      </c>
      <c r="C857" s="217" t="s">
        <v>14</v>
      </c>
      <c r="D857" s="217" t="s">
        <v>50</v>
      </c>
      <c r="E857" s="217" t="s">
        <v>38</v>
      </c>
      <c r="F857" s="217" t="s">
        <v>274</v>
      </c>
    </row>
    <row r="858" spans="1:7" x14ac:dyDescent="0.3">
      <c r="A858" s="217">
        <v>2020</v>
      </c>
      <c r="B858" s="217" t="s">
        <v>6</v>
      </c>
      <c r="C858" s="217" t="s">
        <v>14</v>
      </c>
      <c r="D858" s="217" t="s">
        <v>50</v>
      </c>
      <c r="E858" s="217" t="s">
        <v>40</v>
      </c>
      <c r="F858" s="217" t="s">
        <v>274</v>
      </c>
      <c r="G858" s="217">
        <v>4</v>
      </c>
    </row>
    <row r="859" spans="1:7" x14ac:dyDescent="0.3">
      <c r="A859" s="217">
        <v>2020</v>
      </c>
      <c r="B859" s="217" t="s">
        <v>6</v>
      </c>
      <c r="C859" s="217" t="s">
        <v>14</v>
      </c>
      <c r="D859" s="217" t="s">
        <v>50</v>
      </c>
      <c r="E859" s="217" t="s">
        <v>41</v>
      </c>
      <c r="F859" s="217" t="s">
        <v>274</v>
      </c>
      <c r="G859" s="217">
        <v>25</v>
      </c>
    </row>
    <row r="860" spans="1:7" x14ac:dyDescent="0.3">
      <c r="A860" s="217">
        <v>2020</v>
      </c>
      <c r="B860" s="217" t="s">
        <v>6</v>
      </c>
      <c r="C860" s="217" t="s">
        <v>14</v>
      </c>
      <c r="D860" s="217" t="s">
        <v>50</v>
      </c>
      <c r="E860" s="217" t="s">
        <v>38</v>
      </c>
      <c r="F860" s="217" t="s">
        <v>275</v>
      </c>
    </row>
    <row r="861" spans="1:7" x14ac:dyDescent="0.3">
      <c r="A861" s="217">
        <v>2020</v>
      </c>
      <c r="B861" s="217" t="s">
        <v>6</v>
      </c>
      <c r="C861" s="217" t="s">
        <v>14</v>
      </c>
      <c r="D861" s="217" t="s">
        <v>50</v>
      </c>
      <c r="E861" s="217" t="s">
        <v>40</v>
      </c>
      <c r="F861" s="217" t="s">
        <v>275</v>
      </c>
    </row>
    <row r="862" spans="1:7" x14ac:dyDescent="0.3">
      <c r="A862" s="217">
        <v>2020</v>
      </c>
      <c r="B862" s="217" t="s">
        <v>6</v>
      </c>
      <c r="C862" s="217" t="s">
        <v>14</v>
      </c>
      <c r="D862" s="217" t="s">
        <v>50</v>
      </c>
      <c r="E862" s="217" t="s">
        <v>41</v>
      </c>
      <c r="F862" s="217" t="s">
        <v>275</v>
      </c>
    </row>
    <row r="863" spans="1:7" x14ac:dyDescent="0.3">
      <c r="A863" s="217">
        <v>2020</v>
      </c>
      <c r="B863" s="217" t="s">
        <v>6</v>
      </c>
      <c r="C863" s="217" t="s">
        <v>15</v>
      </c>
      <c r="D863" s="217" t="s">
        <v>52</v>
      </c>
      <c r="E863" s="217" t="s">
        <v>38</v>
      </c>
      <c r="F863" s="217" t="s">
        <v>272</v>
      </c>
      <c r="G863" s="217">
        <v>10396</v>
      </c>
    </row>
    <row r="864" spans="1:7" x14ac:dyDescent="0.3">
      <c r="A864" s="217">
        <v>2020</v>
      </c>
      <c r="B864" s="217" t="s">
        <v>6</v>
      </c>
      <c r="C864" s="217" t="s">
        <v>15</v>
      </c>
      <c r="D864" s="217" t="s">
        <v>52</v>
      </c>
      <c r="E864" s="217" t="s">
        <v>40</v>
      </c>
      <c r="F864" s="217" t="s">
        <v>272</v>
      </c>
      <c r="G864" s="217">
        <v>3238</v>
      </c>
    </row>
    <row r="865" spans="1:7" x14ac:dyDescent="0.3">
      <c r="A865" s="217">
        <v>2020</v>
      </c>
      <c r="B865" s="217" t="s">
        <v>6</v>
      </c>
      <c r="C865" s="217" t="s">
        <v>15</v>
      </c>
      <c r="D865" s="217" t="s">
        <v>52</v>
      </c>
      <c r="E865" s="217" t="s">
        <v>41</v>
      </c>
      <c r="F865" s="217" t="s">
        <v>272</v>
      </c>
      <c r="G865" s="217">
        <v>154</v>
      </c>
    </row>
    <row r="866" spans="1:7" x14ac:dyDescent="0.3">
      <c r="A866" s="217">
        <v>2020</v>
      </c>
      <c r="B866" s="217" t="s">
        <v>6</v>
      </c>
      <c r="C866" s="217" t="s">
        <v>15</v>
      </c>
      <c r="D866" s="217" t="s">
        <v>52</v>
      </c>
      <c r="E866" s="217" t="s">
        <v>38</v>
      </c>
      <c r="F866" s="217" t="s">
        <v>273</v>
      </c>
      <c r="G866" s="217">
        <v>966</v>
      </c>
    </row>
    <row r="867" spans="1:7" x14ac:dyDescent="0.3">
      <c r="A867" s="217">
        <v>2020</v>
      </c>
      <c r="B867" s="217" t="s">
        <v>6</v>
      </c>
      <c r="C867" s="217" t="s">
        <v>15</v>
      </c>
      <c r="D867" s="217" t="s">
        <v>52</v>
      </c>
      <c r="E867" s="217" t="s">
        <v>40</v>
      </c>
      <c r="F867" s="217" t="s">
        <v>273</v>
      </c>
      <c r="G867" s="217">
        <v>402</v>
      </c>
    </row>
    <row r="868" spans="1:7" x14ac:dyDescent="0.3">
      <c r="A868" s="217">
        <v>2020</v>
      </c>
      <c r="B868" s="217" t="s">
        <v>6</v>
      </c>
      <c r="C868" s="217" t="s">
        <v>15</v>
      </c>
      <c r="D868" s="217" t="s">
        <v>52</v>
      </c>
      <c r="E868" s="217" t="s">
        <v>41</v>
      </c>
      <c r="F868" s="217" t="s">
        <v>273</v>
      </c>
      <c r="G868" s="217">
        <v>60</v>
      </c>
    </row>
    <row r="869" spans="1:7" x14ac:dyDescent="0.3">
      <c r="A869" s="217">
        <v>2020</v>
      </c>
      <c r="B869" s="217" t="s">
        <v>6</v>
      </c>
      <c r="C869" s="217" t="s">
        <v>15</v>
      </c>
      <c r="D869" s="217" t="s">
        <v>52</v>
      </c>
      <c r="E869" s="217" t="s">
        <v>38</v>
      </c>
      <c r="F869" s="217" t="s">
        <v>274</v>
      </c>
    </row>
    <row r="870" spans="1:7" x14ac:dyDescent="0.3">
      <c r="A870" s="217">
        <v>2020</v>
      </c>
      <c r="B870" s="217" t="s">
        <v>6</v>
      </c>
      <c r="C870" s="217" t="s">
        <v>15</v>
      </c>
      <c r="D870" s="217" t="s">
        <v>52</v>
      </c>
      <c r="E870" s="217" t="s">
        <v>40</v>
      </c>
      <c r="F870" s="217" t="s">
        <v>274</v>
      </c>
      <c r="G870" s="217">
        <v>9</v>
      </c>
    </row>
    <row r="871" spans="1:7" x14ac:dyDescent="0.3">
      <c r="A871" s="217">
        <v>2020</v>
      </c>
      <c r="B871" s="217" t="s">
        <v>6</v>
      </c>
      <c r="C871" s="217" t="s">
        <v>15</v>
      </c>
      <c r="D871" s="217" t="s">
        <v>52</v>
      </c>
      <c r="E871" s="217" t="s">
        <v>41</v>
      </c>
      <c r="F871" s="217" t="s">
        <v>274</v>
      </c>
      <c r="G871" s="217">
        <v>113</v>
      </c>
    </row>
    <row r="872" spans="1:7" x14ac:dyDescent="0.3">
      <c r="A872" s="217">
        <v>2020</v>
      </c>
      <c r="B872" s="217" t="s">
        <v>6</v>
      </c>
      <c r="C872" s="217" t="s">
        <v>15</v>
      </c>
      <c r="D872" s="217" t="s">
        <v>52</v>
      </c>
      <c r="E872" s="217" t="s">
        <v>38</v>
      </c>
      <c r="F872" s="217" t="s">
        <v>275</v>
      </c>
      <c r="G872" s="217">
        <v>201</v>
      </c>
    </row>
    <row r="873" spans="1:7" x14ac:dyDescent="0.3">
      <c r="A873" s="217">
        <v>2020</v>
      </c>
      <c r="B873" s="217" t="s">
        <v>6</v>
      </c>
      <c r="C873" s="217" t="s">
        <v>15</v>
      </c>
      <c r="D873" s="217" t="s">
        <v>52</v>
      </c>
      <c r="E873" s="217" t="s">
        <v>40</v>
      </c>
      <c r="F873" s="217" t="s">
        <v>275</v>
      </c>
    </row>
    <row r="874" spans="1:7" x14ac:dyDescent="0.3">
      <c r="A874" s="217">
        <v>2020</v>
      </c>
      <c r="B874" s="217" t="s">
        <v>6</v>
      </c>
      <c r="C874" s="217" t="s">
        <v>15</v>
      </c>
      <c r="D874" s="217" t="s">
        <v>52</v>
      </c>
      <c r="E874" s="217" t="s">
        <v>41</v>
      </c>
      <c r="F874" s="217" t="s">
        <v>275</v>
      </c>
    </row>
    <row r="875" spans="1:7" x14ac:dyDescent="0.3">
      <c r="A875" s="217">
        <v>2020</v>
      </c>
      <c r="B875" s="217" t="s">
        <v>6</v>
      </c>
      <c r="C875" s="217" t="s">
        <v>16</v>
      </c>
      <c r="D875" s="217" t="s">
        <v>53</v>
      </c>
      <c r="E875" s="217" t="s">
        <v>38</v>
      </c>
      <c r="F875" s="217" t="s">
        <v>272</v>
      </c>
      <c r="G875" s="217">
        <v>6360</v>
      </c>
    </row>
    <row r="876" spans="1:7" x14ac:dyDescent="0.3">
      <c r="A876" s="217">
        <v>2020</v>
      </c>
      <c r="B876" s="217" t="s">
        <v>6</v>
      </c>
      <c r="C876" s="217" t="s">
        <v>16</v>
      </c>
      <c r="D876" s="217" t="s">
        <v>53</v>
      </c>
      <c r="E876" s="217" t="s">
        <v>40</v>
      </c>
      <c r="F876" s="217" t="s">
        <v>272</v>
      </c>
      <c r="G876" s="217">
        <v>4289</v>
      </c>
    </row>
    <row r="877" spans="1:7" x14ac:dyDescent="0.3">
      <c r="A877" s="217">
        <v>2020</v>
      </c>
      <c r="B877" s="217" t="s">
        <v>6</v>
      </c>
      <c r="C877" s="217" t="s">
        <v>16</v>
      </c>
      <c r="D877" s="217" t="s">
        <v>53</v>
      </c>
      <c r="E877" s="217" t="s">
        <v>41</v>
      </c>
      <c r="F877" s="217" t="s">
        <v>272</v>
      </c>
      <c r="G877" s="217">
        <v>273</v>
      </c>
    </row>
    <row r="878" spans="1:7" x14ac:dyDescent="0.3">
      <c r="A878" s="217">
        <v>2020</v>
      </c>
      <c r="B878" s="217" t="s">
        <v>6</v>
      </c>
      <c r="C878" s="217" t="s">
        <v>16</v>
      </c>
      <c r="D878" s="217" t="s">
        <v>53</v>
      </c>
      <c r="E878" s="217" t="s">
        <v>38</v>
      </c>
      <c r="F878" s="217" t="s">
        <v>273</v>
      </c>
      <c r="G878" s="217">
        <v>3353</v>
      </c>
    </row>
    <row r="879" spans="1:7" x14ac:dyDescent="0.3">
      <c r="A879" s="217">
        <v>2020</v>
      </c>
      <c r="B879" s="217" t="s">
        <v>6</v>
      </c>
      <c r="C879" s="217" t="s">
        <v>16</v>
      </c>
      <c r="D879" s="217" t="s">
        <v>53</v>
      </c>
      <c r="E879" s="217" t="s">
        <v>40</v>
      </c>
      <c r="F879" s="217" t="s">
        <v>273</v>
      </c>
      <c r="G879" s="217">
        <v>2173</v>
      </c>
    </row>
    <row r="880" spans="1:7" x14ac:dyDescent="0.3">
      <c r="A880" s="217">
        <v>2020</v>
      </c>
      <c r="B880" s="217" t="s">
        <v>6</v>
      </c>
      <c r="C880" s="217" t="s">
        <v>16</v>
      </c>
      <c r="D880" s="217" t="s">
        <v>53</v>
      </c>
      <c r="E880" s="217" t="s">
        <v>41</v>
      </c>
      <c r="F880" s="217" t="s">
        <v>273</v>
      </c>
      <c r="G880" s="217">
        <v>174</v>
      </c>
    </row>
    <row r="881" spans="1:7" x14ac:dyDescent="0.3">
      <c r="A881" s="217">
        <v>2020</v>
      </c>
      <c r="B881" s="217" t="s">
        <v>6</v>
      </c>
      <c r="C881" s="217" t="s">
        <v>16</v>
      </c>
      <c r="D881" s="217" t="s">
        <v>53</v>
      </c>
      <c r="E881" s="217" t="s">
        <v>38</v>
      </c>
      <c r="F881" s="217" t="s">
        <v>274</v>
      </c>
    </row>
    <row r="882" spans="1:7" x14ac:dyDescent="0.3">
      <c r="A882" s="217">
        <v>2020</v>
      </c>
      <c r="B882" s="217" t="s">
        <v>6</v>
      </c>
      <c r="C882" s="217" t="s">
        <v>16</v>
      </c>
      <c r="D882" s="217" t="s">
        <v>53</v>
      </c>
      <c r="E882" s="217" t="s">
        <v>40</v>
      </c>
      <c r="F882" s="217" t="s">
        <v>274</v>
      </c>
      <c r="G882" s="217">
        <v>134</v>
      </c>
    </row>
    <row r="883" spans="1:7" x14ac:dyDescent="0.3">
      <c r="A883" s="217">
        <v>2020</v>
      </c>
      <c r="B883" s="217" t="s">
        <v>6</v>
      </c>
      <c r="C883" s="217" t="s">
        <v>16</v>
      </c>
      <c r="D883" s="217" t="s">
        <v>53</v>
      </c>
      <c r="E883" s="217" t="s">
        <v>41</v>
      </c>
      <c r="F883" s="217" t="s">
        <v>274</v>
      </c>
      <c r="G883" s="217">
        <v>45</v>
      </c>
    </row>
    <row r="884" spans="1:7" x14ac:dyDescent="0.3">
      <c r="A884" s="217">
        <v>2020</v>
      </c>
      <c r="B884" s="217" t="s">
        <v>6</v>
      </c>
      <c r="C884" s="217" t="s">
        <v>16</v>
      </c>
      <c r="D884" s="217" t="s">
        <v>53</v>
      </c>
      <c r="E884" s="217" t="s">
        <v>38</v>
      </c>
      <c r="F884" s="217" t="s">
        <v>275</v>
      </c>
      <c r="G884" s="217">
        <v>114</v>
      </c>
    </row>
    <row r="885" spans="1:7" x14ac:dyDescent="0.3">
      <c r="A885" s="217">
        <v>2020</v>
      </c>
      <c r="B885" s="217" t="s">
        <v>6</v>
      </c>
      <c r="C885" s="217" t="s">
        <v>16</v>
      </c>
      <c r="D885" s="217" t="s">
        <v>53</v>
      </c>
      <c r="E885" s="217" t="s">
        <v>40</v>
      </c>
      <c r="F885" s="217" t="s">
        <v>275</v>
      </c>
    </row>
    <row r="886" spans="1:7" x14ac:dyDescent="0.3">
      <c r="A886" s="217">
        <v>2020</v>
      </c>
      <c r="B886" s="217" t="s">
        <v>6</v>
      </c>
      <c r="C886" s="217" t="s">
        <v>16</v>
      </c>
      <c r="D886" s="217" t="s">
        <v>53</v>
      </c>
      <c r="E886" s="217" t="s">
        <v>41</v>
      </c>
      <c r="F886" s="217" t="s">
        <v>275</v>
      </c>
    </row>
    <row r="887" spans="1:7" x14ac:dyDescent="0.3">
      <c r="A887" s="217">
        <v>2020</v>
      </c>
      <c r="B887" s="217" t="s">
        <v>6</v>
      </c>
      <c r="C887" s="217" t="s">
        <v>18</v>
      </c>
      <c r="D887" s="217" t="s">
        <v>56</v>
      </c>
      <c r="E887" s="217" t="s">
        <v>38</v>
      </c>
      <c r="F887" s="217" t="s">
        <v>272</v>
      </c>
      <c r="G887" s="217">
        <v>52598</v>
      </c>
    </row>
    <row r="888" spans="1:7" x14ac:dyDescent="0.3">
      <c r="A888" s="217">
        <v>2020</v>
      </c>
      <c r="B888" s="217" t="s">
        <v>6</v>
      </c>
      <c r="C888" s="217" t="s">
        <v>18</v>
      </c>
      <c r="D888" s="217" t="s">
        <v>56</v>
      </c>
      <c r="E888" s="217" t="s">
        <v>40</v>
      </c>
      <c r="F888" s="217" t="s">
        <v>272</v>
      </c>
      <c r="G888" s="217">
        <v>12512</v>
      </c>
    </row>
    <row r="889" spans="1:7" x14ac:dyDescent="0.3">
      <c r="A889" s="217">
        <v>2020</v>
      </c>
      <c r="B889" s="217" t="s">
        <v>6</v>
      </c>
      <c r="C889" s="217" t="s">
        <v>18</v>
      </c>
      <c r="D889" s="217" t="s">
        <v>56</v>
      </c>
      <c r="E889" s="217" t="s">
        <v>41</v>
      </c>
      <c r="F889" s="217" t="s">
        <v>272</v>
      </c>
      <c r="G889" s="217">
        <v>2306</v>
      </c>
    </row>
    <row r="890" spans="1:7" x14ac:dyDescent="0.3">
      <c r="A890" s="217">
        <v>2020</v>
      </c>
      <c r="B890" s="217" t="s">
        <v>6</v>
      </c>
      <c r="C890" s="217" t="s">
        <v>18</v>
      </c>
      <c r="D890" s="217" t="s">
        <v>56</v>
      </c>
      <c r="E890" s="217" t="s">
        <v>38</v>
      </c>
      <c r="F890" s="217" t="s">
        <v>273</v>
      </c>
      <c r="G890" s="217">
        <v>8421</v>
      </c>
    </row>
    <row r="891" spans="1:7" x14ac:dyDescent="0.3">
      <c r="A891" s="217">
        <v>2020</v>
      </c>
      <c r="B891" s="217" t="s">
        <v>6</v>
      </c>
      <c r="C891" s="217" t="s">
        <v>18</v>
      </c>
      <c r="D891" s="217" t="s">
        <v>56</v>
      </c>
      <c r="E891" s="217" t="s">
        <v>40</v>
      </c>
      <c r="F891" s="217" t="s">
        <v>273</v>
      </c>
      <c r="G891" s="217">
        <v>6277</v>
      </c>
    </row>
    <row r="892" spans="1:7" x14ac:dyDescent="0.3">
      <c r="A892" s="217">
        <v>2020</v>
      </c>
      <c r="B892" s="217" t="s">
        <v>6</v>
      </c>
      <c r="C892" s="217" t="s">
        <v>18</v>
      </c>
      <c r="D892" s="217" t="s">
        <v>56</v>
      </c>
      <c r="E892" s="217" t="s">
        <v>41</v>
      </c>
      <c r="F892" s="217" t="s">
        <v>273</v>
      </c>
      <c r="G892" s="217">
        <v>239</v>
      </c>
    </row>
    <row r="893" spans="1:7" x14ac:dyDescent="0.3">
      <c r="A893" s="217">
        <v>2020</v>
      </c>
      <c r="B893" s="217" t="s">
        <v>6</v>
      </c>
      <c r="C893" s="217" t="s">
        <v>18</v>
      </c>
      <c r="D893" s="217" t="s">
        <v>56</v>
      </c>
      <c r="E893" s="217" t="s">
        <v>38</v>
      </c>
      <c r="F893" s="217" t="s">
        <v>274</v>
      </c>
    </row>
    <row r="894" spans="1:7" x14ac:dyDescent="0.3">
      <c r="A894" s="217">
        <v>2020</v>
      </c>
      <c r="B894" s="217" t="s">
        <v>6</v>
      </c>
      <c r="C894" s="217" t="s">
        <v>18</v>
      </c>
      <c r="D894" s="217" t="s">
        <v>56</v>
      </c>
      <c r="E894" s="217" t="s">
        <v>40</v>
      </c>
      <c r="F894" s="217" t="s">
        <v>274</v>
      </c>
      <c r="G894" s="217">
        <v>1094</v>
      </c>
    </row>
    <row r="895" spans="1:7" x14ac:dyDescent="0.3">
      <c r="A895" s="217">
        <v>2020</v>
      </c>
      <c r="B895" s="217" t="s">
        <v>6</v>
      </c>
      <c r="C895" s="217" t="s">
        <v>18</v>
      </c>
      <c r="D895" s="217" t="s">
        <v>56</v>
      </c>
      <c r="E895" s="217" t="s">
        <v>41</v>
      </c>
      <c r="F895" s="217" t="s">
        <v>274</v>
      </c>
      <c r="G895" s="217">
        <v>5</v>
      </c>
    </row>
    <row r="896" spans="1:7" x14ac:dyDescent="0.3">
      <c r="A896" s="217">
        <v>2020</v>
      </c>
      <c r="B896" s="217" t="s">
        <v>6</v>
      </c>
      <c r="C896" s="217" t="s">
        <v>18</v>
      </c>
      <c r="D896" s="217" t="s">
        <v>56</v>
      </c>
      <c r="E896" s="217" t="s">
        <v>38</v>
      </c>
      <c r="F896" s="217" t="s">
        <v>275</v>
      </c>
      <c r="G896" s="217">
        <v>116</v>
      </c>
    </row>
    <row r="897" spans="1:7" x14ac:dyDescent="0.3">
      <c r="A897" s="217">
        <v>2020</v>
      </c>
      <c r="B897" s="217" t="s">
        <v>6</v>
      </c>
      <c r="C897" s="217" t="s">
        <v>18</v>
      </c>
      <c r="D897" s="217" t="s">
        <v>56</v>
      </c>
      <c r="E897" s="217" t="s">
        <v>40</v>
      </c>
      <c r="F897" s="217" t="s">
        <v>275</v>
      </c>
      <c r="G897" s="217">
        <v>2</v>
      </c>
    </row>
    <row r="898" spans="1:7" x14ac:dyDescent="0.3">
      <c r="A898" s="217">
        <v>2020</v>
      </c>
      <c r="B898" s="217" t="s">
        <v>6</v>
      </c>
      <c r="C898" s="217" t="s">
        <v>18</v>
      </c>
      <c r="D898" s="217" t="s">
        <v>56</v>
      </c>
      <c r="E898" s="217" t="s">
        <v>41</v>
      </c>
      <c r="F898" s="217" t="s">
        <v>275</v>
      </c>
    </row>
    <row r="899" spans="1:7" x14ac:dyDescent="0.3">
      <c r="A899" s="217">
        <v>2020</v>
      </c>
      <c r="B899" s="217" t="s">
        <v>113</v>
      </c>
      <c r="C899" s="217" t="s">
        <v>19</v>
      </c>
      <c r="D899" s="217" t="s">
        <v>57</v>
      </c>
      <c r="E899" s="217" t="s">
        <v>38</v>
      </c>
      <c r="F899" s="217" t="s">
        <v>272</v>
      </c>
      <c r="G899" s="217">
        <v>10087</v>
      </c>
    </row>
    <row r="900" spans="1:7" x14ac:dyDescent="0.3">
      <c r="A900" s="217">
        <v>2020</v>
      </c>
      <c r="B900" s="217" t="s">
        <v>113</v>
      </c>
      <c r="C900" s="217" t="s">
        <v>19</v>
      </c>
      <c r="D900" s="217" t="s">
        <v>57</v>
      </c>
      <c r="E900" s="217" t="s">
        <v>40</v>
      </c>
      <c r="F900" s="217" t="s">
        <v>272</v>
      </c>
      <c r="G900" s="217">
        <v>8654</v>
      </c>
    </row>
    <row r="901" spans="1:7" x14ac:dyDescent="0.3">
      <c r="A901" s="217">
        <v>2020</v>
      </c>
      <c r="B901" s="217" t="s">
        <v>113</v>
      </c>
      <c r="C901" s="217" t="s">
        <v>19</v>
      </c>
      <c r="D901" s="217" t="s">
        <v>57</v>
      </c>
      <c r="E901" s="217" t="s">
        <v>41</v>
      </c>
      <c r="F901" s="217" t="s">
        <v>272</v>
      </c>
      <c r="G901" s="217">
        <v>3026</v>
      </c>
    </row>
    <row r="902" spans="1:7" x14ac:dyDescent="0.3">
      <c r="A902" s="217">
        <v>2020</v>
      </c>
      <c r="B902" s="217" t="s">
        <v>113</v>
      </c>
      <c r="C902" s="217" t="s">
        <v>19</v>
      </c>
      <c r="D902" s="217" t="s">
        <v>57</v>
      </c>
      <c r="E902" s="217" t="s">
        <v>38</v>
      </c>
      <c r="F902" s="217" t="s">
        <v>273</v>
      </c>
      <c r="G902" s="217">
        <v>9295</v>
      </c>
    </row>
    <row r="903" spans="1:7" x14ac:dyDescent="0.3">
      <c r="A903" s="217">
        <v>2020</v>
      </c>
      <c r="B903" s="217" t="s">
        <v>113</v>
      </c>
      <c r="C903" s="217" t="s">
        <v>19</v>
      </c>
      <c r="D903" s="217" t="s">
        <v>57</v>
      </c>
      <c r="E903" s="217" t="s">
        <v>40</v>
      </c>
      <c r="F903" s="217" t="s">
        <v>273</v>
      </c>
      <c r="G903" s="217">
        <v>6911</v>
      </c>
    </row>
    <row r="904" spans="1:7" x14ac:dyDescent="0.3">
      <c r="A904" s="217">
        <v>2020</v>
      </c>
      <c r="B904" s="217" t="s">
        <v>113</v>
      </c>
      <c r="C904" s="217" t="s">
        <v>19</v>
      </c>
      <c r="D904" s="217" t="s">
        <v>57</v>
      </c>
      <c r="E904" s="217" t="s">
        <v>41</v>
      </c>
      <c r="F904" s="217" t="s">
        <v>273</v>
      </c>
      <c r="G904" s="217">
        <v>908</v>
      </c>
    </row>
    <row r="905" spans="1:7" x14ac:dyDescent="0.3">
      <c r="A905" s="217">
        <v>2020</v>
      </c>
      <c r="B905" s="217" t="s">
        <v>113</v>
      </c>
      <c r="C905" s="217" t="s">
        <v>19</v>
      </c>
      <c r="D905" s="217" t="s">
        <v>57</v>
      </c>
      <c r="E905" s="217" t="s">
        <v>38</v>
      </c>
      <c r="F905" s="217" t="s">
        <v>274</v>
      </c>
    </row>
    <row r="906" spans="1:7" x14ac:dyDescent="0.3">
      <c r="A906" s="217">
        <v>2020</v>
      </c>
      <c r="B906" s="217" t="s">
        <v>113</v>
      </c>
      <c r="C906" s="217" t="s">
        <v>19</v>
      </c>
      <c r="D906" s="217" t="s">
        <v>57</v>
      </c>
      <c r="E906" s="217" t="s">
        <v>40</v>
      </c>
      <c r="F906" s="217" t="s">
        <v>274</v>
      </c>
      <c r="G906" s="217">
        <v>2714</v>
      </c>
    </row>
    <row r="907" spans="1:7" x14ac:dyDescent="0.3">
      <c r="A907" s="217">
        <v>2020</v>
      </c>
      <c r="B907" s="217" t="s">
        <v>113</v>
      </c>
      <c r="C907" s="217" t="s">
        <v>19</v>
      </c>
      <c r="D907" s="217" t="s">
        <v>57</v>
      </c>
      <c r="E907" s="217" t="s">
        <v>41</v>
      </c>
      <c r="F907" s="217" t="s">
        <v>274</v>
      </c>
      <c r="G907" s="217">
        <v>384</v>
      </c>
    </row>
    <row r="908" spans="1:7" x14ac:dyDescent="0.3">
      <c r="A908" s="217">
        <v>2020</v>
      </c>
      <c r="B908" s="217" t="s">
        <v>113</v>
      </c>
      <c r="C908" s="217" t="s">
        <v>19</v>
      </c>
      <c r="D908" s="217" t="s">
        <v>57</v>
      </c>
      <c r="E908" s="217" t="s">
        <v>38</v>
      </c>
      <c r="F908" s="217" t="s">
        <v>275</v>
      </c>
      <c r="G908" s="217">
        <v>29</v>
      </c>
    </row>
    <row r="909" spans="1:7" x14ac:dyDescent="0.3">
      <c r="A909" s="217">
        <v>2020</v>
      </c>
      <c r="B909" s="217" t="s">
        <v>113</v>
      </c>
      <c r="C909" s="217" t="s">
        <v>19</v>
      </c>
      <c r="D909" s="217" t="s">
        <v>57</v>
      </c>
      <c r="E909" s="217" t="s">
        <v>40</v>
      </c>
      <c r="F909" s="217" t="s">
        <v>275</v>
      </c>
      <c r="G909" s="217">
        <v>21</v>
      </c>
    </row>
    <row r="910" spans="1:7" x14ac:dyDescent="0.3">
      <c r="A910" s="217">
        <v>2020</v>
      </c>
      <c r="B910" s="217" t="s">
        <v>113</v>
      </c>
      <c r="C910" s="217" t="s">
        <v>19</v>
      </c>
      <c r="D910" s="217" t="s">
        <v>57</v>
      </c>
      <c r="E910" s="217" t="s">
        <v>41</v>
      </c>
      <c r="F910" s="217" t="s">
        <v>275</v>
      </c>
    </row>
    <row r="911" spans="1:7" x14ac:dyDescent="0.3">
      <c r="A911" s="217">
        <v>2020</v>
      </c>
      <c r="B911" s="217" t="s">
        <v>113</v>
      </c>
      <c r="C911" s="217" t="s">
        <v>20</v>
      </c>
      <c r="D911" s="217" t="s">
        <v>58</v>
      </c>
      <c r="E911" s="217" t="s">
        <v>38</v>
      </c>
      <c r="F911" s="217" t="s">
        <v>272</v>
      </c>
      <c r="G911" s="217">
        <v>1470</v>
      </c>
    </row>
    <row r="912" spans="1:7" x14ac:dyDescent="0.3">
      <c r="A912" s="217">
        <v>2020</v>
      </c>
      <c r="B912" s="217" t="s">
        <v>113</v>
      </c>
      <c r="C912" s="217" t="s">
        <v>20</v>
      </c>
      <c r="D912" s="217" t="s">
        <v>58</v>
      </c>
      <c r="E912" s="217" t="s">
        <v>40</v>
      </c>
      <c r="F912" s="217" t="s">
        <v>272</v>
      </c>
      <c r="G912" s="217">
        <v>1445</v>
      </c>
    </row>
    <row r="913" spans="1:7" x14ac:dyDescent="0.3">
      <c r="A913" s="217">
        <v>2020</v>
      </c>
      <c r="B913" s="217" t="s">
        <v>113</v>
      </c>
      <c r="C913" s="217" t="s">
        <v>20</v>
      </c>
      <c r="D913" s="217" t="s">
        <v>58</v>
      </c>
      <c r="E913" s="217" t="s">
        <v>41</v>
      </c>
      <c r="F913" s="217" t="s">
        <v>272</v>
      </c>
      <c r="G913" s="217">
        <v>452</v>
      </c>
    </row>
    <row r="914" spans="1:7" x14ac:dyDescent="0.3">
      <c r="A914" s="217">
        <v>2020</v>
      </c>
      <c r="B914" s="217" t="s">
        <v>113</v>
      </c>
      <c r="C914" s="217" t="s">
        <v>20</v>
      </c>
      <c r="D914" s="217" t="s">
        <v>58</v>
      </c>
      <c r="E914" s="217" t="s">
        <v>38</v>
      </c>
      <c r="F914" s="217" t="s">
        <v>273</v>
      </c>
      <c r="G914" s="217">
        <v>258</v>
      </c>
    </row>
    <row r="915" spans="1:7" x14ac:dyDescent="0.3">
      <c r="A915" s="217">
        <v>2020</v>
      </c>
      <c r="B915" s="217" t="s">
        <v>113</v>
      </c>
      <c r="C915" s="217" t="s">
        <v>20</v>
      </c>
      <c r="D915" s="217" t="s">
        <v>58</v>
      </c>
      <c r="E915" s="217" t="s">
        <v>40</v>
      </c>
      <c r="F915" s="217" t="s">
        <v>273</v>
      </c>
      <c r="G915" s="217">
        <v>303</v>
      </c>
    </row>
    <row r="916" spans="1:7" x14ac:dyDescent="0.3">
      <c r="A916" s="217">
        <v>2020</v>
      </c>
      <c r="B916" s="217" t="s">
        <v>113</v>
      </c>
      <c r="C916" s="217" t="s">
        <v>20</v>
      </c>
      <c r="D916" s="217" t="s">
        <v>58</v>
      </c>
      <c r="E916" s="217" t="s">
        <v>41</v>
      </c>
      <c r="F916" s="217" t="s">
        <v>273</v>
      </c>
      <c r="G916" s="217">
        <v>212</v>
      </c>
    </row>
    <row r="917" spans="1:7" x14ac:dyDescent="0.3">
      <c r="A917" s="217">
        <v>2020</v>
      </c>
      <c r="B917" s="217" t="s">
        <v>113</v>
      </c>
      <c r="C917" s="217" t="s">
        <v>20</v>
      </c>
      <c r="D917" s="217" t="s">
        <v>58</v>
      </c>
      <c r="E917" s="217" t="s">
        <v>38</v>
      </c>
      <c r="F917" s="217" t="s">
        <v>274</v>
      </c>
    </row>
    <row r="918" spans="1:7" x14ac:dyDescent="0.3">
      <c r="A918" s="217">
        <v>2020</v>
      </c>
      <c r="B918" s="217" t="s">
        <v>113</v>
      </c>
      <c r="C918" s="217" t="s">
        <v>20</v>
      </c>
      <c r="D918" s="217" t="s">
        <v>58</v>
      </c>
      <c r="E918" s="217" t="s">
        <v>40</v>
      </c>
      <c r="F918" s="217" t="s">
        <v>274</v>
      </c>
      <c r="G918" s="217">
        <v>1273</v>
      </c>
    </row>
    <row r="919" spans="1:7" x14ac:dyDescent="0.3">
      <c r="A919" s="217">
        <v>2020</v>
      </c>
      <c r="B919" s="217" t="s">
        <v>113</v>
      </c>
      <c r="C919" s="217" t="s">
        <v>20</v>
      </c>
      <c r="D919" s="217" t="s">
        <v>58</v>
      </c>
      <c r="E919" s="217" t="s">
        <v>41</v>
      </c>
      <c r="F919" s="217" t="s">
        <v>274</v>
      </c>
      <c r="G919" s="217">
        <v>37</v>
      </c>
    </row>
    <row r="920" spans="1:7" x14ac:dyDescent="0.3">
      <c r="A920" s="217">
        <v>2020</v>
      </c>
      <c r="B920" s="217" t="s">
        <v>113</v>
      </c>
      <c r="C920" s="217" t="s">
        <v>20</v>
      </c>
      <c r="D920" s="217" t="s">
        <v>58</v>
      </c>
      <c r="E920" s="217" t="s">
        <v>38</v>
      </c>
      <c r="F920" s="217" t="s">
        <v>275</v>
      </c>
    </row>
    <row r="921" spans="1:7" x14ac:dyDescent="0.3">
      <c r="A921" s="217">
        <v>2020</v>
      </c>
      <c r="B921" s="217" t="s">
        <v>113</v>
      </c>
      <c r="C921" s="217" t="s">
        <v>20</v>
      </c>
      <c r="D921" s="217" t="s">
        <v>58</v>
      </c>
      <c r="E921" s="217" t="s">
        <v>40</v>
      </c>
      <c r="F921" s="217" t="s">
        <v>275</v>
      </c>
    </row>
    <row r="922" spans="1:7" x14ac:dyDescent="0.3">
      <c r="A922" s="217">
        <v>2020</v>
      </c>
      <c r="B922" s="217" t="s">
        <v>113</v>
      </c>
      <c r="C922" s="217" t="s">
        <v>20</v>
      </c>
      <c r="D922" s="217" t="s">
        <v>58</v>
      </c>
      <c r="E922" s="217" t="s">
        <v>41</v>
      </c>
      <c r="F922" s="217" t="s">
        <v>275</v>
      </c>
    </row>
    <row r="923" spans="1:7" x14ac:dyDescent="0.3">
      <c r="A923" s="217">
        <v>2020</v>
      </c>
      <c r="B923" s="217" t="s">
        <v>113</v>
      </c>
      <c r="C923" s="217" t="s">
        <v>21</v>
      </c>
      <c r="D923" s="217" t="s">
        <v>59</v>
      </c>
      <c r="E923" s="217" t="s">
        <v>38</v>
      </c>
      <c r="F923" s="217" t="s">
        <v>272</v>
      </c>
      <c r="G923" s="217">
        <v>3544</v>
      </c>
    </row>
    <row r="924" spans="1:7" x14ac:dyDescent="0.3">
      <c r="A924" s="217">
        <v>2020</v>
      </c>
      <c r="B924" s="217" t="s">
        <v>113</v>
      </c>
      <c r="C924" s="217" t="s">
        <v>21</v>
      </c>
      <c r="D924" s="217" t="s">
        <v>59</v>
      </c>
      <c r="E924" s="217" t="s">
        <v>40</v>
      </c>
      <c r="F924" s="217" t="s">
        <v>272</v>
      </c>
      <c r="G924" s="217">
        <v>1887</v>
      </c>
    </row>
    <row r="925" spans="1:7" x14ac:dyDescent="0.3">
      <c r="A925" s="217">
        <v>2020</v>
      </c>
      <c r="B925" s="217" t="s">
        <v>113</v>
      </c>
      <c r="C925" s="217" t="s">
        <v>21</v>
      </c>
      <c r="D925" s="217" t="s">
        <v>59</v>
      </c>
      <c r="E925" s="217" t="s">
        <v>41</v>
      </c>
      <c r="F925" s="217" t="s">
        <v>272</v>
      </c>
      <c r="G925" s="217">
        <v>484</v>
      </c>
    </row>
    <row r="926" spans="1:7" x14ac:dyDescent="0.3">
      <c r="A926" s="217">
        <v>2020</v>
      </c>
      <c r="B926" s="217" t="s">
        <v>113</v>
      </c>
      <c r="C926" s="217" t="s">
        <v>21</v>
      </c>
      <c r="D926" s="217" t="s">
        <v>59</v>
      </c>
      <c r="E926" s="217" t="s">
        <v>38</v>
      </c>
      <c r="F926" s="217" t="s">
        <v>273</v>
      </c>
      <c r="G926" s="217">
        <v>196</v>
      </c>
    </row>
    <row r="927" spans="1:7" x14ac:dyDescent="0.3">
      <c r="A927" s="217">
        <v>2020</v>
      </c>
      <c r="B927" s="217" t="s">
        <v>113</v>
      </c>
      <c r="C927" s="217" t="s">
        <v>21</v>
      </c>
      <c r="D927" s="217" t="s">
        <v>59</v>
      </c>
      <c r="E927" s="217" t="s">
        <v>40</v>
      </c>
      <c r="F927" s="217" t="s">
        <v>273</v>
      </c>
      <c r="G927" s="217">
        <v>1396</v>
      </c>
    </row>
    <row r="928" spans="1:7" x14ac:dyDescent="0.3">
      <c r="A928" s="217">
        <v>2020</v>
      </c>
      <c r="B928" s="217" t="s">
        <v>113</v>
      </c>
      <c r="C928" s="217" t="s">
        <v>21</v>
      </c>
      <c r="D928" s="217" t="s">
        <v>59</v>
      </c>
      <c r="E928" s="217" t="s">
        <v>41</v>
      </c>
      <c r="F928" s="217" t="s">
        <v>273</v>
      </c>
      <c r="G928" s="217">
        <v>1187</v>
      </c>
    </row>
    <row r="929" spans="1:7" x14ac:dyDescent="0.3">
      <c r="A929" s="217">
        <v>2020</v>
      </c>
      <c r="B929" s="217" t="s">
        <v>113</v>
      </c>
      <c r="C929" s="217" t="s">
        <v>21</v>
      </c>
      <c r="D929" s="217" t="s">
        <v>59</v>
      </c>
      <c r="E929" s="217" t="s">
        <v>38</v>
      </c>
      <c r="F929" s="217" t="s">
        <v>274</v>
      </c>
    </row>
    <row r="930" spans="1:7" x14ac:dyDescent="0.3">
      <c r="A930" s="217">
        <v>2020</v>
      </c>
      <c r="B930" s="217" t="s">
        <v>113</v>
      </c>
      <c r="C930" s="217" t="s">
        <v>21</v>
      </c>
      <c r="D930" s="217" t="s">
        <v>59</v>
      </c>
      <c r="E930" s="217" t="s">
        <v>40</v>
      </c>
      <c r="F930" s="217" t="s">
        <v>274</v>
      </c>
      <c r="G930" s="217">
        <v>407</v>
      </c>
    </row>
    <row r="931" spans="1:7" x14ac:dyDescent="0.3">
      <c r="A931" s="217">
        <v>2020</v>
      </c>
      <c r="B931" s="217" t="s">
        <v>113</v>
      </c>
      <c r="C931" s="217" t="s">
        <v>21</v>
      </c>
      <c r="D931" s="217" t="s">
        <v>59</v>
      </c>
      <c r="E931" s="217" t="s">
        <v>41</v>
      </c>
      <c r="F931" s="217" t="s">
        <v>274</v>
      </c>
      <c r="G931" s="217">
        <v>238</v>
      </c>
    </row>
    <row r="932" spans="1:7" x14ac:dyDescent="0.3">
      <c r="A932" s="217">
        <v>2020</v>
      </c>
      <c r="B932" s="217" t="s">
        <v>113</v>
      </c>
      <c r="C932" s="217" t="s">
        <v>21</v>
      </c>
      <c r="D932" s="217" t="s">
        <v>59</v>
      </c>
      <c r="E932" s="217" t="s">
        <v>38</v>
      </c>
      <c r="F932" s="217" t="s">
        <v>275</v>
      </c>
    </row>
    <row r="933" spans="1:7" x14ac:dyDescent="0.3">
      <c r="A933" s="217">
        <v>2020</v>
      </c>
      <c r="B933" s="217" t="s">
        <v>113</v>
      </c>
      <c r="C933" s="217" t="s">
        <v>21</v>
      </c>
      <c r="D933" s="217" t="s">
        <v>59</v>
      </c>
      <c r="E933" s="217" t="s">
        <v>40</v>
      </c>
      <c r="F933" s="217" t="s">
        <v>275</v>
      </c>
    </row>
    <row r="934" spans="1:7" x14ac:dyDescent="0.3">
      <c r="A934" s="217">
        <v>2020</v>
      </c>
      <c r="B934" s="217" t="s">
        <v>113</v>
      </c>
      <c r="C934" s="217" t="s">
        <v>21</v>
      </c>
      <c r="D934" s="217" t="s">
        <v>59</v>
      </c>
      <c r="E934" s="217" t="s">
        <v>41</v>
      </c>
      <c r="F934" s="217" t="s">
        <v>275</v>
      </c>
    </row>
    <row r="935" spans="1:7" x14ac:dyDescent="0.3">
      <c r="A935" s="217">
        <v>2020</v>
      </c>
      <c r="B935" s="217" t="s">
        <v>113</v>
      </c>
      <c r="C935" s="217" t="s">
        <v>22</v>
      </c>
      <c r="D935" s="217" t="s">
        <v>60</v>
      </c>
      <c r="E935" s="217" t="s">
        <v>38</v>
      </c>
      <c r="F935" s="217" t="s">
        <v>272</v>
      </c>
      <c r="G935" s="217">
        <v>11070</v>
      </c>
    </row>
    <row r="936" spans="1:7" x14ac:dyDescent="0.3">
      <c r="A936" s="217">
        <v>2020</v>
      </c>
      <c r="B936" s="217" t="s">
        <v>113</v>
      </c>
      <c r="C936" s="217" t="s">
        <v>22</v>
      </c>
      <c r="D936" s="217" t="s">
        <v>60</v>
      </c>
      <c r="E936" s="217" t="s">
        <v>40</v>
      </c>
      <c r="F936" s="217" t="s">
        <v>272</v>
      </c>
      <c r="G936" s="217">
        <v>6021</v>
      </c>
    </row>
    <row r="937" spans="1:7" x14ac:dyDescent="0.3">
      <c r="A937" s="217">
        <v>2020</v>
      </c>
      <c r="B937" s="217" t="s">
        <v>113</v>
      </c>
      <c r="C937" s="217" t="s">
        <v>22</v>
      </c>
      <c r="D937" s="217" t="s">
        <v>60</v>
      </c>
      <c r="E937" s="217" t="s">
        <v>41</v>
      </c>
      <c r="F937" s="217" t="s">
        <v>272</v>
      </c>
      <c r="G937" s="217">
        <v>5040</v>
      </c>
    </row>
    <row r="938" spans="1:7" x14ac:dyDescent="0.3">
      <c r="A938" s="217">
        <v>2020</v>
      </c>
      <c r="B938" s="217" t="s">
        <v>113</v>
      </c>
      <c r="C938" s="217" t="s">
        <v>22</v>
      </c>
      <c r="D938" s="217" t="s">
        <v>60</v>
      </c>
      <c r="E938" s="217" t="s">
        <v>38</v>
      </c>
      <c r="F938" s="217" t="s">
        <v>273</v>
      </c>
      <c r="G938" s="217">
        <v>1942</v>
      </c>
    </row>
    <row r="939" spans="1:7" x14ac:dyDescent="0.3">
      <c r="A939" s="217">
        <v>2020</v>
      </c>
      <c r="B939" s="217" t="s">
        <v>113</v>
      </c>
      <c r="C939" s="217" t="s">
        <v>22</v>
      </c>
      <c r="D939" s="217" t="s">
        <v>60</v>
      </c>
      <c r="E939" s="217" t="s">
        <v>40</v>
      </c>
      <c r="F939" s="217" t="s">
        <v>273</v>
      </c>
      <c r="G939" s="217">
        <v>3231</v>
      </c>
    </row>
    <row r="940" spans="1:7" x14ac:dyDescent="0.3">
      <c r="A940" s="217">
        <v>2020</v>
      </c>
      <c r="B940" s="217" t="s">
        <v>113</v>
      </c>
      <c r="C940" s="217" t="s">
        <v>22</v>
      </c>
      <c r="D940" s="217" t="s">
        <v>60</v>
      </c>
      <c r="E940" s="217" t="s">
        <v>41</v>
      </c>
      <c r="F940" s="217" t="s">
        <v>273</v>
      </c>
      <c r="G940" s="217">
        <v>1292</v>
      </c>
    </row>
    <row r="941" spans="1:7" x14ac:dyDescent="0.3">
      <c r="A941" s="217">
        <v>2020</v>
      </c>
      <c r="B941" s="217" t="s">
        <v>113</v>
      </c>
      <c r="C941" s="217" t="s">
        <v>22</v>
      </c>
      <c r="D941" s="217" t="s">
        <v>60</v>
      </c>
      <c r="E941" s="217" t="s">
        <v>38</v>
      </c>
      <c r="F941" s="217" t="s">
        <v>274</v>
      </c>
    </row>
    <row r="942" spans="1:7" x14ac:dyDescent="0.3">
      <c r="A942" s="217">
        <v>2020</v>
      </c>
      <c r="B942" s="217" t="s">
        <v>113</v>
      </c>
      <c r="C942" s="217" t="s">
        <v>22</v>
      </c>
      <c r="D942" s="217" t="s">
        <v>60</v>
      </c>
      <c r="E942" s="217" t="s">
        <v>40</v>
      </c>
      <c r="F942" s="217" t="s">
        <v>274</v>
      </c>
      <c r="G942" s="217">
        <v>39</v>
      </c>
    </row>
    <row r="943" spans="1:7" x14ac:dyDescent="0.3">
      <c r="A943" s="217">
        <v>2020</v>
      </c>
      <c r="B943" s="217" t="s">
        <v>113</v>
      </c>
      <c r="C943" s="217" t="s">
        <v>22</v>
      </c>
      <c r="D943" s="217" t="s">
        <v>60</v>
      </c>
      <c r="E943" s="217" t="s">
        <v>41</v>
      </c>
      <c r="F943" s="217" t="s">
        <v>274</v>
      </c>
      <c r="G943" s="217">
        <v>61</v>
      </c>
    </row>
    <row r="944" spans="1:7" x14ac:dyDescent="0.3">
      <c r="A944" s="217">
        <v>2020</v>
      </c>
      <c r="B944" s="217" t="s">
        <v>113</v>
      </c>
      <c r="C944" s="217" t="s">
        <v>22</v>
      </c>
      <c r="D944" s="217" t="s">
        <v>60</v>
      </c>
      <c r="E944" s="217" t="s">
        <v>38</v>
      </c>
      <c r="F944" s="217" t="s">
        <v>275</v>
      </c>
    </row>
    <row r="945" spans="1:7" x14ac:dyDescent="0.3">
      <c r="A945" s="217">
        <v>2020</v>
      </c>
      <c r="B945" s="217" t="s">
        <v>113</v>
      </c>
      <c r="C945" s="217" t="s">
        <v>22</v>
      </c>
      <c r="D945" s="217" t="s">
        <v>60</v>
      </c>
      <c r="E945" s="217" t="s">
        <v>40</v>
      </c>
      <c r="F945" s="217" t="s">
        <v>275</v>
      </c>
    </row>
    <row r="946" spans="1:7" x14ac:dyDescent="0.3">
      <c r="A946" s="217">
        <v>2020</v>
      </c>
      <c r="B946" s="217" t="s">
        <v>113</v>
      </c>
      <c r="C946" s="217" t="s">
        <v>22</v>
      </c>
      <c r="D946" s="217" t="s">
        <v>60</v>
      </c>
      <c r="E946" s="217" t="s">
        <v>41</v>
      </c>
      <c r="F946" s="217" t="s">
        <v>275</v>
      </c>
    </row>
    <row r="947" spans="1:7" x14ac:dyDescent="0.3">
      <c r="A947" s="217">
        <v>2020</v>
      </c>
      <c r="B947" s="217" t="s">
        <v>113</v>
      </c>
      <c r="C947" s="217" t="s">
        <v>23</v>
      </c>
      <c r="D947" s="217" t="s">
        <v>61</v>
      </c>
      <c r="E947" s="217" t="s">
        <v>38</v>
      </c>
      <c r="F947" s="217" t="s">
        <v>272</v>
      </c>
      <c r="G947" s="217">
        <v>3908</v>
      </c>
    </row>
    <row r="948" spans="1:7" x14ac:dyDescent="0.3">
      <c r="A948" s="217">
        <v>2020</v>
      </c>
      <c r="B948" s="217" t="s">
        <v>113</v>
      </c>
      <c r="C948" s="217" t="s">
        <v>23</v>
      </c>
      <c r="D948" s="217" t="s">
        <v>61</v>
      </c>
      <c r="E948" s="217" t="s">
        <v>40</v>
      </c>
      <c r="F948" s="217" t="s">
        <v>272</v>
      </c>
      <c r="G948" s="217">
        <v>2498</v>
      </c>
    </row>
    <row r="949" spans="1:7" x14ac:dyDescent="0.3">
      <c r="A949" s="217">
        <v>2020</v>
      </c>
      <c r="B949" s="217" t="s">
        <v>113</v>
      </c>
      <c r="C949" s="217" t="s">
        <v>23</v>
      </c>
      <c r="D949" s="217" t="s">
        <v>61</v>
      </c>
      <c r="E949" s="217" t="s">
        <v>41</v>
      </c>
      <c r="F949" s="217" t="s">
        <v>272</v>
      </c>
      <c r="G949" s="217">
        <v>1215</v>
      </c>
    </row>
    <row r="950" spans="1:7" x14ac:dyDescent="0.3">
      <c r="A950" s="217">
        <v>2020</v>
      </c>
      <c r="B950" s="217" t="s">
        <v>113</v>
      </c>
      <c r="C950" s="217" t="s">
        <v>23</v>
      </c>
      <c r="D950" s="217" t="s">
        <v>61</v>
      </c>
      <c r="E950" s="217" t="s">
        <v>38</v>
      </c>
      <c r="F950" s="217" t="s">
        <v>273</v>
      </c>
      <c r="G950" s="217">
        <v>467</v>
      </c>
    </row>
    <row r="951" spans="1:7" x14ac:dyDescent="0.3">
      <c r="A951" s="217">
        <v>2020</v>
      </c>
      <c r="B951" s="217" t="s">
        <v>113</v>
      </c>
      <c r="C951" s="217" t="s">
        <v>23</v>
      </c>
      <c r="D951" s="217" t="s">
        <v>61</v>
      </c>
      <c r="E951" s="217" t="s">
        <v>40</v>
      </c>
      <c r="F951" s="217" t="s">
        <v>273</v>
      </c>
      <c r="G951" s="217">
        <v>547</v>
      </c>
    </row>
    <row r="952" spans="1:7" x14ac:dyDescent="0.3">
      <c r="A952" s="217">
        <v>2020</v>
      </c>
      <c r="B952" s="217" t="s">
        <v>113</v>
      </c>
      <c r="C952" s="217" t="s">
        <v>23</v>
      </c>
      <c r="D952" s="217" t="s">
        <v>61</v>
      </c>
      <c r="E952" s="217" t="s">
        <v>41</v>
      </c>
      <c r="F952" s="217" t="s">
        <v>273</v>
      </c>
      <c r="G952" s="217">
        <v>145</v>
      </c>
    </row>
    <row r="953" spans="1:7" x14ac:dyDescent="0.3">
      <c r="A953" s="217">
        <v>2020</v>
      </c>
      <c r="B953" s="217" t="s">
        <v>113</v>
      </c>
      <c r="C953" s="217" t="s">
        <v>23</v>
      </c>
      <c r="D953" s="217" t="s">
        <v>61</v>
      </c>
      <c r="E953" s="217" t="s">
        <v>38</v>
      </c>
      <c r="F953" s="217" t="s">
        <v>274</v>
      </c>
    </row>
    <row r="954" spans="1:7" x14ac:dyDescent="0.3">
      <c r="A954" s="217">
        <v>2020</v>
      </c>
      <c r="B954" s="217" t="s">
        <v>113</v>
      </c>
      <c r="C954" s="217" t="s">
        <v>23</v>
      </c>
      <c r="D954" s="217" t="s">
        <v>61</v>
      </c>
      <c r="E954" s="217" t="s">
        <v>40</v>
      </c>
      <c r="F954" s="217" t="s">
        <v>274</v>
      </c>
      <c r="G954" s="217">
        <v>127</v>
      </c>
    </row>
    <row r="955" spans="1:7" x14ac:dyDescent="0.3">
      <c r="A955" s="217">
        <v>2020</v>
      </c>
      <c r="B955" s="217" t="s">
        <v>113</v>
      </c>
      <c r="C955" s="217" t="s">
        <v>23</v>
      </c>
      <c r="D955" s="217" t="s">
        <v>61</v>
      </c>
      <c r="E955" s="217" t="s">
        <v>41</v>
      </c>
      <c r="F955" s="217" t="s">
        <v>274</v>
      </c>
      <c r="G955" s="217">
        <v>152</v>
      </c>
    </row>
    <row r="956" spans="1:7" x14ac:dyDescent="0.3">
      <c r="A956" s="217">
        <v>2020</v>
      </c>
      <c r="B956" s="217" t="s">
        <v>113</v>
      </c>
      <c r="C956" s="217" t="s">
        <v>23</v>
      </c>
      <c r="D956" s="217" t="s">
        <v>61</v>
      </c>
      <c r="E956" s="217" t="s">
        <v>38</v>
      </c>
      <c r="F956" s="217" t="s">
        <v>275</v>
      </c>
    </row>
    <row r="957" spans="1:7" x14ac:dyDescent="0.3">
      <c r="A957" s="217">
        <v>2020</v>
      </c>
      <c r="B957" s="217" t="s">
        <v>113</v>
      </c>
      <c r="C957" s="217" t="s">
        <v>23</v>
      </c>
      <c r="D957" s="217" t="s">
        <v>61</v>
      </c>
      <c r="E957" s="217" t="s">
        <v>40</v>
      </c>
      <c r="F957" s="217" t="s">
        <v>275</v>
      </c>
    </row>
    <row r="958" spans="1:7" x14ac:dyDescent="0.3">
      <c r="A958" s="217">
        <v>2020</v>
      </c>
      <c r="B958" s="217" t="s">
        <v>113</v>
      </c>
      <c r="C958" s="217" t="s">
        <v>23</v>
      </c>
      <c r="D958" s="217" t="s">
        <v>61</v>
      </c>
      <c r="E958" s="217" t="s">
        <v>41</v>
      </c>
      <c r="F958" s="217" t="s">
        <v>275</v>
      </c>
    </row>
    <row r="959" spans="1:7" x14ac:dyDescent="0.3">
      <c r="A959" s="217">
        <v>2020</v>
      </c>
      <c r="B959" s="217" t="s">
        <v>113</v>
      </c>
      <c r="C959" s="217" t="s">
        <v>24</v>
      </c>
      <c r="D959" s="217" t="s">
        <v>62</v>
      </c>
      <c r="E959" s="217" t="s">
        <v>38</v>
      </c>
      <c r="F959" s="217" t="s">
        <v>272</v>
      </c>
      <c r="G959" s="217">
        <v>8201</v>
      </c>
    </row>
    <row r="960" spans="1:7" x14ac:dyDescent="0.3">
      <c r="A960" s="217">
        <v>2020</v>
      </c>
      <c r="B960" s="217" t="s">
        <v>113</v>
      </c>
      <c r="C960" s="217" t="s">
        <v>24</v>
      </c>
      <c r="D960" s="217" t="s">
        <v>62</v>
      </c>
      <c r="E960" s="217" t="s">
        <v>40</v>
      </c>
      <c r="F960" s="217" t="s">
        <v>272</v>
      </c>
      <c r="G960" s="217">
        <v>3860</v>
      </c>
    </row>
    <row r="961" spans="1:7" x14ac:dyDescent="0.3">
      <c r="A961" s="217">
        <v>2020</v>
      </c>
      <c r="B961" s="217" t="s">
        <v>113</v>
      </c>
      <c r="C961" s="217" t="s">
        <v>24</v>
      </c>
      <c r="D961" s="217" t="s">
        <v>62</v>
      </c>
      <c r="E961" s="217" t="s">
        <v>41</v>
      </c>
      <c r="F961" s="217" t="s">
        <v>272</v>
      </c>
      <c r="G961" s="217">
        <v>1084</v>
      </c>
    </row>
    <row r="962" spans="1:7" x14ac:dyDescent="0.3">
      <c r="A962" s="217">
        <v>2020</v>
      </c>
      <c r="B962" s="217" t="s">
        <v>113</v>
      </c>
      <c r="C962" s="217" t="s">
        <v>24</v>
      </c>
      <c r="D962" s="217" t="s">
        <v>62</v>
      </c>
      <c r="E962" s="217" t="s">
        <v>38</v>
      </c>
      <c r="F962" s="217" t="s">
        <v>273</v>
      </c>
      <c r="G962" s="217">
        <v>219</v>
      </c>
    </row>
    <row r="963" spans="1:7" x14ac:dyDescent="0.3">
      <c r="A963" s="217">
        <v>2020</v>
      </c>
      <c r="B963" s="217" t="s">
        <v>113</v>
      </c>
      <c r="C963" s="217" t="s">
        <v>24</v>
      </c>
      <c r="D963" s="217" t="s">
        <v>62</v>
      </c>
      <c r="E963" s="217" t="s">
        <v>40</v>
      </c>
      <c r="F963" s="217" t="s">
        <v>273</v>
      </c>
      <c r="G963" s="217">
        <v>95</v>
      </c>
    </row>
    <row r="964" spans="1:7" x14ac:dyDescent="0.3">
      <c r="A964" s="217">
        <v>2020</v>
      </c>
      <c r="B964" s="217" t="s">
        <v>113</v>
      </c>
      <c r="C964" s="217" t="s">
        <v>24</v>
      </c>
      <c r="D964" s="217" t="s">
        <v>62</v>
      </c>
      <c r="E964" s="217" t="s">
        <v>41</v>
      </c>
      <c r="F964" s="217" t="s">
        <v>273</v>
      </c>
      <c r="G964" s="217">
        <v>42</v>
      </c>
    </row>
    <row r="965" spans="1:7" x14ac:dyDescent="0.3">
      <c r="A965" s="217">
        <v>2020</v>
      </c>
      <c r="B965" s="217" t="s">
        <v>113</v>
      </c>
      <c r="C965" s="217" t="s">
        <v>24</v>
      </c>
      <c r="D965" s="217" t="s">
        <v>62</v>
      </c>
      <c r="E965" s="217" t="s">
        <v>38</v>
      </c>
      <c r="F965" s="217" t="s">
        <v>274</v>
      </c>
    </row>
    <row r="966" spans="1:7" x14ac:dyDescent="0.3">
      <c r="A966" s="217">
        <v>2020</v>
      </c>
      <c r="B966" s="217" t="s">
        <v>113</v>
      </c>
      <c r="C966" s="217" t="s">
        <v>24</v>
      </c>
      <c r="D966" s="217" t="s">
        <v>62</v>
      </c>
      <c r="E966" s="217" t="s">
        <v>40</v>
      </c>
      <c r="F966" s="217" t="s">
        <v>274</v>
      </c>
      <c r="G966" s="217">
        <v>52</v>
      </c>
    </row>
    <row r="967" spans="1:7" x14ac:dyDescent="0.3">
      <c r="A967" s="217">
        <v>2020</v>
      </c>
      <c r="B967" s="217" t="s">
        <v>113</v>
      </c>
      <c r="C967" s="217" t="s">
        <v>24</v>
      </c>
      <c r="D967" s="217" t="s">
        <v>62</v>
      </c>
      <c r="E967" s="217" t="s">
        <v>41</v>
      </c>
      <c r="F967" s="217" t="s">
        <v>274</v>
      </c>
      <c r="G967" s="217">
        <v>173</v>
      </c>
    </row>
    <row r="968" spans="1:7" x14ac:dyDescent="0.3">
      <c r="A968" s="217">
        <v>2020</v>
      </c>
      <c r="B968" s="217" t="s">
        <v>113</v>
      </c>
      <c r="C968" s="217" t="s">
        <v>24</v>
      </c>
      <c r="D968" s="217" t="s">
        <v>62</v>
      </c>
      <c r="E968" s="217" t="s">
        <v>38</v>
      </c>
      <c r="F968" s="217" t="s">
        <v>275</v>
      </c>
    </row>
    <row r="969" spans="1:7" x14ac:dyDescent="0.3">
      <c r="A969" s="217">
        <v>2020</v>
      </c>
      <c r="B969" s="217" t="s">
        <v>113</v>
      </c>
      <c r="C969" s="217" t="s">
        <v>24</v>
      </c>
      <c r="D969" s="217" t="s">
        <v>62</v>
      </c>
      <c r="E969" s="217" t="s">
        <v>40</v>
      </c>
      <c r="F969" s="217" t="s">
        <v>275</v>
      </c>
    </row>
    <row r="970" spans="1:7" x14ac:dyDescent="0.3">
      <c r="A970" s="217">
        <v>2020</v>
      </c>
      <c r="B970" s="217" t="s">
        <v>113</v>
      </c>
      <c r="C970" s="217" t="s">
        <v>24</v>
      </c>
      <c r="D970" s="217" t="s">
        <v>62</v>
      </c>
      <c r="E970" s="217" t="s">
        <v>41</v>
      </c>
      <c r="F970" s="217" t="s">
        <v>275</v>
      </c>
    </row>
    <row r="971" spans="1:7" x14ac:dyDescent="0.3">
      <c r="A971" s="217">
        <v>2020</v>
      </c>
      <c r="B971" s="217" t="s">
        <v>113</v>
      </c>
      <c r="C971" s="217" t="s">
        <v>25</v>
      </c>
      <c r="D971" s="217" t="s">
        <v>64</v>
      </c>
      <c r="E971" s="217" t="s">
        <v>38</v>
      </c>
      <c r="F971" s="217" t="s">
        <v>272</v>
      </c>
      <c r="G971" s="217">
        <v>3181</v>
      </c>
    </row>
    <row r="972" spans="1:7" x14ac:dyDescent="0.3">
      <c r="A972" s="217">
        <v>2020</v>
      </c>
      <c r="B972" s="217" t="s">
        <v>113</v>
      </c>
      <c r="C972" s="217" t="s">
        <v>25</v>
      </c>
      <c r="D972" s="217" t="s">
        <v>64</v>
      </c>
      <c r="E972" s="217" t="s">
        <v>40</v>
      </c>
      <c r="F972" s="217" t="s">
        <v>272</v>
      </c>
      <c r="G972" s="217">
        <v>1597</v>
      </c>
    </row>
    <row r="973" spans="1:7" x14ac:dyDescent="0.3">
      <c r="A973" s="217">
        <v>2020</v>
      </c>
      <c r="B973" s="217" t="s">
        <v>113</v>
      </c>
      <c r="C973" s="217" t="s">
        <v>25</v>
      </c>
      <c r="D973" s="217" t="s">
        <v>64</v>
      </c>
      <c r="E973" s="217" t="s">
        <v>41</v>
      </c>
      <c r="F973" s="217" t="s">
        <v>272</v>
      </c>
      <c r="G973" s="217">
        <v>462</v>
      </c>
    </row>
    <row r="974" spans="1:7" x14ac:dyDescent="0.3">
      <c r="A974" s="217">
        <v>2020</v>
      </c>
      <c r="B974" s="217" t="s">
        <v>113</v>
      </c>
      <c r="C974" s="217" t="s">
        <v>25</v>
      </c>
      <c r="D974" s="217" t="s">
        <v>64</v>
      </c>
      <c r="E974" s="217" t="s">
        <v>38</v>
      </c>
      <c r="F974" s="217" t="s">
        <v>273</v>
      </c>
      <c r="G974" s="217">
        <v>405</v>
      </c>
    </row>
    <row r="975" spans="1:7" x14ac:dyDescent="0.3">
      <c r="A975" s="217">
        <v>2020</v>
      </c>
      <c r="B975" s="217" t="s">
        <v>113</v>
      </c>
      <c r="C975" s="217" t="s">
        <v>25</v>
      </c>
      <c r="D975" s="217" t="s">
        <v>64</v>
      </c>
      <c r="E975" s="217" t="s">
        <v>40</v>
      </c>
      <c r="F975" s="217" t="s">
        <v>273</v>
      </c>
      <c r="G975" s="217">
        <v>152</v>
      </c>
    </row>
    <row r="976" spans="1:7" x14ac:dyDescent="0.3">
      <c r="A976" s="217">
        <v>2020</v>
      </c>
      <c r="B976" s="217" t="s">
        <v>113</v>
      </c>
      <c r="C976" s="217" t="s">
        <v>25</v>
      </c>
      <c r="D976" s="217" t="s">
        <v>64</v>
      </c>
      <c r="E976" s="217" t="s">
        <v>41</v>
      </c>
      <c r="F976" s="217" t="s">
        <v>273</v>
      </c>
      <c r="G976" s="217">
        <v>47</v>
      </c>
    </row>
    <row r="977" spans="1:7" x14ac:dyDescent="0.3">
      <c r="A977" s="217">
        <v>2020</v>
      </c>
      <c r="B977" s="217" t="s">
        <v>113</v>
      </c>
      <c r="C977" s="217" t="s">
        <v>25</v>
      </c>
      <c r="D977" s="217" t="s">
        <v>64</v>
      </c>
      <c r="E977" s="217" t="s">
        <v>38</v>
      </c>
      <c r="F977" s="217" t="s">
        <v>274</v>
      </c>
    </row>
    <row r="978" spans="1:7" x14ac:dyDescent="0.3">
      <c r="A978" s="217">
        <v>2020</v>
      </c>
      <c r="B978" s="217" t="s">
        <v>113</v>
      </c>
      <c r="C978" s="217" t="s">
        <v>25</v>
      </c>
      <c r="D978" s="217" t="s">
        <v>64</v>
      </c>
      <c r="E978" s="217" t="s">
        <v>40</v>
      </c>
      <c r="F978" s="217" t="s">
        <v>274</v>
      </c>
      <c r="G978" s="217">
        <v>25</v>
      </c>
    </row>
    <row r="979" spans="1:7" x14ac:dyDescent="0.3">
      <c r="A979" s="217">
        <v>2020</v>
      </c>
      <c r="B979" s="217" t="s">
        <v>113</v>
      </c>
      <c r="C979" s="217" t="s">
        <v>25</v>
      </c>
      <c r="D979" s="217" t="s">
        <v>64</v>
      </c>
      <c r="E979" s="217" t="s">
        <v>41</v>
      </c>
      <c r="F979" s="217" t="s">
        <v>274</v>
      </c>
    </row>
    <row r="980" spans="1:7" x14ac:dyDescent="0.3">
      <c r="A980" s="217">
        <v>2020</v>
      </c>
      <c r="B980" s="217" t="s">
        <v>113</v>
      </c>
      <c r="C980" s="217" t="s">
        <v>25</v>
      </c>
      <c r="D980" s="217" t="s">
        <v>64</v>
      </c>
      <c r="E980" s="217" t="s">
        <v>38</v>
      </c>
      <c r="F980" s="217" t="s">
        <v>275</v>
      </c>
    </row>
    <row r="981" spans="1:7" x14ac:dyDescent="0.3">
      <c r="A981" s="217">
        <v>2020</v>
      </c>
      <c r="B981" s="217" t="s">
        <v>113</v>
      </c>
      <c r="C981" s="217" t="s">
        <v>25</v>
      </c>
      <c r="D981" s="217" t="s">
        <v>64</v>
      </c>
      <c r="E981" s="217" t="s">
        <v>40</v>
      </c>
      <c r="F981" s="217" t="s">
        <v>275</v>
      </c>
    </row>
    <row r="982" spans="1:7" x14ac:dyDescent="0.3">
      <c r="A982" s="217">
        <v>2020</v>
      </c>
      <c r="B982" s="217" t="s">
        <v>113</v>
      </c>
      <c r="C982" s="217" t="s">
        <v>25</v>
      </c>
      <c r="D982" s="217" t="s">
        <v>64</v>
      </c>
      <c r="E982" s="217" t="s">
        <v>41</v>
      </c>
      <c r="F982" s="217" t="s">
        <v>275</v>
      </c>
    </row>
    <row r="983" spans="1:7" x14ac:dyDescent="0.3">
      <c r="A983" s="217">
        <v>2020</v>
      </c>
      <c r="B983" s="217" t="s">
        <v>113</v>
      </c>
      <c r="C983" s="217" t="s">
        <v>26</v>
      </c>
      <c r="D983" s="217" t="s">
        <v>67</v>
      </c>
      <c r="E983" s="217" t="s">
        <v>38</v>
      </c>
      <c r="F983" s="217" t="s">
        <v>272</v>
      </c>
      <c r="G983" s="217">
        <v>12</v>
      </c>
    </row>
    <row r="984" spans="1:7" x14ac:dyDescent="0.3">
      <c r="A984" s="217">
        <v>2020</v>
      </c>
      <c r="B984" s="217" t="s">
        <v>113</v>
      </c>
      <c r="C984" s="217" t="s">
        <v>26</v>
      </c>
      <c r="D984" s="217" t="s">
        <v>67</v>
      </c>
      <c r="E984" s="217" t="s">
        <v>40</v>
      </c>
      <c r="F984" s="217" t="s">
        <v>272</v>
      </c>
      <c r="G984" s="217">
        <v>39</v>
      </c>
    </row>
    <row r="985" spans="1:7" x14ac:dyDescent="0.3">
      <c r="A985" s="217">
        <v>2020</v>
      </c>
      <c r="B985" s="217" t="s">
        <v>113</v>
      </c>
      <c r="C985" s="217" t="s">
        <v>26</v>
      </c>
      <c r="D985" s="217" t="s">
        <v>67</v>
      </c>
      <c r="E985" s="217" t="s">
        <v>41</v>
      </c>
      <c r="F985" s="217" t="s">
        <v>272</v>
      </c>
      <c r="G985" s="217">
        <v>89</v>
      </c>
    </row>
    <row r="986" spans="1:7" x14ac:dyDescent="0.3">
      <c r="A986" s="217">
        <v>2020</v>
      </c>
      <c r="B986" s="217" t="s">
        <v>113</v>
      </c>
      <c r="C986" s="217" t="s">
        <v>26</v>
      </c>
      <c r="D986" s="217" t="s">
        <v>67</v>
      </c>
      <c r="E986" s="217" t="s">
        <v>38</v>
      </c>
      <c r="F986" s="217" t="s">
        <v>273</v>
      </c>
      <c r="G986" s="217">
        <v>38</v>
      </c>
    </row>
    <row r="987" spans="1:7" x14ac:dyDescent="0.3">
      <c r="A987" s="217">
        <v>2020</v>
      </c>
      <c r="B987" s="217" t="s">
        <v>113</v>
      </c>
      <c r="C987" s="217" t="s">
        <v>26</v>
      </c>
      <c r="D987" s="217" t="s">
        <v>67</v>
      </c>
      <c r="E987" s="217" t="s">
        <v>40</v>
      </c>
      <c r="F987" s="217" t="s">
        <v>273</v>
      </c>
      <c r="G987" s="217">
        <v>51</v>
      </c>
    </row>
    <row r="988" spans="1:7" x14ac:dyDescent="0.3">
      <c r="A988" s="217">
        <v>2020</v>
      </c>
      <c r="B988" s="217" t="s">
        <v>113</v>
      </c>
      <c r="C988" s="217" t="s">
        <v>26</v>
      </c>
      <c r="D988" s="217" t="s">
        <v>67</v>
      </c>
      <c r="E988" s="217" t="s">
        <v>41</v>
      </c>
      <c r="F988" s="217" t="s">
        <v>273</v>
      </c>
      <c r="G988" s="217">
        <v>30</v>
      </c>
    </row>
    <row r="989" spans="1:7" x14ac:dyDescent="0.3">
      <c r="A989" s="217">
        <v>2020</v>
      </c>
      <c r="B989" s="217" t="s">
        <v>113</v>
      </c>
      <c r="C989" s="217" t="s">
        <v>26</v>
      </c>
      <c r="D989" s="217" t="s">
        <v>67</v>
      </c>
      <c r="E989" s="217" t="s">
        <v>38</v>
      </c>
      <c r="F989" s="217" t="s">
        <v>274</v>
      </c>
    </row>
    <row r="990" spans="1:7" x14ac:dyDescent="0.3">
      <c r="A990" s="217">
        <v>2020</v>
      </c>
      <c r="B990" s="217" t="s">
        <v>113</v>
      </c>
      <c r="C990" s="217" t="s">
        <v>26</v>
      </c>
      <c r="D990" s="217" t="s">
        <v>67</v>
      </c>
      <c r="E990" s="217" t="s">
        <v>40</v>
      </c>
      <c r="F990" s="217" t="s">
        <v>274</v>
      </c>
      <c r="G990" s="217">
        <v>1</v>
      </c>
    </row>
    <row r="991" spans="1:7" x14ac:dyDescent="0.3">
      <c r="A991" s="217">
        <v>2020</v>
      </c>
      <c r="B991" s="217" t="s">
        <v>113</v>
      </c>
      <c r="C991" s="217" t="s">
        <v>26</v>
      </c>
      <c r="D991" s="217" t="s">
        <v>67</v>
      </c>
      <c r="E991" s="217" t="s">
        <v>41</v>
      </c>
      <c r="F991" s="217" t="s">
        <v>274</v>
      </c>
    </row>
    <row r="992" spans="1:7" x14ac:dyDescent="0.3">
      <c r="A992" s="217">
        <v>2020</v>
      </c>
      <c r="B992" s="217" t="s">
        <v>113</v>
      </c>
      <c r="C992" s="217" t="s">
        <v>26</v>
      </c>
      <c r="D992" s="217" t="s">
        <v>67</v>
      </c>
      <c r="E992" s="217" t="s">
        <v>38</v>
      </c>
      <c r="F992" s="217" t="s">
        <v>275</v>
      </c>
    </row>
    <row r="993" spans="1:7" x14ac:dyDescent="0.3">
      <c r="A993" s="217">
        <v>2020</v>
      </c>
      <c r="B993" s="217" t="s">
        <v>113</v>
      </c>
      <c r="C993" s="217" t="s">
        <v>26</v>
      </c>
      <c r="D993" s="217" t="s">
        <v>67</v>
      </c>
      <c r="E993" s="217" t="s">
        <v>40</v>
      </c>
      <c r="F993" s="217" t="s">
        <v>275</v>
      </c>
    </row>
    <row r="994" spans="1:7" x14ac:dyDescent="0.3">
      <c r="A994" s="217">
        <v>2020</v>
      </c>
      <c r="B994" s="217" t="s">
        <v>113</v>
      </c>
      <c r="C994" s="217" t="s">
        <v>26</v>
      </c>
      <c r="D994" s="217" t="s">
        <v>67</v>
      </c>
      <c r="E994" s="217" t="s">
        <v>41</v>
      </c>
      <c r="F994" s="217" t="s">
        <v>275</v>
      </c>
    </row>
    <row r="995" spans="1:7" x14ac:dyDescent="0.3">
      <c r="A995" s="217">
        <v>2020</v>
      </c>
      <c r="B995" s="217" t="s">
        <v>6</v>
      </c>
      <c r="C995" s="217" t="s">
        <v>17</v>
      </c>
      <c r="D995" s="217" t="s">
        <v>68</v>
      </c>
      <c r="E995" s="217" t="s">
        <v>38</v>
      </c>
      <c r="F995" s="217" t="s">
        <v>272</v>
      </c>
      <c r="G995" s="217">
        <v>672</v>
      </c>
    </row>
    <row r="996" spans="1:7" x14ac:dyDescent="0.3">
      <c r="A996" s="217">
        <v>2020</v>
      </c>
      <c r="B996" s="217" t="s">
        <v>6</v>
      </c>
      <c r="C996" s="217" t="s">
        <v>17</v>
      </c>
      <c r="D996" s="217" t="s">
        <v>68</v>
      </c>
      <c r="E996" s="217" t="s">
        <v>40</v>
      </c>
      <c r="F996" s="217" t="s">
        <v>272</v>
      </c>
      <c r="G996" s="217">
        <v>536</v>
      </c>
    </row>
    <row r="997" spans="1:7" x14ac:dyDescent="0.3">
      <c r="A997" s="217">
        <v>2020</v>
      </c>
      <c r="B997" s="217" t="s">
        <v>6</v>
      </c>
      <c r="C997" s="217" t="s">
        <v>17</v>
      </c>
      <c r="D997" s="217" t="s">
        <v>68</v>
      </c>
      <c r="E997" s="217" t="s">
        <v>41</v>
      </c>
      <c r="F997" s="217" t="s">
        <v>272</v>
      </c>
      <c r="G997" s="217">
        <v>342</v>
      </c>
    </row>
    <row r="998" spans="1:7" x14ac:dyDescent="0.3">
      <c r="A998" s="217">
        <v>2020</v>
      </c>
      <c r="B998" s="217" t="s">
        <v>6</v>
      </c>
      <c r="C998" s="217" t="s">
        <v>17</v>
      </c>
      <c r="D998" s="217" t="s">
        <v>68</v>
      </c>
      <c r="E998" s="217" t="s">
        <v>38</v>
      </c>
      <c r="F998" s="217" t="s">
        <v>273</v>
      </c>
    </row>
    <row r="999" spans="1:7" x14ac:dyDescent="0.3">
      <c r="A999" s="217">
        <v>2020</v>
      </c>
      <c r="B999" s="217" t="s">
        <v>6</v>
      </c>
      <c r="C999" s="217" t="s">
        <v>17</v>
      </c>
      <c r="D999" s="217" t="s">
        <v>68</v>
      </c>
      <c r="E999" s="217" t="s">
        <v>40</v>
      </c>
      <c r="F999" s="217" t="s">
        <v>273</v>
      </c>
      <c r="G999" s="217">
        <v>47</v>
      </c>
    </row>
    <row r="1000" spans="1:7" x14ac:dyDescent="0.3">
      <c r="A1000" s="217">
        <v>2020</v>
      </c>
      <c r="B1000" s="217" t="s">
        <v>6</v>
      </c>
      <c r="C1000" s="217" t="s">
        <v>17</v>
      </c>
      <c r="D1000" s="217" t="s">
        <v>68</v>
      </c>
      <c r="E1000" s="217" t="s">
        <v>41</v>
      </c>
      <c r="F1000" s="217" t="s">
        <v>273</v>
      </c>
      <c r="G1000" s="217">
        <v>52</v>
      </c>
    </row>
    <row r="1001" spans="1:7" x14ac:dyDescent="0.3">
      <c r="A1001" s="217">
        <v>2020</v>
      </c>
      <c r="B1001" s="217" t="s">
        <v>6</v>
      </c>
      <c r="C1001" s="217" t="s">
        <v>17</v>
      </c>
      <c r="D1001" s="217" t="s">
        <v>68</v>
      </c>
      <c r="E1001" s="217" t="s">
        <v>38</v>
      </c>
      <c r="F1001" s="217" t="s">
        <v>274</v>
      </c>
    </row>
    <row r="1002" spans="1:7" x14ac:dyDescent="0.3">
      <c r="A1002" s="217">
        <v>2020</v>
      </c>
      <c r="B1002" s="217" t="s">
        <v>6</v>
      </c>
      <c r="C1002" s="217" t="s">
        <v>17</v>
      </c>
      <c r="D1002" s="217" t="s">
        <v>68</v>
      </c>
      <c r="E1002" s="217" t="s">
        <v>40</v>
      </c>
      <c r="F1002" s="217" t="s">
        <v>274</v>
      </c>
      <c r="G1002" s="217">
        <v>30</v>
      </c>
    </row>
    <row r="1003" spans="1:7" x14ac:dyDescent="0.3">
      <c r="A1003" s="217">
        <v>2020</v>
      </c>
      <c r="B1003" s="217" t="s">
        <v>6</v>
      </c>
      <c r="C1003" s="217" t="s">
        <v>17</v>
      </c>
      <c r="D1003" s="217" t="s">
        <v>68</v>
      </c>
      <c r="E1003" s="217" t="s">
        <v>41</v>
      </c>
      <c r="F1003" s="217" t="s">
        <v>274</v>
      </c>
      <c r="G1003" s="217">
        <v>6</v>
      </c>
    </row>
    <row r="1004" spans="1:7" x14ac:dyDescent="0.3">
      <c r="A1004" s="217">
        <v>2020</v>
      </c>
      <c r="B1004" s="217" t="s">
        <v>6</v>
      </c>
      <c r="C1004" s="217" t="s">
        <v>17</v>
      </c>
      <c r="D1004" s="217" t="s">
        <v>68</v>
      </c>
      <c r="E1004" s="217" t="s">
        <v>38</v>
      </c>
      <c r="F1004" s="217" t="s">
        <v>275</v>
      </c>
    </row>
    <row r="1005" spans="1:7" x14ac:dyDescent="0.3">
      <c r="A1005" s="217">
        <v>2020</v>
      </c>
      <c r="B1005" s="217" t="s">
        <v>6</v>
      </c>
      <c r="C1005" s="217" t="s">
        <v>17</v>
      </c>
      <c r="D1005" s="217" t="s">
        <v>68</v>
      </c>
      <c r="E1005" s="217" t="s">
        <v>40</v>
      </c>
      <c r="F1005" s="217" t="s">
        <v>275</v>
      </c>
    </row>
    <row r="1006" spans="1:7" x14ac:dyDescent="0.3">
      <c r="A1006" s="217">
        <v>2020</v>
      </c>
      <c r="B1006" s="217" t="s">
        <v>6</v>
      </c>
      <c r="C1006" s="217" t="s">
        <v>17</v>
      </c>
      <c r="D1006" s="217" t="s">
        <v>68</v>
      </c>
      <c r="E1006" s="217" t="s">
        <v>41</v>
      </c>
      <c r="F1006" s="217" t="s">
        <v>275</v>
      </c>
    </row>
    <row r="1007" spans="1:7" x14ac:dyDescent="0.3">
      <c r="A1007" s="217">
        <v>2020</v>
      </c>
      <c r="B1007" s="217" t="s">
        <v>114</v>
      </c>
      <c r="C1007" s="217" t="s">
        <v>112</v>
      </c>
      <c r="D1007" s="217" t="s">
        <v>51</v>
      </c>
      <c r="E1007" s="217" t="s">
        <v>38</v>
      </c>
      <c r="F1007" s="217" t="s">
        <v>272</v>
      </c>
      <c r="G1007" s="217">
        <v>1739</v>
      </c>
    </row>
    <row r="1008" spans="1:7" x14ac:dyDescent="0.3">
      <c r="A1008" s="217">
        <v>2020</v>
      </c>
      <c r="B1008" s="217" t="s">
        <v>114</v>
      </c>
      <c r="C1008" s="217" t="s">
        <v>112</v>
      </c>
      <c r="D1008" s="217" t="s">
        <v>51</v>
      </c>
      <c r="E1008" s="217" t="s">
        <v>40</v>
      </c>
      <c r="F1008" s="217" t="s">
        <v>272</v>
      </c>
      <c r="G1008" s="217">
        <v>1064</v>
      </c>
    </row>
    <row r="1009" spans="1:7" x14ac:dyDescent="0.3">
      <c r="A1009" s="217">
        <v>2020</v>
      </c>
      <c r="B1009" s="217" t="s">
        <v>114</v>
      </c>
      <c r="C1009" s="217" t="s">
        <v>112</v>
      </c>
      <c r="D1009" s="217" t="s">
        <v>51</v>
      </c>
      <c r="E1009" s="217" t="s">
        <v>41</v>
      </c>
      <c r="F1009" s="217" t="s">
        <v>272</v>
      </c>
      <c r="G1009" s="217">
        <v>478</v>
      </c>
    </row>
    <row r="1010" spans="1:7" x14ac:dyDescent="0.3">
      <c r="A1010" s="217">
        <v>2020</v>
      </c>
      <c r="B1010" s="217" t="s">
        <v>114</v>
      </c>
      <c r="C1010" s="217" t="s">
        <v>112</v>
      </c>
      <c r="D1010" s="217" t="s">
        <v>51</v>
      </c>
      <c r="E1010" s="217" t="s">
        <v>38</v>
      </c>
      <c r="F1010" s="217" t="s">
        <v>273</v>
      </c>
      <c r="G1010" s="217">
        <v>53</v>
      </c>
    </row>
    <row r="1011" spans="1:7" x14ac:dyDescent="0.3">
      <c r="A1011" s="217">
        <v>2020</v>
      </c>
      <c r="B1011" s="217" t="s">
        <v>114</v>
      </c>
      <c r="C1011" s="217" t="s">
        <v>112</v>
      </c>
      <c r="D1011" s="217" t="s">
        <v>51</v>
      </c>
      <c r="E1011" s="217" t="s">
        <v>40</v>
      </c>
      <c r="F1011" s="217" t="s">
        <v>273</v>
      </c>
      <c r="G1011" s="217">
        <v>43</v>
      </c>
    </row>
    <row r="1012" spans="1:7" x14ac:dyDescent="0.3">
      <c r="A1012" s="217">
        <v>2020</v>
      </c>
      <c r="B1012" s="217" t="s">
        <v>114</v>
      </c>
      <c r="C1012" s="217" t="s">
        <v>112</v>
      </c>
      <c r="D1012" s="217" t="s">
        <v>51</v>
      </c>
      <c r="E1012" s="217" t="s">
        <v>41</v>
      </c>
      <c r="F1012" s="217" t="s">
        <v>273</v>
      </c>
      <c r="G1012" s="217">
        <v>95</v>
      </c>
    </row>
    <row r="1013" spans="1:7" x14ac:dyDescent="0.3">
      <c r="A1013" s="217">
        <v>2020</v>
      </c>
      <c r="B1013" s="217" t="s">
        <v>114</v>
      </c>
      <c r="C1013" s="217" t="s">
        <v>112</v>
      </c>
      <c r="D1013" s="217" t="s">
        <v>51</v>
      </c>
      <c r="E1013" s="217" t="s">
        <v>38</v>
      </c>
      <c r="F1013" s="217" t="s">
        <v>274</v>
      </c>
    </row>
    <row r="1014" spans="1:7" x14ac:dyDescent="0.3">
      <c r="A1014" s="217">
        <v>2020</v>
      </c>
      <c r="B1014" s="217" t="s">
        <v>114</v>
      </c>
      <c r="C1014" s="217" t="s">
        <v>112</v>
      </c>
      <c r="D1014" s="217" t="s">
        <v>51</v>
      </c>
      <c r="E1014" s="217" t="s">
        <v>40</v>
      </c>
      <c r="F1014" s="217" t="s">
        <v>274</v>
      </c>
      <c r="G1014" s="217">
        <v>26</v>
      </c>
    </row>
    <row r="1015" spans="1:7" x14ac:dyDescent="0.3">
      <c r="A1015" s="217">
        <v>2020</v>
      </c>
      <c r="B1015" s="217" t="s">
        <v>114</v>
      </c>
      <c r="C1015" s="217" t="s">
        <v>112</v>
      </c>
      <c r="D1015" s="217" t="s">
        <v>51</v>
      </c>
      <c r="E1015" s="217" t="s">
        <v>41</v>
      </c>
      <c r="F1015" s="217" t="s">
        <v>274</v>
      </c>
      <c r="G1015" s="217">
        <v>78</v>
      </c>
    </row>
    <row r="1016" spans="1:7" x14ac:dyDescent="0.3">
      <c r="A1016" s="217">
        <v>2020</v>
      </c>
      <c r="B1016" s="217" t="s">
        <v>114</v>
      </c>
      <c r="C1016" s="217" t="s">
        <v>112</v>
      </c>
      <c r="D1016" s="217" t="s">
        <v>51</v>
      </c>
      <c r="E1016" s="217" t="s">
        <v>38</v>
      </c>
      <c r="F1016" s="217" t="s">
        <v>275</v>
      </c>
    </row>
    <row r="1017" spans="1:7" x14ac:dyDescent="0.3">
      <c r="A1017" s="217">
        <v>2020</v>
      </c>
      <c r="B1017" s="217" t="s">
        <v>114</v>
      </c>
      <c r="C1017" s="217" t="s">
        <v>112</v>
      </c>
      <c r="D1017" s="217" t="s">
        <v>51</v>
      </c>
      <c r="E1017" s="217" t="s">
        <v>40</v>
      </c>
      <c r="F1017" s="217" t="s">
        <v>275</v>
      </c>
    </row>
    <row r="1018" spans="1:7" x14ac:dyDescent="0.3">
      <c r="A1018" s="217">
        <v>2020</v>
      </c>
      <c r="B1018" s="217" t="s">
        <v>114</v>
      </c>
      <c r="C1018" s="217" t="s">
        <v>112</v>
      </c>
      <c r="D1018" s="217" t="s">
        <v>51</v>
      </c>
      <c r="E1018" s="217" t="s">
        <v>41</v>
      </c>
      <c r="F1018" s="217" t="s">
        <v>275</v>
      </c>
    </row>
    <row r="1019" spans="1:7" x14ac:dyDescent="0.3">
      <c r="A1019" s="217">
        <v>2020</v>
      </c>
      <c r="B1019" s="217" t="s">
        <v>250</v>
      </c>
      <c r="C1019" s="217" t="s">
        <v>251</v>
      </c>
      <c r="D1019" s="217" t="s">
        <v>252</v>
      </c>
      <c r="E1019" s="217" t="s">
        <v>38</v>
      </c>
      <c r="F1019" s="217" t="s">
        <v>272</v>
      </c>
      <c r="G1019" s="217">
        <v>203</v>
      </c>
    </row>
    <row r="1020" spans="1:7" x14ac:dyDescent="0.3">
      <c r="A1020" s="217">
        <v>2020</v>
      </c>
      <c r="B1020" s="217" t="s">
        <v>250</v>
      </c>
      <c r="C1020" s="217" t="s">
        <v>251</v>
      </c>
      <c r="D1020" s="217" t="s">
        <v>252</v>
      </c>
      <c r="E1020" s="217" t="s">
        <v>40</v>
      </c>
      <c r="F1020" s="217" t="s">
        <v>272</v>
      </c>
      <c r="G1020" s="217">
        <v>190</v>
      </c>
    </row>
    <row r="1021" spans="1:7" x14ac:dyDescent="0.3">
      <c r="A1021" s="217">
        <v>2020</v>
      </c>
      <c r="B1021" s="217" t="s">
        <v>250</v>
      </c>
      <c r="C1021" s="217" t="s">
        <v>251</v>
      </c>
      <c r="D1021" s="217" t="s">
        <v>252</v>
      </c>
      <c r="E1021" s="217" t="s">
        <v>41</v>
      </c>
      <c r="F1021" s="217" t="s">
        <v>272</v>
      </c>
      <c r="G1021" s="217">
        <v>276</v>
      </c>
    </row>
    <row r="1022" spans="1:7" x14ac:dyDescent="0.3">
      <c r="A1022" s="217">
        <v>2020</v>
      </c>
      <c r="B1022" s="217" t="s">
        <v>250</v>
      </c>
      <c r="C1022" s="217" t="s">
        <v>251</v>
      </c>
      <c r="D1022" s="217" t="s">
        <v>252</v>
      </c>
      <c r="E1022" s="217" t="s">
        <v>49</v>
      </c>
      <c r="F1022" s="217" t="s">
        <v>272</v>
      </c>
      <c r="G1022" s="217">
        <v>98</v>
      </c>
    </row>
    <row r="1023" spans="1:7" x14ac:dyDescent="0.3">
      <c r="A1023" s="217">
        <v>2020</v>
      </c>
      <c r="B1023" s="217" t="s">
        <v>250</v>
      </c>
      <c r="C1023" s="217" t="s">
        <v>251</v>
      </c>
      <c r="D1023" s="217" t="s">
        <v>252</v>
      </c>
      <c r="E1023" s="217" t="s">
        <v>38</v>
      </c>
      <c r="F1023" s="217" t="s">
        <v>273</v>
      </c>
      <c r="G1023" s="217">
        <v>14</v>
      </c>
    </row>
    <row r="1024" spans="1:7" x14ac:dyDescent="0.3">
      <c r="A1024" s="217">
        <v>2020</v>
      </c>
      <c r="B1024" s="217" t="s">
        <v>250</v>
      </c>
      <c r="C1024" s="217" t="s">
        <v>251</v>
      </c>
      <c r="D1024" s="217" t="s">
        <v>252</v>
      </c>
      <c r="E1024" s="217" t="s">
        <v>40</v>
      </c>
      <c r="F1024" s="217" t="s">
        <v>273</v>
      </c>
      <c r="G1024" s="217">
        <v>14</v>
      </c>
    </row>
    <row r="1025" spans="1:7" x14ac:dyDescent="0.3">
      <c r="A1025" s="217">
        <v>2020</v>
      </c>
      <c r="B1025" s="217" t="s">
        <v>250</v>
      </c>
      <c r="C1025" s="217" t="s">
        <v>251</v>
      </c>
      <c r="D1025" s="217" t="s">
        <v>252</v>
      </c>
      <c r="E1025" s="217" t="s">
        <v>41</v>
      </c>
      <c r="F1025" s="217" t="s">
        <v>273</v>
      </c>
      <c r="G1025" s="217">
        <v>17</v>
      </c>
    </row>
    <row r="1026" spans="1:7" x14ac:dyDescent="0.3">
      <c r="A1026" s="217">
        <v>2020</v>
      </c>
      <c r="B1026" s="217" t="s">
        <v>250</v>
      </c>
      <c r="C1026" s="217" t="s">
        <v>251</v>
      </c>
      <c r="D1026" s="217" t="s">
        <v>252</v>
      </c>
      <c r="E1026" s="217" t="s">
        <v>49</v>
      </c>
      <c r="F1026" s="217" t="s">
        <v>273</v>
      </c>
    </row>
    <row r="1027" spans="1:7" x14ac:dyDescent="0.3">
      <c r="A1027" s="217">
        <v>2020</v>
      </c>
      <c r="B1027" s="217" t="s">
        <v>250</v>
      </c>
      <c r="C1027" s="217" t="s">
        <v>251</v>
      </c>
      <c r="D1027" s="217" t="s">
        <v>252</v>
      </c>
      <c r="E1027" s="217" t="s">
        <v>38</v>
      </c>
      <c r="F1027" s="217" t="s">
        <v>274</v>
      </c>
    </row>
    <row r="1028" spans="1:7" x14ac:dyDescent="0.3">
      <c r="A1028" s="217">
        <v>2020</v>
      </c>
      <c r="B1028" s="217" t="s">
        <v>250</v>
      </c>
      <c r="C1028" s="217" t="s">
        <v>251</v>
      </c>
      <c r="D1028" s="217" t="s">
        <v>252</v>
      </c>
      <c r="E1028" s="217" t="s">
        <v>40</v>
      </c>
      <c r="F1028" s="217" t="s">
        <v>274</v>
      </c>
      <c r="G1028" s="217">
        <v>83</v>
      </c>
    </row>
    <row r="1029" spans="1:7" x14ac:dyDescent="0.3">
      <c r="A1029" s="217">
        <v>2020</v>
      </c>
      <c r="B1029" s="217" t="s">
        <v>250</v>
      </c>
      <c r="C1029" s="217" t="s">
        <v>251</v>
      </c>
      <c r="D1029" s="217" t="s">
        <v>252</v>
      </c>
      <c r="E1029" s="217" t="s">
        <v>41</v>
      </c>
      <c r="F1029" s="217" t="s">
        <v>274</v>
      </c>
      <c r="G1029" s="217">
        <v>94</v>
      </c>
    </row>
    <row r="1030" spans="1:7" x14ac:dyDescent="0.3">
      <c r="A1030" s="217">
        <v>2020</v>
      </c>
      <c r="B1030" s="217" t="s">
        <v>250</v>
      </c>
      <c r="C1030" s="217" t="s">
        <v>251</v>
      </c>
      <c r="D1030" s="217" t="s">
        <v>252</v>
      </c>
      <c r="E1030" s="217" t="s">
        <v>49</v>
      </c>
      <c r="F1030" s="217" t="s">
        <v>274</v>
      </c>
      <c r="G1030" s="217">
        <v>147</v>
      </c>
    </row>
    <row r="1031" spans="1:7" x14ac:dyDescent="0.3">
      <c r="A1031" s="217">
        <v>2020</v>
      </c>
      <c r="B1031" s="217" t="s">
        <v>250</v>
      </c>
      <c r="C1031" s="217" t="s">
        <v>251</v>
      </c>
      <c r="D1031" s="217" t="s">
        <v>252</v>
      </c>
      <c r="E1031" s="217" t="s">
        <v>38</v>
      </c>
      <c r="F1031" s="217" t="s">
        <v>275</v>
      </c>
    </row>
    <row r="1032" spans="1:7" x14ac:dyDescent="0.3">
      <c r="A1032" s="217">
        <v>2020</v>
      </c>
      <c r="B1032" s="217" t="s">
        <v>250</v>
      </c>
      <c r="C1032" s="217" t="s">
        <v>251</v>
      </c>
      <c r="D1032" s="217" t="s">
        <v>252</v>
      </c>
      <c r="E1032" s="217" t="s">
        <v>40</v>
      </c>
      <c r="F1032" s="217" t="s">
        <v>275</v>
      </c>
    </row>
    <row r="1033" spans="1:7" x14ac:dyDescent="0.3">
      <c r="A1033" s="217">
        <v>2020</v>
      </c>
      <c r="B1033" s="217" t="s">
        <v>250</v>
      </c>
      <c r="C1033" s="217" t="s">
        <v>251</v>
      </c>
      <c r="D1033" s="217" t="s">
        <v>252</v>
      </c>
      <c r="E1033" s="217" t="s">
        <v>41</v>
      </c>
      <c r="F1033" s="217" t="s">
        <v>275</v>
      </c>
    </row>
    <row r="1034" spans="1:7" x14ac:dyDescent="0.3">
      <c r="A1034" s="217">
        <v>2020</v>
      </c>
      <c r="B1034" s="217" t="s">
        <v>250</v>
      </c>
      <c r="C1034" s="217" t="s">
        <v>76</v>
      </c>
      <c r="D1034" s="217" t="s">
        <v>253</v>
      </c>
      <c r="E1034" s="217" t="s">
        <v>38</v>
      </c>
      <c r="F1034" s="217" t="s">
        <v>272</v>
      </c>
      <c r="G1034" s="217">
        <v>871</v>
      </c>
    </row>
    <row r="1035" spans="1:7" x14ac:dyDescent="0.3">
      <c r="A1035" s="217">
        <v>2020</v>
      </c>
      <c r="B1035" s="217" t="s">
        <v>250</v>
      </c>
      <c r="C1035" s="217" t="s">
        <v>76</v>
      </c>
      <c r="D1035" s="217" t="s">
        <v>253</v>
      </c>
      <c r="E1035" s="217" t="s">
        <v>40</v>
      </c>
      <c r="F1035" s="217" t="s">
        <v>272</v>
      </c>
      <c r="G1035" s="217">
        <v>127</v>
      </c>
    </row>
    <row r="1036" spans="1:7" x14ac:dyDescent="0.3">
      <c r="A1036" s="217">
        <v>2020</v>
      </c>
      <c r="B1036" s="217" t="s">
        <v>250</v>
      </c>
      <c r="C1036" s="217" t="s">
        <v>76</v>
      </c>
      <c r="D1036" s="217" t="s">
        <v>253</v>
      </c>
      <c r="E1036" s="217" t="s">
        <v>41</v>
      </c>
      <c r="F1036" s="217" t="s">
        <v>272</v>
      </c>
      <c r="G1036" s="217">
        <v>120</v>
      </c>
    </row>
    <row r="1037" spans="1:7" x14ac:dyDescent="0.3">
      <c r="A1037" s="217">
        <v>2020</v>
      </c>
      <c r="B1037" s="217" t="s">
        <v>250</v>
      </c>
      <c r="C1037" s="217" t="s">
        <v>76</v>
      </c>
      <c r="D1037" s="217" t="s">
        <v>253</v>
      </c>
      <c r="E1037" s="217" t="s">
        <v>49</v>
      </c>
      <c r="F1037" s="217" t="s">
        <v>272</v>
      </c>
    </row>
    <row r="1038" spans="1:7" x14ac:dyDescent="0.3">
      <c r="A1038" s="217">
        <v>2020</v>
      </c>
      <c r="B1038" s="217" t="s">
        <v>250</v>
      </c>
      <c r="C1038" s="217" t="s">
        <v>76</v>
      </c>
      <c r="D1038" s="217" t="s">
        <v>253</v>
      </c>
      <c r="E1038" s="217" t="s">
        <v>38</v>
      </c>
      <c r="F1038" s="217" t="s">
        <v>273</v>
      </c>
    </row>
    <row r="1039" spans="1:7" x14ac:dyDescent="0.3">
      <c r="A1039" s="217">
        <v>2020</v>
      </c>
      <c r="B1039" s="217" t="s">
        <v>250</v>
      </c>
      <c r="C1039" s="217" t="s">
        <v>76</v>
      </c>
      <c r="D1039" s="217" t="s">
        <v>253</v>
      </c>
      <c r="E1039" s="217" t="s">
        <v>40</v>
      </c>
      <c r="F1039" s="217" t="s">
        <v>273</v>
      </c>
      <c r="G1039" s="217">
        <v>26</v>
      </c>
    </row>
    <row r="1040" spans="1:7" x14ac:dyDescent="0.3">
      <c r="A1040" s="217">
        <v>2020</v>
      </c>
      <c r="B1040" s="217" t="s">
        <v>250</v>
      </c>
      <c r="C1040" s="217" t="s">
        <v>76</v>
      </c>
      <c r="D1040" s="217" t="s">
        <v>253</v>
      </c>
      <c r="E1040" s="217" t="s">
        <v>41</v>
      </c>
      <c r="F1040" s="217" t="s">
        <v>273</v>
      </c>
      <c r="G1040" s="217">
        <v>16</v>
      </c>
    </row>
    <row r="1041" spans="1:7" x14ac:dyDescent="0.3">
      <c r="A1041" s="217">
        <v>2020</v>
      </c>
      <c r="B1041" s="217" t="s">
        <v>250</v>
      </c>
      <c r="C1041" s="217" t="s">
        <v>76</v>
      </c>
      <c r="D1041" s="217" t="s">
        <v>253</v>
      </c>
      <c r="E1041" s="217" t="s">
        <v>38</v>
      </c>
      <c r="F1041" s="217" t="s">
        <v>274</v>
      </c>
    </row>
    <row r="1042" spans="1:7" x14ac:dyDescent="0.3">
      <c r="A1042" s="217">
        <v>2020</v>
      </c>
      <c r="B1042" s="217" t="s">
        <v>250</v>
      </c>
      <c r="C1042" s="217" t="s">
        <v>76</v>
      </c>
      <c r="D1042" s="217" t="s">
        <v>253</v>
      </c>
      <c r="E1042" s="217" t="s">
        <v>40</v>
      </c>
      <c r="F1042" s="217" t="s">
        <v>274</v>
      </c>
      <c r="G1042" s="217">
        <v>14</v>
      </c>
    </row>
    <row r="1043" spans="1:7" x14ac:dyDescent="0.3">
      <c r="A1043" s="217">
        <v>2020</v>
      </c>
      <c r="B1043" s="217" t="s">
        <v>250</v>
      </c>
      <c r="C1043" s="217" t="s">
        <v>76</v>
      </c>
      <c r="D1043" s="217" t="s">
        <v>253</v>
      </c>
      <c r="E1043" s="217" t="s">
        <v>41</v>
      </c>
      <c r="F1043" s="217" t="s">
        <v>274</v>
      </c>
    </row>
    <row r="1044" spans="1:7" x14ac:dyDescent="0.3">
      <c r="A1044" s="217">
        <v>2020</v>
      </c>
      <c r="B1044" s="217" t="s">
        <v>250</v>
      </c>
      <c r="C1044" s="217" t="s">
        <v>76</v>
      </c>
      <c r="D1044" s="217" t="s">
        <v>253</v>
      </c>
      <c r="E1044" s="217" t="s">
        <v>49</v>
      </c>
      <c r="F1044" s="217" t="s">
        <v>274</v>
      </c>
    </row>
    <row r="1045" spans="1:7" x14ac:dyDescent="0.3">
      <c r="A1045" s="217">
        <v>2020</v>
      </c>
      <c r="B1045" s="217" t="s">
        <v>250</v>
      </c>
      <c r="C1045" s="217" t="s">
        <v>76</v>
      </c>
      <c r="D1045" s="217" t="s">
        <v>253</v>
      </c>
      <c r="E1045" s="217" t="s">
        <v>38</v>
      </c>
      <c r="F1045" s="217" t="s">
        <v>275</v>
      </c>
    </row>
    <row r="1046" spans="1:7" x14ac:dyDescent="0.3">
      <c r="A1046" s="217">
        <v>2020</v>
      </c>
      <c r="B1046" s="217" t="s">
        <v>250</v>
      </c>
      <c r="C1046" s="217" t="s">
        <v>76</v>
      </c>
      <c r="D1046" s="217" t="s">
        <v>253</v>
      </c>
      <c r="E1046" s="217" t="s">
        <v>40</v>
      </c>
      <c r="F1046" s="217" t="s">
        <v>275</v>
      </c>
    </row>
    <row r="1047" spans="1:7" x14ac:dyDescent="0.3">
      <c r="A1047" s="217">
        <v>2020</v>
      </c>
      <c r="B1047" s="217" t="s">
        <v>250</v>
      </c>
      <c r="C1047" s="217" t="s">
        <v>76</v>
      </c>
      <c r="D1047" s="217" t="s">
        <v>253</v>
      </c>
      <c r="E1047" s="217" t="s">
        <v>41</v>
      </c>
      <c r="F1047" s="217" t="s">
        <v>275</v>
      </c>
    </row>
    <row r="1048" spans="1:7" x14ac:dyDescent="0.3">
      <c r="A1048" s="217">
        <v>2020</v>
      </c>
      <c r="B1048" s="217" t="s">
        <v>114</v>
      </c>
      <c r="C1048" s="217" t="s">
        <v>105</v>
      </c>
      <c r="D1048" s="217" t="s">
        <v>242</v>
      </c>
      <c r="E1048" s="217" t="s">
        <v>38</v>
      </c>
      <c r="F1048" s="217" t="s">
        <v>272</v>
      </c>
      <c r="G1048" s="217">
        <v>8756</v>
      </c>
    </row>
    <row r="1049" spans="1:7" x14ac:dyDescent="0.3">
      <c r="A1049" s="217">
        <v>2020</v>
      </c>
      <c r="B1049" s="217" t="s">
        <v>114</v>
      </c>
      <c r="C1049" s="217" t="s">
        <v>105</v>
      </c>
      <c r="D1049" s="217" t="s">
        <v>242</v>
      </c>
      <c r="E1049" s="217" t="s">
        <v>40</v>
      </c>
      <c r="F1049" s="217" t="s">
        <v>272</v>
      </c>
      <c r="G1049" s="217">
        <v>2955</v>
      </c>
    </row>
    <row r="1050" spans="1:7" x14ac:dyDescent="0.3">
      <c r="A1050" s="217">
        <v>2020</v>
      </c>
      <c r="B1050" s="217" t="s">
        <v>114</v>
      </c>
      <c r="C1050" s="217" t="s">
        <v>105</v>
      </c>
      <c r="D1050" s="217" t="s">
        <v>242</v>
      </c>
      <c r="E1050" s="217" t="s">
        <v>41</v>
      </c>
      <c r="F1050" s="217" t="s">
        <v>272</v>
      </c>
      <c r="G1050" s="217">
        <v>690</v>
      </c>
    </row>
    <row r="1051" spans="1:7" x14ac:dyDescent="0.3">
      <c r="A1051" s="217">
        <v>2020</v>
      </c>
      <c r="B1051" s="217" t="s">
        <v>114</v>
      </c>
      <c r="C1051" s="217" t="s">
        <v>105</v>
      </c>
      <c r="D1051" s="217" t="s">
        <v>242</v>
      </c>
      <c r="E1051" s="217" t="s">
        <v>38</v>
      </c>
      <c r="F1051" s="217" t="s">
        <v>273</v>
      </c>
      <c r="G1051" s="217">
        <v>63</v>
      </c>
    </row>
    <row r="1052" spans="1:7" x14ac:dyDescent="0.3">
      <c r="A1052" s="217">
        <v>2020</v>
      </c>
      <c r="B1052" s="217" t="s">
        <v>114</v>
      </c>
      <c r="C1052" s="217" t="s">
        <v>105</v>
      </c>
      <c r="D1052" s="217" t="s">
        <v>242</v>
      </c>
      <c r="E1052" s="217" t="s">
        <v>40</v>
      </c>
      <c r="F1052" s="217" t="s">
        <v>273</v>
      </c>
      <c r="G1052" s="217">
        <v>80</v>
      </c>
    </row>
    <row r="1053" spans="1:7" x14ac:dyDescent="0.3">
      <c r="A1053" s="217">
        <v>2020</v>
      </c>
      <c r="B1053" s="217" t="s">
        <v>114</v>
      </c>
      <c r="C1053" s="217" t="s">
        <v>105</v>
      </c>
      <c r="D1053" s="217" t="s">
        <v>242</v>
      </c>
      <c r="E1053" s="217" t="s">
        <v>41</v>
      </c>
      <c r="F1053" s="217" t="s">
        <v>273</v>
      </c>
      <c r="G1053" s="217">
        <v>191</v>
      </c>
    </row>
    <row r="1054" spans="1:7" x14ac:dyDescent="0.3">
      <c r="A1054" s="217">
        <v>2020</v>
      </c>
      <c r="B1054" s="217" t="s">
        <v>114</v>
      </c>
      <c r="C1054" s="217" t="s">
        <v>105</v>
      </c>
      <c r="D1054" s="217" t="s">
        <v>242</v>
      </c>
      <c r="E1054" s="217" t="s">
        <v>38</v>
      </c>
      <c r="F1054" s="217" t="s">
        <v>274</v>
      </c>
    </row>
    <row r="1055" spans="1:7" x14ac:dyDescent="0.3">
      <c r="A1055" s="217">
        <v>2020</v>
      </c>
      <c r="B1055" s="217" t="s">
        <v>114</v>
      </c>
      <c r="C1055" s="217" t="s">
        <v>105</v>
      </c>
      <c r="D1055" s="217" t="s">
        <v>242</v>
      </c>
      <c r="E1055" s="217" t="s">
        <v>40</v>
      </c>
      <c r="F1055" s="217" t="s">
        <v>274</v>
      </c>
      <c r="G1055" s="217">
        <v>17</v>
      </c>
    </row>
    <row r="1056" spans="1:7" x14ac:dyDescent="0.3">
      <c r="A1056" s="217">
        <v>2020</v>
      </c>
      <c r="B1056" s="217" t="s">
        <v>114</v>
      </c>
      <c r="C1056" s="217" t="s">
        <v>105</v>
      </c>
      <c r="D1056" s="217" t="s">
        <v>242</v>
      </c>
      <c r="E1056" s="217" t="s">
        <v>41</v>
      </c>
      <c r="F1056" s="217" t="s">
        <v>274</v>
      </c>
      <c r="G1056" s="217">
        <v>27</v>
      </c>
    </row>
    <row r="1057" spans="1:7" x14ac:dyDescent="0.3">
      <c r="A1057" s="217">
        <v>2020</v>
      </c>
      <c r="B1057" s="217" t="s">
        <v>114</v>
      </c>
      <c r="C1057" s="217" t="s">
        <v>105</v>
      </c>
      <c r="D1057" s="217" t="s">
        <v>242</v>
      </c>
      <c r="E1057" s="217" t="s">
        <v>38</v>
      </c>
      <c r="F1057" s="217" t="s">
        <v>275</v>
      </c>
    </row>
    <row r="1058" spans="1:7" x14ac:dyDescent="0.3">
      <c r="A1058" s="217">
        <v>2020</v>
      </c>
      <c r="B1058" s="217" t="s">
        <v>114</v>
      </c>
      <c r="C1058" s="217" t="s">
        <v>105</v>
      </c>
      <c r="D1058" s="217" t="s">
        <v>242</v>
      </c>
      <c r="E1058" s="217" t="s">
        <v>40</v>
      </c>
      <c r="F1058" s="217" t="s">
        <v>275</v>
      </c>
    </row>
    <row r="1059" spans="1:7" x14ac:dyDescent="0.3">
      <c r="A1059" s="217">
        <v>2020</v>
      </c>
      <c r="B1059" s="217" t="s">
        <v>114</v>
      </c>
      <c r="C1059" s="217" t="s">
        <v>105</v>
      </c>
      <c r="D1059" s="217" t="s">
        <v>242</v>
      </c>
      <c r="E1059" s="217" t="s">
        <v>41</v>
      </c>
      <c r="F1059" s="217" t="s">
        <v>275</v>
      </c>
    </row>
    <row r="1060" spans="1:7" x14ac:dyDescent="0.3">
      <c r="A1060" s="217">
        <v>2020</v>
      </c>
      <c r="B1060" s="217" t="s">
        <v>114</v>
      </c>
      <c r="C1060" s="217" t="s">
        <v>107</v>
      </c>
      <c r="D1060" s="217" t="s">
        <v>245</v>
      </c>
      <c r="E1060" s="217" t="s">
        <v>38</v>
      </c>
      <c r="F1060" s="217" t="s">
        <v>272</v>
      </c>
      <c r="G1060" s="217">
        <v>2460</v>
      </c>
    </row>
    <row r="1061" spans="1:7" x14ac:dyDescent="0.3">
      <c r="A1061" s="217">
        <v>2020</v>
      </c>
      <c r="B1061" s="217" t="s">
        <v>114</v>
      </c>
      <c r="C1061" s="217" t="s">
        <v>107</v>
      </c>
      <c r="D1061" s="217" t="s">
        <v>245</v>
      </c>
      <c r="E1061" s="217" t="s">
        <v>40</v>
      </c>
      <c r="F1061" s="217" t="s">
        <v>272</v>
      </c>
      <c r="G1061" s="217">
        <v>1495</v>
      </c>
    </row>
    <row r="1062" spans="1:7" x14ac:dyDescent="0.3">
      <c r="A1062" s="217">
        <v>2020</v>
      </c>
      <c r="B1062" s="217" t="s">
        <v>114</v>
      </c>
      <c r="C1062" s="217" t="s">
        <v>107</v>
      </c>
      <c r="D1062" s="217" t="s">
        <v>245</v>
      </c>
      <c r="E1062" s="217" t="s">
        <v>41</v>
      </c>
      <c r="F1062" s="217" t="s">
        <v>272</v>
      </c>
      <c r="G1062" s="217">
        <v>620</v>
      </c>
    </row>
    <row r="1063" spans="1:7" x14ac:dyDescent="0.3">
      <c r="A1063" s="217">
        <v>2020</v>
      </c>
      <c r="B1063" s="217" t="s">
        <v>114</v>
      </c>
      <c r="C1063" s="217" t="s">
        <v>107</v>
      </c>
      <c r="D1063" s="217" t="s">
        <v>245</v>
      </c>
      <c r="E1063" s="217" t="s">
        <v>38</v>
      </c>
      <c r="F1063" s="217" t="s">
        <v>273</v>
      </c>
      <c r="G1063" s="217">
        <v>59</v>
      </c>
    </row>
    <row r="1064" spans="1:7" x14ac:dyDescent="0.3">
      <c r="A1064" s="217">
        <v>2020</v>
      </c>
      <c r="B1064" s="217" t="s">
        <v>114</v>
      </c>
      <c r="C1064" s="217" t="s">
        <v>107</v>
      </c>
      <c r="D1064" s="217" t="s">
        <v>245</v>
      </c>
      <c r="E1064" s="217" t="s">
        <v>40</v>
      </c>
      <c r="F1064" s="217" t="s">
        <v>273</v>
      </c>
      <c r="G1064" s="217">
        <v>198</v>
      </c>
    </row>
    <row r="1065" spans="1:7" x14ac:dyDescent="0.3">
      <c r="A1065" s="217">
        <v>2020</v>
      </c>
      <c r="B1065" s="217" t="s">
        <v>114</v>
      </c>
      <c r="C1065" s="217" t="s">
        <v>107</v>
      </c>
      <c r="D1065" s="217" t="s">
        <v>245</v>
      </c>
      <c r="E1065" s="217" t="s">
        <v>41</v>
      </c>
      <c r="F1065" s="217" t="s">
        <v>273</v>
      </c>
      <c r="G1065" s="217">
        <v>67</v>
      </c>
    </row>
    <row r="1066" spans="1:7" x14ac:dyDescent="0.3">
      <c r="A1066" s="217">
        <v>2020</v>
      </c>
      <c r="B1066" s="217" t="s">
        <v>114</v>
      </c>
      <c r="C1066" s="217" t="s">
        <v>107</v>
      </c>
      <c r="D1066" s="217" t="s">
        <v>245</v>
      </c>
      <c r="E1066" s="217" t="s">
        <v>38</v>
      </c>
      <c r="F1066" s="217" t="s">
        <v>274</v>
      </c>
    </row>
    <row r="1067" spans="1:7" x14ac:dyDescent="0.3">
      <c r="A1067" s="217">
        <v>2020</v>
      </c>
      <c r="B1067" s="217" t="s">
        <v>114</v>
      </c>
      <c r="C1067" s="217" t="s">
        <v>107</v>
      </c>
      <c r="D1067" s="217" t="s">
        <v>245</v>
      </c>
      <c r="E1067" s="217" t="s">
        <v>40</v>
      </c>
      <c r="F1067" s="217" t="s">
        <v>274</v>
      </c>
      <c r="G1067" s="217">
        <v>26</v>
      </c>
    </row>
    <row r="1068" spans="1:7" x14ac:dyDescent="0.3">
      <c r="A1068" s="217">
        <v>2020</v>
      </c>
      <c r="B1068" s="217" t="s">
        <v>114</v>
      </c>
      <c r="C1068" s="217" t="s">
        <v>107</v>
      </c>
      <c r="D1068" s="217" t="s">
        <v>245</v>
      </c>
      <c r="E1068" s="217" t="s">
        <v>41</v>
      </c>
      <c r="F1068" s="217" t="s">
        <v>274</v>
      </c>
      <c r="G1068" s="217">
        <v>3</v>
      </c>
    </row>
    <row r="1069" spans="1:7" x14ac:dyDescent="0.3">
      <c r="A1069" s="217">
        <v>2020</v>
      </c>
      <c r="B1069" s="217" t="s">
        <v>114</v>
      </c>
      <c r="C1069" s="217" t="s">
        <v>107</v>
      </c>
      <c r="D1069" s="217" t="s">
        <v>245</v>
      </c>
      <c r="E1069" s="217" t="s">
        <v>38</v>
      </c>
      <c r="F1069" s="217" t="s">
        <v>275</v>
      </c>
    </row>
    <row r="1070" spans="1:7" x14ac:dyDescent="0.3">
      <c r="A1070" s="217">
        <v>2020</v>
      </c>
      <c r="B1070" s="217" t="s">
        <v>114</v>
      </c>
      <c r="C1070" s="217" t="s">
        <v>107</v>
      </c>
      <c r="D1070" s="217" t="s">
        <v>245</v>
      </c>
      <c r="E1070" s="217" t="s">
        <v>40</v>
      </c>
      <c r="F1070" s="217" t="s">
        <v>275</v>
      </c>
    </row>
    <row r="1071" spans="1:7" x14ac:dyDescent="0.3">
      <c r="A1071" s="217">
        <v>2020</v>
      </c>
      <c r="B1071" s="217" t="s">
        <v>114</v>
      </c>
      <c r="C1071" s="217" t="s">
        <v>107</v>
      </c>
      <c r="D1071" s="217" t="s">
        <v>245</v>
      </c>
      <c r="E1071" s="217" t="s">
        <v>41</v>
      </c>
      <c r="F1071" s="217" t="s">
        <v>275</v>
      </c>
    </row>
    <row r="1072" spans="1:7" x14ac:dyDescent="0.3">
      <c r="A1072" s="217">
        <v>2020</v>
      </c>
      <c r="B1072" s="217" t="s">
        <v>250</v>
      </c>
      <c r="C1072" s="217" t="s">
        <v>243</v>
      </c>
      <c r="D1072" s="217" t="s">
        <v>244</v>
      </c>
      <c r="E1072" s="217" t="s">
        <v>38</v>
      </c>
      <c r="F1072" s="217" t="s">
        <v>272</v>
      </c>
      <c r="G1072" s="217">
        <v>7605</v>
      </c>
    </row>
    <row r="1073" spans="1:7" x14ac:dyDescent="0.3">
      <c r="A1073" s="217">
        <v>2020</v>
      </c>
      <c r="B1073" s="217" t="s">
        <v>250</v>
      </c>
      <c r="C1073" s="217" t="s">
        <v>243</v>
      </c>
      <c r="D1073" s="217" t="s">
        <v>244</v>
      </c>
      <c r="E1073" s="217" t="s">
        <v>40</v>
      </c>
      <c r="F1073" s="217" t="s">
        <v>272</v>
      </c>
      <c r="G1073" s="217">
        <v>4623</v>
      </c>
    </row>
    <row r="1074" spans="1:7" x14ac:dyDescent="0.3">
      <c r="A1074" s="217">
        <v>2020</v>
      </c>
      <c r="B1074" s="217" t="s">
        <v>250</v>
      </c>
      <c r="C1074" s="217" t="s">
        <v>243</v>
      </c>
      <c r="D1074" s="217" t="s">
        <v>244</v>
      </c>
      <c r="E1074" s="217" t="s">
        <v>41</v>
      </c>
      <c r="F1074" s="217" t="s">
        <v>272</v>
      </c>
      <c r="G1074" s="217">
        <v>1673</v>
      </c>
    </row>
    <row r="1075" spans="1:7" x14ac:dyDescent="0.3">
      <c r="A1075" s="217">
        <v>2020</v>
      </c>
      <c r="B1075" s="217" t="s">
        <v>250</v>
      </c>
      <c r="C1075" s="217" t="s">
        <v>243</v>
      </c>
      <c r="D1075" s="217" t="s">
        <v>244</v>
      </c>
      <c r="E1075" s="217" t="s">
        <v>49</v>
      </c>
      <c r="F1075" s="217" t="s">
        <v>272</v>
      </c>
    </row>
    <row r="1076" spans="1:7" x14ac:dyDescent="0.3">
      <c r="A1076" s="217">
        <v>2020</v>
      </c>
      <c r="B1076" s="217" t="s">
        <v>250</v>
      </c>
      <c r="C1076" s="217" t="s">
        <v>243</v>
      </c>
      <c r="D1076" s="217" t="s">
        <v>244</v>
      </c>
      <c r="E1076" s="217" t="s">
        <v>38</v>
      </c>
      <c r="F1076" s="217" t="s">
        <v>273</v>
      </c>
      <c r="G1076" s="217">
        <v>1617</v>
      </c>
    </row>
    <row r="1077" spans="1:7" x14ac:dyDescent="0.3">
      <c r="A1077" s="217">
        <v>2020</v>
      </c>
      <c r="B1077" s="217" t="s">
        <v>250</v>
      </c>
      <c r="C1077" s="217" t="s">
        <v>243</v>
      </c>
      <c r="D1077" s="217" t="s">
        <v>244</v>
      </c>
      <c r="E1077" s="217" t="s">
        <v>40</v>
      </c>
      <c r="F1077" s="217" t="s">
        <v>273</v>
      </c>
      <c r="G1077" s="217">
        <v>1243</v>
      </c>
    </row>
    <row r="1078" spans="1:7" x14ac:dyDescent="0.3">
      <c r="A1078" s="217">
        <v>2020</v>
      </c>
      <c r="B1078" s="217" t="s">
        <v>250</v>
      </c>
      <c r="C1078" s="217" t="s">
        <v>243</v>
      </c>
      <c r="D1078" s="217" t="s">
        <v>244</v>
      </c>
      <c r="E1078" s="217" t="s">
        <v>41</v>
      </c>
      <c r="F1078" s="217" t="s">
        <v>273</v>
      </c>
      <c r="G1078" s="217">
        <v>687</v>
      </c>
    </row>
    <row r="1079" spans="1:7" x14ac:dyDescent="0.3">
      <c r="A1079" s="217">
        <v>2020</v>
      </c>
      <c r="B1079" s="217" t="s">
        <v>250</v>
      </c>
      <c r="C1079" s="217" t="s">
        <v>243</v>
      </c>
      <c r="D1079" s="217" t="s">
        <v>244</v>
      </c>
      <c r="E1079" s="217" t="s">
        <v>38</v>
      </c>
      <c r="F1079" s="217" t="s">
        <v>274</v>
      </c>
    </row>
    <row r="1080" spans="1:7" x14ac:dyDescent="0.3">
      <c r="A1080" s="217">
        <v>2020</v>
      </c>
      <c r="B1080" s="217" t="s">
        <v>250</v>
      </c>
      <c r="C1080" s="217" t="s">
        <v>243</v>
      </c>
      <c r="D1080" s="217" t="s">
        <v>244</v>
      </c>
      <c r="E1080" s="217" t="s">
        <v>40</v>
      </c>
      <c r="F1080" s="217" t="s">
        <v>274</v>
      </c>
      <c r="G1080" s="217">
        <v>1487</v>
      </c>
    </row>
    <row r="1081" spans="1:7" x14ac:dyDescent="0.3">
      <c r="A1081" s="217">
        <v>2020</v>
      </c>
      <c r="B1081" s="217" t="s">
        <v>250</v>
      </c>
      <c r="C1081" s="217" t="s">
        <v>243</v>
      </c>
      <c r="D1081" s="217" t="s">
        <v>244</v>
      </c>
      <c r="E1081" s="217" t="s">
        <v>41</v>
      </c>
      <c r="F1081" s="217" t="s">
        <v>274</v>
      </c>
      <c r="G1081" s="217">
        <v>1364</v>
      </c>
    </row>
    <row r="1082" spans="1:7" x14ac:dyDescent="0.3">
      <c r="A1082" s="217">
        <v>2020</v>
      </c>
      <c r="B1082" s="217" t="s">
        <v>250</v>
      </c>
      <c r="C1082" s="217" t="s">
        <v>243</v>
      </c>
      <c r="D1082" s="217" t="s">
        <v>244</v>
      </c>
      <c r="E1082" s="217" t="s">
        <v>49</v>
      </c>
      <c r="F1082" s="217" t="s">
        <v>274</v>
      </c>
    </row>
    <row r="1083" spans="1:7" x14ac:dyDescent="0.3">
      <c r="A1083" s="217">
        <v>2020</v>
      </c>
      <c r="B1083" s="217" t="s">
        <v>250</v>
      </c>
      <c r="C1083" s="217" t="s">
        <v>243</v>
      </c>
      <c r="D1083" s="217" t="s">
        <v>244</v>
      </c>
      <c r="E1083" s="217" t="s">
        <v>38</v>
      </c>
      <c r="F1083" s="217" t="s">
        <v>275</v>
      </c>
    </row>
    <row r="1084" spans="1:7" x14ac:dyDescent="0.3">
      <c r="A1084" s="217">
        <v>2020</v>
      </c>
      <c r="B1084" s="217" t="s">
        <v>250</v>
      </c>
      <c r="C1084" s="217" t="s">
        <v>243</v>
      </c>
      <c r="D1084" s="217" t="s">
        <v>244</v>
      </c>
      <c r="E1084" s="217" t="s">
        <v>40</v>
      </c>
      <c r="F1084" s="217" t="s">
        <v>275</v>
      </c>
    </row>
    <row r="1085" spans="1:7" x14ac:dyDescent="0.3">
      <c r="A1085" s="217">
        <v>2020</v>
      </c>
      <c r="B1085" s="217" t="s">
        <v>250</v>
      </c>
      <c r="C1085" s="217" t="s">
        <v>243</v>
      </c>
      <c r="D1085" s="217" t="s">
        <v>244</v>
      </c>
      <c r="E1085" s="217" t="s">
        <v>41</v>
      </c>
      <c r="F1085" s="217" t="s">
        <v>275</v>
      </c>
    </row>
    <row r="1086" spans="1:7" x14ac:dyDescent="0.3">
      <c r="A1086" s="217">
        <v>2020</v>
      </c>
      <c r="B1086" s="217" t="s">
        <v>113</v>
      </c>
      <c r="C1086" s="217" t="s">
        <v>247</v>
      </c>
      <c r="D1086" s="217" t="s">
        <v>248</v>
      </c>
      <c r="E1086" s="217" t="s">
        <v>38</v>
      </c>
      <c r="F1086" s="217" t="s">
        <v>272</v>
      </c>
      <c r="G1086" s="217">
        <v>13020</v>
      </c>
    </row>
    <row r="1087" spans="1:7" x14ac:dyDescent="0.3">
      <c r="A1087" s="217">
        <v>2020</v>
      </c>
      <c r="B1087" s="217" t="s">
        <v>113</v>
      </c>
      <c r="C1087" s="217" t="s">
        <v>247</v>
      </c>
      <c r="D1087" s="217" t="s">
        <v>248</v>
      </c>
      <c r="E1087" s="217" t="s">
        <v>40</v>
      </c>
      <c r="F1087" s="217" t="s">
        <v>272</v>
      </c>
      <c r="G1087" s="217">
        <v>7656</v>
      </c>
    </row>
    <row r="1088" spans="1:7" x14ac:dyDescent="0.3">
      <c r="A1088" s="217">
        <v>2020</v>
      </c>
      <c r="B1088" s="217" t="s">
        <v>113</v>
      </c>
      <c r="C1088" s="217" t="s">
        <v>247</v>
      </c>
      <c r="D1088" s="217" t="s">
        <v>248</v>
      </c>
      <c r="E1088" s="217" t="s">
        <v>41</v>
      </c>
      <c r="F1088" s="217" t="s">
        <v>272</v>
      </c>
      <c r="G1088" s="217">
        <v>5231</v>
      </c>
    </row>
    <row r="1089" spans="1:7" x14ac:dyDescent="0.3">
      <c r="A1089" s="217">
        <v>2020</v>
      </c>
      <c r="B1089" s="217" t="s">
        <v>113</v>
      </c>
      <c r="C1089" s="217" t="s">
        <v>247</v>
      </c>
      <c r="D1089" s="217" t="s">
        <v>248</v>
      </c>
      <c r="E1089" s="217" t="s">
        <v>49</v>
      </c>
      <c r="F1089" s="217" t="s">
        <v>272</v>
      </c>
    </row>
    <row r="1090" spans="1:7" x14ac:dyDescent="0.3">
      <c r="A1090" s="217">
        <v>2020</v>
      </c>
      <c r="B1090" s="217" t="s">
        <v>113</v>
      </c>
      <c r="C1090" s="217" t="s">
        <v>247</v>
      </c>
      <c r="D1090" s="217" t="s">
        <v>248</v>
      </c>
      <c r="E1090" s="217" t="s">
        <v>38</v>
      </c>
      <c r="F1090" s="217" t="s">
        <v>273</v>
      </c>
      <c r="G1090" s="217">
        <v>2708</v>
      </c>
    </row>
    <row r="1091" spans="1:7" x14ac:dyDescent="0.3">
      <c r="A1091" s="217">
        <v>2020</v>
      </c>
      <c r="B1091" s="217" t="s">
        <v>113</v>
      </c>
      <c r="C1091" s="217" t="s">
        <v>247</v>
      </c>
      <c r="D1091" s="217" t="s">
        <v>248</v>
      </c>
      <c r="E1091" s="217" t="s">
        <v>40</v>
      </c>
      <c r="F1091" s="217" t="s">
        <v>273</v>
      </c>
      <c r="G1091" s="217">
        <v>1387</v>
      </c>
    </row>
    <row r="1092" spans="1:7" x14ac:dyDescent="0.3">
      <c r="A1092" s="217">
        <v>2020</v>
      </c>
      <c r="B1092" s="217" t="s">
        <v>113</v>
      </c>
      <c r="C1092" s="217" t="s">
        <v>247</v>
      </c>
      <c r="D1092" s="217" t="s">
        <v>248</v>
      </c>
      <c r="E1092" s="217" t="s">
        <v>41</v>
      </c>
      <c r="F1092" s="217" t="s">
        <v>273</v>
      </c>
      <c r="G1092" s="217">
        <v>584</v>
      </c>
    </row>
    <row r="1093" spans="1:7" x14ac:dyDescent="0.3">
      <c r="A1093" s="217">
        <v>2020</v>
      </c>
      <c r="B1093" s="217" t="s">
        <v>113</v>
      </c>
      <c r="C1093" s="217" t="s">
        <v>247</v>
      </c>
      <c r="D1093" s="217" t="s">
        <v>248</v>
      </c>
      <c r="E1093" s="217" t="s">
        <v>49</v>
      </c>
      <c r="F1093" s="217" t="s">
        <v>273</v>
      </c>
    </row>
    <row r="1094" spans="1:7" x14ac:dyDescent="0.3">
      <c r="A1094" s="217">
        <v>2020</v>
      </c>
      <c r="B1094" s="217" t="s">
        <v>113</v>
      </c>
      <c r="C1094" s="217" t="s">
        <v>247</v>
      </c>
      <c r="D1094" s="217" t="s">
        <v>248</v>
      </c>
      <c r="E1094" s="217" t="s">
        <v>38</v>
      </c>
      <c r="F1094" s="217" t="s">
        <v>274</v>
      </c>
      <c r="G1094" s="217">
        <v>40</v>
      </c>
    </row>
    <row r="1095" spans="1:7" x14ac:dyDescent="0.3">
      <c r="A1095" s="217">
        <v>2020</v>
      </c>
      <c r="B1095" s="217" t="s">
        <v>113</v>
      </c>
      <c r="C1095" s="217" t="s">
        <v>247</v>
      </c>
      <c r="D1095" s="217" t="s">
        <v>248</v>
      </c>
      <c r="E1095" s="217" t="s">
        <v>40</v>
      </c>
      <c r="F1095" s="217" t="s">
        <v>274</v>
      </c>
      <c r="G1095" s="217">
        <v>501</v>
      </c>
    </row>
    <row r="1096" spans="1:7" x14ac:dyDescent="0.3">
      <c r="A1096" s="217">
        <v>2020</v>
      </c>
      <c r="B1096" s="217" t="s">
        <v>113</v>
      </c>
      <c r="C1096" s="217" t="s">
        <v>247</v>
      </c>
      <c r="D1096" s="217" t="s">
        <v>248</v>
      </c>
      <c r="E1096" s="217" t="s">
        <v>41</v>
      </c>
      <c r="F1096" s="217" t="s">
        <v>274</v>
      </c>
      <c r="G1096" s="217">
        <v>355</v>
      </c>
    </row>
    <row r="1097" spans="1:7" x14ac:dyDescent="0.3">
      <c r="A1097" s="217">
        <v>2020</v>
      </c>
      <c r="B1097" s="217" t="s">
        <v>113</v>
      </c>
      <c r="C1097" s="217" t="s">
        <v>247</v>
      </c>
      <c r="D1097" s="217" t="s">
        <v>248</v>
      </c>
      <c r="E1097" s="217" t="s">
        <v>38</v>
      </c>
      <c r="F1097" s="217" t="s">
        <v>275</v>
      </c>
    </row>
    <row r="1098" spans="1:7" x14ac:dyDescent="0.3">
      <c r="A1098" s="217">
        <v>2020</v>
      </c>
      <c r="B1098" s="217" t="s">
        <v>113</v>
      </c>
      <c r="C1098" s="217" t="s">
        <v>247</v>
      </c>
      <c r="D1098" s="217" t="s">
        <v>248</v>
      </c>
      <c r="E1098" s="217" t="s">
        <v>40</v>
      </c>
      <c r="F1098" s="217" t="s">
        <v>275</v>
      </c>
    </row>
    <row r="1099" spans="1:7" x14ac:dyDescent="0.3">
      <c r="A1099" s="217">
        <v>2020</v>
      </c>
      <c r="B1099" s="217" t="s">
        <v>113</v>
      </c>
      <c r="C1099" s="217" t="s">
        <v>247</v>
      </c>
      <c r="D1099" s="217" t="s">
        <v>248</v>
      </c>
      <c r="E1099" s="217" t="s">
        <v>41</v>
      </c>
      <c r="F1099" s="217" t="s">
        <v>275</v>
      </c>
    </row>
    <row r="1100" spans="1:7" x14ac:dyDescent="0.3">
      <c r="A1100" s="217">
        <v>2020</v>
      </c>
      <c r="B1100" s="217" t="s">
        <v>113</v>
      </c>
      <c r="C1100" s="217" t="s">
        <v>247</v>
      </c>
      <c r="D1100" s="217" t="s">
        <v>248</v>
      </c>
      <c r="E1100" s="217" t="s">
        <v>49</v>
      </c>
      <c r="F1100" s="217" t="s">
        <v>275</v>
      </c>
    </row>
    <row r="1101" spans="1:7" x14ac:dyDescent="0.3">
      <c r="A1101" s="217">
        <v>2020</v>
      </c>
      <c r="B1101" s="217" t="s">
        <v>250</v>
      </c>
      <c r="C1101" s="217" t="s">
        <v>232</v>
      </c>
      <c r="D1101" s="217" t="s">
        <v>233</v>
      </c>
      <c r="E1101" s="217" t="s">
        <v>38</v>
      </c>
      <c r="F1101" s="217" t="s">
        <v>272</v>
      </c>
      <c r="G1101" s="217">
        <v>123</v>
      </c>
    </row>
    <row r="1102" spans="1:7" x14ac:dyDescent="0.3">
      <c r="A1102" s="217">
        <v>2020</v>
      </c>
      <c r="B1102" s="217" t="s">
        <v>250</v>
      </c>
      <c r="C1102" s="217" t="s">
        <v>232</v>
      </c>
      <c r="D1102" s="217" t="s">
        <v>233</v>
      </c>
      <c r="E1102" s="217" t="s">
        <v>40</v>
      </c>
      <c r="F1102" s="217" t="s">
        <v>272</v>
      </c>
      <c r="G1102" s="217">
        <v>3</v>
      </c>
    </row>
    <row r="1103" spans="1:7" x14ac:dyDescent="0.3">
      <c r="A1103" s="217">
        <v>2020</v>
      </c>
      <c r="B1103" s="217" t="s">
        <v>250</v>
      </c>
      <c r="C1103" s="217" t="s">
        <v>232</v>
      </c>
      <c r="D1103" s="217" t="s">
        <v>233</v>
      </c>
      <c r="E1103" s="217" t="s">
        <v>41</v>
      </c>
      <c r="F1103" s="217" t="s">
        <v>272</v>
      </c>
      <c r="G1103" s="217">
        <v>7</v>
      </c>
    </row>
    <row r="1104" spans="1:7" x14ac:dyDescent="0.3">
      <c r="A1104" s="217">
        <v>2020</v>
      </c>
      <c r="B1104" s="217" t="s">
        <v>250</v>
      </c>
      <c r="C1104" s="217" t="s">
        <v>232</v>
      </c>
      <c r="D1104" s="217" t="s">
        <v>233</v>
      </c>
      <c r="E1104" s="217" t="s">
        <v>49</v>
      </c>
      <c r="F1104" s="217" t="s">
        <v>272</v>
      </c>
      <c r="G1104" s="217">
        <v>98</v>
      </c>
    </row>
    <row r="1105" spans="1:7" x14ac:dyDescent="0.3">
      <c r="A1105" s="217">
        <v>2020</v>
      </c>
      <c r="B1105" s="217" t="s">
        <v>250</v>
      </c>
      <c r="C1105" s="217" t="s">
        <v>232</v>
      </c>
      <c r="D1105" s="217" t="s">
        <v>233</v>
      </c>
      <c r="E1105" s="217" t="s">
        <v>38</v>
      </c>
      <c r="F1105" s="217" t="s">
        <v>273</v>
      </c>
      <c r="G1105" s="217">
        <v>32</v>
      </c>
    </row>
    <row r="1106" spans="1:7" x14ac:dyDescent="0.3">
      <c r="A1106" s="217">
        <v>2020</v>
      </c>
      <c r="B1106" s="217" t="s">
        <v>250</v>
      </c>
      <c r="C1106" s="217" t="s">
        <v>232</v>
      </c>
      <c r="D1106" s="217" t="s">
        <v>233</v>
      </c>
      <c r="E1106" s="217" t="s">
        <v>40</v>
      </c>
      <c r="F1106" s="217" t="s">
        <v>273</v>
      </c>
      <c r="G1106" s="217">
        <v>8</v>
      </c>
    </row>
    <row r="1107" spans="1:7" x14ac:dyDescent="0.3">
      <c r="A1107" s="217">
        <v>2020</v>
      </c>
      <c r="B1107" s="217" t="s">
        <v>250</v>
      </c>
      <c r="C1107" s="217" t="s">
        <v>232</v>
      </c>
      <c r="D1107" s="217" t="s">
        <v>233</v>
      </c>
      <c r="E1107" s="217" t="s">
        <v>41</v>
      </c>
      <c r="F1107" s="217" t="s">
        <v>273</v>
      </c>
      <c r="G1107" s="217">
        <v>9</v>
      </c>
    </row>
    <row r="1108" spans="1:7" x14ac:dyDescent="0.3">
      <c r="A1108" s="217">
        <v>2020</v>
      </c>
      <c r="B1108" s="217" t="s">
        <v>250</v>
      </c>
      <c r="C1108" s="217" t="s">
        <v>232</v>
      </c>
      <c r="D1108" s="217" t="s">
        <v>233</v>
      </c>
      <c r="E1108" s="217" t="s">
        <v>49</v>
      </c>
      <c r="F1108" s="217" t="s">
        <v>273</v>
      </c>
    </row>
    <row r="1109" spans="1:7" x14ac:dyDescent="0.3">
      <c r="A1109" s="217">
        <v>2020</v>
      </c>
      <c r="B1109" s="217" t="s">
        <v>250</v>
      </c>
      <c r="C1109" s="217" t="s">
        <v>232</v>
      </c>
      <c r="D1109" s="217" t="s">
        <v>233</v>
      </c>
      <c r="E1109" s="217" t="s">
        <v>38</v>
      </c>
      <c r="F1109" s="217" t="s">
        <v>274</v>
      </c>
    </row>
    <row r="1110" spans="1:7" x14ac:dyDescent="0.3">
      <c r="A1110" s="217">
        <v>2020</v>
      </c>
      <c r="B1110" s="217" t="s">
        <v>250</v>
      </c>
      <c r="C1110" s="217" t="s">
        <v>232</v>
      </c>
      <c r="D1110" s="217" t="s">
        <v>233</v>
      </c>
      <c r="E1110" s="217" t="s">
        <v>40</v>
      </c>
      <c r="F1110" s="217" t="s">
        <v>274</v>
      </c>
      <c r="G1110" s="217">
        <v>575</v>
      </c>
    </row>
    <row r="1111" spans="1:7" x14ac:dyDescent="0.3">
      <c r="A1111" s="217">
        <v>2020</v>
      </c>
      <c r="B1111" s="217" t="s">
        <v>250</v>
      </c>
      <c r="C1111" s="217" t="s">
        <v>232</v>
      </c>
      <c r="D1111" s="217" t="s">
        <v>233</v>
      </c>
      <c r="E1111" s="217" t="s">
        <v>41</v>
      </c>
      <c r="F1111" s="217" t="s">
        <v>274</v>
      </c>
      <c r="G1111" s="217">
        <v>156</v>
      </c>
    </row>
    <row r="1112" spans="1:7" x14ac:dyDescent="0.3">
      <c r="A1112" s="217">
        <v>2020</v>
      </c>
      <c r="B1112" s="217" t="s">
        <v>250</v>
      </c>
      <c r="C1112" s="217" t="s">
        <v>232</v>
      </c>
      <c r="D1112" s="217" t="s">
        <v>233</v>
      </c>
      <c r="E1112" s="217" t="s">
        <v>49</v>
      </c>
      <c r="F1112" s="217" t="s">
        <v>274</v>
      </c>
      <c r="G1112" s="217">
        <v>12</v>
      </c>
    </row>
    <row r="1113" spans="1:7" x14ac:dyDescent="0.3">
      <c r="A1113" s="217">
        <v>2020</v>
      </c>
      <c r="B1113" s="217" t="s">
        <v>250</v>
      </c>
      <c r="C1113" s="217" t="s">
        <v>232</v>
      </c>
      <c r="D1113" s="217" t="s">
        <v>233</v>
      </c>
      <c r="E1113" s="217" t="s">
        <v>38</v>
      </c>
      <c r="F1113" s="217" t="s">
        <v>275</v>
      </c>
      <c r="G1113" s="217">
        <v>8</v>
      </c>
    </row>
    <row r="1114" spans="1:7" x14ac:dyDescent="0.3">
      <c r="A1114" s="217">
        <v>2020</v>
      </c>
      <c r="B1114" s="217" t="s">
        <v>250</v>
      </c>
      <c r="C1114" s="217" t="s">
        <v>232</v>
      </c>
      <c r="D1114" s="217" t="s">
        <v>233</v>
      </c>
      <c r="E1114" s="217" t="s">
        <v>40</v>
      </c>
      <c r="F1114" s="217" t="s">
        <v>275</v>
      </c>
    </row>
    <row r="1115" spans="1:7" x14ac:dyDescent="0.3">
      <c r="A1115" s="217">
        <v>2020</v>
      </c>
      <c r="B1115" s="217" t="s">
        <v>250</v>
      </c>
      <c r="C1115" s="217" t="s">
        <v>232</v>
      </c>
      <c r="D1115" s="217" t="s">
        <v>233</v>
      </c>
      <c r="E1115" s="217" t="s">
        <v>41</v>
      </c>
      <c r="F1115" s="217" t="s">
        <v>275</v>
      </c>
    </row>
    <row r="1116" spans="1:7" x14ac:dyDescent="0.3">
      <c r="A1116" s="217">
        <v>2020</v>
      </c>
      <c r="B1116" s="217" t="s">
        <v>250</v>
      </c>
      <c r="C1116" s="217" t="s">
        <v>232</v>
      </c>
      <c r="D1116" s="217" t="s">
        <v>233</v>
      </c>
      <c r="E1116" s="217" t="s">
        <v>49</v>
      </c>
      <c r="F1116" s="217" t="s">
        <v>275</v>
      </c>
    </row>
  </sheetData>
  <autoFilter ref="A1:G1116" xr:uid="{00000000-0009-0000-0000-000001000000}">
    <sortState xmlns:xlrd2="http://schemas.microsoft.com/office/spreadsheetml/2017/richdata2" ref="A2:G151">
      <sortCondition ref="D1:D151"/>
    </sortState>
  </autoFilter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workbookViewId="0">
      <selection activeCell="F43" sqref="F43"/>
    </sheetView>
  </sheetViews>
  <sheetFormatPr baseColWidth="10" defaultRowHeight="14.4" x14ac:dyDescent="0.3"/>
  <cols>
    <col min="1" max="1" width="21.5546875" customWidth="1"/>
    <col min="2" max="2" width="15" customWidth="1"/>
    <col min="3" max="3" width="13" customWidth="1"/>
    <col min="4" max="4" width="23.88671875" customWidth="1"/>
    <col min="5" max="5" width="16.6640625" customWidth="1"/>
    <col min="6" max="6" width="51.33203125" customWidth="1"/>
    <col min="7" max="7" width="11.44140625" style="34"/>
    <col min="8" max="8" width="15.5546875" style="34" customWidth="1"/>
    <col min="9" max="9" width="12.109375" style="34" customWidth="1"/>
    <col min="10" max="11" width="11.44140625" style="34"/>
    <col min="13" max="13" width="28.6640625" customWidth="1"/>
  </cols>
  <sheetData>
    <row r="1" spans="1:13" x14ac:dyDescent="0.3">
      <c r="A1" s="2" t="s">
        <v>33</v>
      </c>
      <c r="B1" s="2" t="s">
        <v>2</v>
      </c>
      <c r="C1" s="2" t="s">
        <v>1</v>
      </c>
      <c r="D1" s="2" t="s">
        <v>128</v>
      </c>
      <c r="E1" s="2" t="s">
        <v>129</v>
      </c>
      <c r="F1" s="2" t="s">
        <v>130</v>
      </c>
      <c r="G1" s="162"/>
      <c r="H1" s="162" t="s">
        <v>42</v>
      </c>
      <c r="I1" s="162" t="s">
        <v>43</v>
      </c>
      <c r="J1" s="162" t="s">
        <v>44</v>
      </c>
      <c r="K1" s="162" t="s">
        <v>45</v>
      </c>
      <c r="L1" s="162" t="s">
        <v>39</v>
      </c>
      <c r="M1" s="163" t="s">
        <v>162</v>
      </c>
    </row>
    <row r="2" spans="1:13" x14ac:dyDescent="0.3">
      <c r="A2" s="145" t="s">
        <v>70</v>
      </c>
      <c r="B2" s="145" t="s">
        <v>69</v>
      </c>
      <c r="C2" s="145" t="s">
        <v>115</v>
      </c>
      <c r="D2" s="145" t="s">
        <v>179</v>
      </c>
      <c r="E2" s="218" t="s">
        <v>180</v>
      </c>
      <c r="F2" s="149" t="s">
        <v>182</v>
      </c>
      <c r="G2" s="148" t="s">
        <v>70</v>
      </c>
      <c r="H2" s="34">
        <v>217424</v>
      </c>
      <c r="I2" s="34">
        <v>8755</v>
      </c>
      <c r="J2" s="34">
        <v>15528</v>
      </c>
      <c r="K2" s="34">
        <v>1846</v>
      </c>
      <c r="L2" s="34">
        <v>9811</v>
      </c>
      <c r="M2" s="34">
        <v>233742</v>
      </c>
    </row>
    <row r="3" spans="1:13" x14ac:dyDescent="0.3">
      <c r="A3" s="145" t="s">
        <v>249</v>
      </c>
      <c r="B3" s="145" t="s">
        <v>7</v>
      </c>
      <c r="C3" s="145" t="s">
        <v>6</v>
      </c>
      <c r="D3" s="255" t="s">
        <v>291</v>
      </c>
      <c r="E3" s="254">
        <v>40432931</v>
      </c>
      <c r="F3" s="149" t="s">
        <v>292</v>
      </c>
      <c r="G3" s="148" t="s">
        <v>249</v>
      </c>
      <c r="H3" s="34">
        <v>811487</v>
      </c>
      <c r="I3" s="34">
        <v>33445</v>
      </c>
      <c r="J3" s="34">
        <v>13254</v>
      </c>
      <c r="K3" s="34">
        <v>3679</v>
      </c>
      <c r="L3" s="34">
        <v>33513</v>
      </c>
      <c r="M3" s="34">
        <v>828352</v>
      </c>
    </row>
    <row r="4" spans="1:13" x14ac:dyDescent="0.3">
      <c r="A4" s="145" t="s">
        <v>246</v>
      </c>
      <c r="B4" s="145" t="s">
        <v>11</v>
      </c>
      <c r="C4" s="145" t="s">
        <v>10</v>
      </c>
      <c r="D4" s="216" t="s">
        <v>131</v>
      </c>
      <c r="E4" s="218">
        <v>95826704</v>
      </c>
      <c r="F4" s="149" t="s">
        <v>258</v>
      </c>
      <c r="G4" s="148" t="s">
        <v>246</v>
      </c>
      <c r="H4" s="34">
        <v>742120</v>
      </c>
      <c r="I4" s="34">
        <v>25379</v>
      </c>
      <c r="J4" s="34">
        <v>8982</v>
      </c>
      <c r="K4" s="34">
        <v>15891</v>
      </c>
      <c r="L4" s="34">
        <v>58659</v>
      </c>
      <c r="M4" s="34">
        <v>733713</v>
      </c>
    </row>
    <row r="5" spans="1:13" x14ac:dyDescent="0.3">
      <c r="A5" s="148" t="s">
        <v>74</v>
      </c>
      <c r="B5" s="145" t="s">
        <v>73</v>
      </c>
      <c r="C5" s="145" t="s">
        <v>250</v>
      </c>
      <c r="E5" s="218"/>
      <c r="F5" s="149"/>
      <c r="G5" s="148" t="s">
        <v>74</v>
      </c>
      <c r="H5" s="34">
        <v>1684</v>
      </c>
      <c r="I5" s="34">
        <v>117</v>
      </c>
      <c r="J5" s="34">
        <v>10</v>
      </c>
      <c r="K5" s="34">
        <v>137</v>
      </c>
      <c r="L5" s="34">
        <v>0</v>
      </c>
      <c r="M5" s="34">
        <v>1948</v>
      </c>
    </row>
    <row r="6" spans="1:13" x14ac:dyDescent="0.3">
      <c r="A6" s="145" t="s">
        <v>92</v>
      </c>
      <c r="B6" s="145" t="s">
        <v>91</v>
      </c>
      <c r="C6" s="216" t="s">
        <v>114</v>
      </c>
      <c r="D6" t="s">
        <v>222</v>
      </c>
      <c r="E6" s="214" t="s">
        <v>224</v>
      </c>
      <c r="F6" s="149" t="s">
        <v>223</v>
      </c>
      <c r="G6" s="148" t="s">
        <v>92</v>
      </c>
      <c r="H6" s="34">
        <v>48045</v>
      </c>
      <c r="I6" s="34">
        <v>5294</v>
      </c>
      <c r="J6" s="34">
        <v>2440</v>
      </c>
      <c r="K6" s="34">
        <v>139</v>
      </c>
      <c r="L6" s="34">
        <v>1748</v>
      </c>
      <c r="M6" s="34">
        <v>54170</v>
      </c>
    </row>
    <row r="7" spans="1:13" x14ac:dyDescent="0.3">
      <c r="A7" s="145" t="s">
        <v>89</v>
      </c>
      <c r="B7" s="145" t="s">
        <v>88</v>
      </c>
      <c r="C7" s="145" t="s">
        <v>120</v>
      </c>
      <c r="D7" t="s">
        <v>282</v>
      </c>
      <c r="E7" s="214">
        <v>72401812</v>
      </c>
      <c r="F7" s="149" t="s">
        <v>283</v>
      </c>
      <c r="G7" s="148" t="s">
        <v>89</v>
      </c>
      <c r="H7" s="34">
        <v>85370</v>
      </c>
      <c r="I7" s="34">
        <v>19449</v>
      </c>
      <c r="J7" s="34">
        <v>24776</v>
      </c>
      <c r="K7" s="34">
        <v>96</v>
      </c>
      <c r="L7" s="34">
        <v>3130</v>
      </c>
      <c r="M7" s="34">
        <v>126561</v>
      </c>
    </row>
    <row r="8" spans="1:13" x14ac:dyDescent="0.3">
      <c r="A8" s="145" t="s">
        <v>94</v>
      </c>
      <c r="B8" s="145" t="s">
        <v>93</v>
      </c>
      <c r="C8" s="145" t="s">
        <v>120</v>
      </c>
      <c r="D8" t="s">
        <v>284</v>
      </c>
      <c r="E8" s="218" t="s">
        <v>173</v>
      </c>
      <c r="F8" s="149" t="s">
        <v>285</v>
      </c>
      <c r="G8" s="148" t="s">
        <v>94</v>
      </c>
      <c r="H8" s="34">
        <v>173026</v>
      </c>
      <c r="I8" s="34">
        <v>42512</v>
      </c>
      <c r="J8" s="34">
        <v>36454</v>
      </c>
      <c r="K8" s="34">
        <v>166</v>
      </c>
      <c r="L8" s="34">
        <v>2582</v>
      </c>
      <c r="M8" s="34">
        <v>249576</v>
      </c>
    </row>
    <row r="9" spans="1:13" x14ac:dyDescent="0.3">
      <c r="A9" s="145" t="s">
        <v>97</v>
      </c>
      <c r="B9" s="145" t="s">
        <v>96</v>
      </c>
      <c r="C9" s="145" t="s">
        <v>120</v>
      </c>
      <c r="D9" t="s">
        <v>286</v>
      </c>
      <c r="E9" s="218" t="s">
        <v>287</v>
      </c>
      <c r="F9" s="149" t="s">
        <v>289</v>
      </c>
      <c r="G9" s="148" t="s">
        <v>97</v>
      </c>
      <c r="H9" s="34">
        <v>108692</v>
      </c>
      <c r="I9" s="34">
        <v>15007</v>
      </c>
      <c r="J9" s="34">
        <v>82865</v>
      </c>
      <c r="K9" s="34">
        <v>434</v>
      </c>
      <c r="L9" s="34">
        <v>19469</v>
      </c>
      <c r="M9" s="34">
        <v>187529</v>
      </c>
    </row>
    <row r="10" spans="1:13" x14ac:dyDescent="0.3">
      <c r="A10" s="145" t="s">
        <v>79</v>
      </c>
      <c r="B10" s="145" t="s">
        <v>78</v>
      </c>
      <c r="C10" s="145" t="s">
        <v>120</v>
      </c>
      <c r="D10" s="216" t="s">
        <v>286</v>
      </c>
      <c r="E10" s="218" t="s">
        <v>288</v>
      </c>
      <c r="F10" s="149" t="s">
        <v>289</v>
      </c>
      <c r="G10" s="148" t="s">
        <v>79</v>
      </c>
      <c r="H10" s="34">
        <v>101172</v>
      </c>
      <c r="I10" s="34">
        <v>11321</v>
      </c>
      <c r="J10" s="34">
        <v>17722</v>
      </c>
      <c r="K10" s="34">
        <v>355</v>
      </c>
      <c r="L10" s="34">
        <v>8239</v>
      </c>
      <c r="M10" s="34">
        <v>122331</v>
      </c>
    </row>
    <row r="11" spans="1:13" x14ac:dyDescent="0.3">
      <c r="A11" s="145" t="s">
        <v>122</v>
      </c>
      <c r="B11" s="145" t="s">
        <v>121</v>
      </c>
      <c r="C11" s="145" t="s">
        <v>120</v>
      </c>
      <c r="D11" t="s">
        <v>267</v>
      </c>
      <c r="E11" s="218">
        <v>41464997</v>
      </c>
      <c r="F11" s="149" t="s">
        <v>268</v>
      </c>
      <c r="G11" s="148" t="s">
        <v>271</v>
      </c>
      <c r="H11" s="34">
        <v>372780</v>
      </c>
      <c r="I11" s="34">
        <v>59275</v>
      </c>
      <c r="J11" s="34">
        <v>69931</v>
      </c>
      <c r="K11" s="34">
        <v>903</v>
      </c>
      <c r="L11" s="34">
        <v>19585</v>
      </c>
      <c r="M11" s="34">
        <v>483304</v>
      </c>
    </row>
    <row r="12" spans="1:13" x14ac:dyDescent="0.3">
      <c r="A12" s="145" t="s">
        <v>85</v>
      </c>
      <c r="B12" s="145" t="s">
        <v>84</v>
      </c>
      <c r="C12" s="145" t="s">
        <v>120</v>
      </c>
      <c r="D12" t="s">
        <v>225</v>
      </c>
      <c r="E12" s="218">
        <v>94127547</v>
      </c>
      <c r="F12" s="149" t="s">
        <v>266</v>
      </c>
      <c r="G12" s="148" t="s">
        <v>85</v>
      </c>
      <c r="H12" s="34">
        <v>301353</v>
      </c>
      <c r="I12" s="34">
        <v>7707</v>
      </c>
      <c r="J12" s="34">
        <v>22316</v>
      </c>
      <c r="K12" s="34">
        <v>1093</v>
      </c>
      <c r="L12" s="34">
        <v>1041</v>
      </c>
      <c r="M12" s="34">
        <v>331428</v>
      </c>
    </row>
    <row r="13" spans="1:13" x14ac:dyDescent="0.3">
      <c r="A13" s="145" t="s">
        <v>101</v>
      </c>
      <c r="B13" s="145" t="s">
        <v>100</v>
      </c>
      <c r="C13" s="216" t="s">
        <v>250</v>
      </c>
      <c r="D13" t="s">
        <v>176</v>
      </c>
      <c r="E13" s="218" t="s">
        <v>177</v>
      </c>
      <c r="F13" s="149" t="s">
        <v>178</v>
      </c>
      <c r="G13" s="148" t="s">
        <v>101</v>
      </c>
      <c r="H13" s="34">
        <v>125479</v>
      </c>
      <c r="I13" s="34">
        <v>4248</v>
      </c>
      <c r="J13" s="34">
        <v>6588</v>
      </c>
      <c r="K13" s="34">
        <v>2288</v>
      </c>
      <c r="L13" s="34">
        <v>212</v>
      </c>
      <c r="M13" s="34">
        <v>138391</v>
      </c>
    </row>
    <row r="14" spans="1:13" x14ac:dyDescent="0.3">
      <c r="A14" s="145" t="s">
        <v>82</v>
      </c>
      <c r="B14" s="145" t="s">
        <v>81</v>
      </c>
      <c r="C14" s="145" t="s">
        <v>115</v>
      </c>
      <c r="D14" t="s">
        <v>179</v>
      </c>
      <c r="E14" s="218" t="s">
        <v>180</v>
      </c>
      <c r="F14" s="149" t="s">
        <v>181</v>
      </c>
      <c r="G14" s="148" t="s">
        <v>82</v>
      </c>
      <c r="H14" s="34">
        <v>108694</v>
      </c>
      <c r="I14" s="34">
        <v>2339</v>
      </c>
      <c r="J14" s="34">
        <v>1461</v>
      </c>
      <c r="K14" s="34">
        <v>467</v>
      </c>
      <c r="L14" s="34">
        <v>2420</v>
      </c>
      <c r="M14" s="34">
        <v>110541</v>
      </c>
    </row>
    <row r="15" spans="1:13" x14ac:dyDescent="0.3">
      <c r="A15" s="145" t="s">
        <v>99</v>
      </c>
      <c r="B15" s="145" t="s">
        <v>98</v>
      </c>
      <c r="C15" s="145" t="s">
        <v>115</v>
      </c>
      <c r="D15" s="216" t="s">
        <v>235</v>
      </c>
      <c r="E15" s="218" t="s">
        <v>237</v>
      </c>
      <c r="F15" s="149" t="s">
        <v>236</v>
      </c>
      <c r="G15" s="148" t="s">
        <v>99</v>
      </c>
      <c r="H15" s="34">
        <v>314636</v>
      </c>
      <c r="I15" s="34">
        <v>8288</v>
      </c>
      <c r="J15" s="34">
        <v>5990</v>
      </c>
      <c r="K15" s="34">
        <v>506</v>
      </c>
      <c r="L15" s="34">
        <v>7521</v>
      </c>
      <c r="M15" s="34">
        <v>321899</v>
      </c>
    </row>
    <row r="16" spans="1:13" x14ac:dyDescent="0.3">
      <c r="A16" s="145" t="s">
        <v>104</v>
      </c>
      <c r="B16" s="145" t="s">
        <v>103</v>
      </c>
      <c r="C16" s="145" t="s">
        <v>115</v>
      </c>
      <c r="D16" t="s">
        <v>235</v>
      </c>
      <c r="E16" s="218" t="s">
        <v>265</v>
      </c>
      <c r="F16" s="149" t="s">
        <v>236</v>
      </c>
      <c r="G16" s="148" t="s">
        <v>104</v>
      </c>
      <c r="H16" s="34">
        <v>102601</v>
      </c>
      <c r="I16" s="34">
        <v>8539</v>
      </c>
      <c r="J16" s="34">
        <v>33857</v>
      </c>
      <c r="K16" s="34">
        <v>562</v>
      </c>
      <c r="L16" s="34">
        <v>496</v>
      </c>
      <c r="M16" s="34">
        <v>145063</v>
      </c>
    </row>
    <row r="17" spans="1:13" x14ac:dyDescent="0.3">
      <c r="A17" s="145" t="s">
        <v>47</v>
      </c>
      <c r="B17" s="145" t="s">
        <v>12</v>
      </c>
      <c r="C17" s="145" t="s">
        <v>115</v>
      </c>
      <c r="D17" t="s">
        <v>132</v>
      </c>
      <c r="E17" s="218" t="s">
        <v>138</v>
      </c>
      <c r="F17" s="149" t="s">
        <v>133</v>
      </c>
      <c r="G17" s="148" t="s">
        <v>47</v>
      </c>
      <c r="H17" s="34">
        <v>183451</v>
      </c>
      <c r="I17" s="34">
        <v>7804</v>
      </c>
      <c r="J17" s="34">
        <v>2915</v>
      </c>
      <c r="K17" s="34">
        <v>418</v>
      </c>
      <c r="L17" s="34">
        <v>479</v>
      </c>
      <c r="M17" s="34">
        <v>194109</v>
      </c>
    </row>
    <row r="18" spans="1:13" x14ac:dyDescent="0.3">
      <c r="A18" s="145" t="s">
        <v>48</v>
      </c>
      <c r="B18" s="145" t="s">
        <v>13</v>
      </c>
      <c r="C18" s="216" t="s">
        <v>115</v>
      </c>
      <c r="D18" t="s">
        <v>137</v>
      </c>
      <c r="E18" s="218">
        <v>74833917</v>
      </c>
      <c r="F18" s="149" t="s">
        <v>136</v>
      </c>
      <c r="G18" s="148" t="s">
        <v>48</v>
      </c>
      <c r="H18" s="34">
        <v>409127</v>
      </c>
      <c r="I18" s="34">
        <v>13535</v>
      </c>
      <c r="J18" s="34">
        <v>15840</v>
      </c>
      <c r="K18" s="34">
        <v>2206</v>
      </c>
      <c r="L18" s="34">
        <v>5666</v>
      </c>
      <c r="M18" s="34">
        <v>435042</v>
      </c>
    </row>
    <row r="19" spans="1:13" x14ac:dyDescent="0.3">
      <c r="A19" s="145" t="s">
        <v>50</v>
      </c>
      <c r="B19" s="145" t="s">
        <v>14</v>
      </c>
      <c r="C19" s="145" t="s">
        <v>6</v>
      </c>
      <c r="D19" s="252" t="s">
        <v>293</v>
      </c>
      <c r="E19" s="254" t="s">
        <v>294</v>
      </c>
      <c r="F19" s="253" t="s">
        <v>295</v>
      </c>
      <c r="G19" s="148" t="s">
        <v>50</v>
      </c>
      <c r="H19" s="34">
        <v>34173</v>
      </c>
      <c r="I19" s="34">
        <v>736</v>
      </c>
      <c r="J19" s="34">
        <v>1882</v>
      </c>
      <c r="K19" s="34">
        <v>39</v>
      </c>
      <c r="L19" s="34">
        <v>350</v>
      </c>
      <c r="M19" s="34">
        <v>36480</v>
      </c>
    </row>
    <row r="20" spans="1:13" x14ac:dyDescent="0.3">
      <c r="A20" s="145" t="s">
        <v>52</v>
      </c>
      <c r="B20" s="145" t="s">
        <v>15</v>
      </c>
      <c r="C20" s="145" t="s">
        <v>6</v>
      </c>
      <c r="D20" s="252" t="s">
        <v>293</v>
      </c>
      <c r="E20" s="254" t="s">
        <v>294</v>
      </c>
      <c r="F20" s="253" t="s">
        <v>295</v>
      </c>
      <c r="G20" s="148" t="s">
        <v>52</v>
      </c>
      <c r="H20" s="34">
        <v>267922</v>
      </c>
      <c r="I20" s="34">
        <v>11483</v>
      </c>
      <c r="J20" s="34">
        <v>7533</v>
      </c>
      <c r="K20" s="34">
        <v>1405</v>
      </c>
      <c r="L20" s="34">
        <v>15539</v>
      </c>
      <c r="M20" s="34">
        <v>272804</v>
      </c>
    </row>
    <row r="21" spans="1:13" x14ac:dyDescent="0.3">
      <c r="A21" s="145" t="s">
        <v>53</v>
      </c>
      <c r="B21" s="145" t="s">
        <v>16</v>
      </c>
      <c r="C21" s="145" t="s">
        <v>6</v>
      </c>
      <c r="D21" s="216" t="s">
        <v>263</v>
      </c>
      <c r="E21" s="218" t="s">
        <v>234</v>
      </c>
      <c r="F21" s="149" t="s">
        <v>264</v>
      </c>
      <c r="G21" s="148" t="s">
        <v>53</v>
      </c>
      <c r="H21" s="34">
        <v>388395</v>
      </c>
      <c r="I21" s="34">
        <v>35522</v>
      </c>
      <c r="J21" s="34">
        <v>13565</v>
      </c>
      <c r="K21" s="34">
        <v>2473</v>
      </c>
      <c r="L21" s="34">
        <v>16915</v>
      </c>
      <c r="M21" s="34">
        <v>423040</v>
      </c>
    </row>
    <row r="22" spans="1:13" x14ac:dyDescent="0.3">
      <c r="A22" s="145" t="s">
        <v>56</v>
      </c>
      <c r="B22" s="145" t="s">
        <v>18</v>
      </c>
      <c r="C22" s="145" t="s">
        <v>10</v>
      </c>
      <c r="D22" s="216" t="s">
        <v>261</v>
      </c>
      <c r="E22" s="218">
        <v>97115351</v>
      </c>
      <c r="F22" s="149" t="s">
        <v>262</v>
      </c>
      <c r="G22" s="148" t="s">
        <v>56</v>
      </c>
      <c r="H22" s="34">
        <v>476132</v>
      </c>
      <c r="I22" s="34">
        <v>53756</v>
      </c>
      <c r="J22" s="34">
        <v>6249</v>
      </c>
      <c r="K22" s="34">
        <v>1942</v>
      </c>
      <c r="L22" s="34">
        <v>83570</v>
      </c>
      <c r="M22" s="34">
        <v>454509</v>
      </c>
    </row>
    <row r="23" spans="1:13" x14ac:dyDescent="0.3">
      <c r="A23" s="145" t="s">
        <v>57</v>
      </c>
      <c r="B23" s="145" t="s">
        <v>19</v>
      </c>
      <c r="C23" s="145" t="s">
        <v>10</v>
      </c>
      <c r="D23" t="s">
        <v>139</v>
      </c>
      <c r="E23" s="218" t="s">
        <v>140</v>
      </c>
      <c r="F23" s="149" t="s">
        <v>141</v>
      </c>
      <c r="G23" s="148" t="s">
        <v>57</v>
      </c>
      <c r="H23" s="34">
        <v>514452</v>
      </c>
      <c r="I23" s="34">
        <v>168393</v>
      </c>
      <c r="J23" s="34">
        <v>32142</v>
      </c>
      <c r="K23" s="34">
        <v>4967</v>
      </c>
      <c r="L23" s="34">
        <v>42029</v>
      </c>
      <c r="M23" s="34">
        <v>677925</v>
      </c>
    </row>
    <row r="24" spans="1:13" x14ac:dyDescent="0.3">
      <c r="A24" s="145" t="s">
        <v>58</v>
      </c>
      <c r="B24" s="145" t="s">
        <v>20</v>
      </c>
      <c r="C24" s="145" t="s">
        <v>10</v>
      </c>
      <c r="D24" s="255" t="s">
        <v>142</v>
      </c>
      <c r="E24" s="254">
        <v>41510952</v>
      </c>
      <c r="F24" s="256" t="s">
        <v>296</v>
      </c>
      <c r="G24" s="148" t="s">
        <v>58</v>
      </c>
      <c r="H24" s="34">
        <v>91440</v>
      </c>
      <c r="I24" s="34">
        <v>36245</v>
      </c>
      <c r="J24" s="34">
        <v>39707</v>
      </c>
      <c r="K24" s="34">
        <v>390</v>
      </c>
      <c r="L24" s="34">
        <v>5450</v>
      </c>
      <c r="M24" s="34">
        <v>162332</v>
      </c>
    </row>
    <row r="25" spans="1:13" x14ac:dyDescent="0.3">
      <c r="A25" s="145" t="s">
        <v>59</v>
      </c>
      <c r="B25" s="145" t="s">
        <v>21</v>
      </c>
      <c r="C25" s="145" t="s">
        <v>10</v>
      </c>
      <c r="D25" s="252" t="s">
        <v>142</v>
      </c>
      <c r="E25" s="254">
        <v>41510952</v>
      </c>
      <c r="F25" s="257" t="s">
        <v>296</v>
      </c>
      <c r="G25" s="148" t="s">
        <v>59</v>
      </c>
      <c r="H25" s="34">
        <v>293839</v>
      </c>
      <c r="I25" s="34">
        <v>32037</v>
      </c>
      <c r="J25" s="34">
        <v>5516</v>
      </c>
      <c r="K25" s="34">
        <v>3240</v>
      </c>
      <c r="L25" s="34">
        <v>9339</v>
      </c>
      <c r="M25" s="34">
        <v>325293</v>
      </c>
    </row>
    <row r="26" spans="1:13" x14ac:dyDescent="0.3">
      <c r="A26" s="145" t="s">
        <v>60</v>
      </c>
      <c r="B26" s="145" t="s">
        <v>22</v>
      </c>
      <c r="C26" s="145" t="s">
        <v>10</v>
      </c>
      <c r="D26" s="145" t="s">
        <v>143</v>
      </c>
      <c r="E26" s="218">
        <v>47331065</v>
      </c>
      <c r="F26" s="149" t="s">
        <v>144</v>
      </c>
      <c r="G26" s="148" t="s">
        <v>60</v>
      </c>
      <c r="H26" s="34">
        <v>445736</v>
      </c>
      <c r="I26" s="34">
        <v>21931</v>
      </c>
      <c r="J26" s="34">
        <v>5133</v>
      </c>
      <c r="K26" s="34">
        <v>3146</v>
      </c>
      <c r="L26" s="34">
        <v>28696</v>
      </c>
      <c r="M26" s="34">
        <v>447250</v>
      </c>
    </row>
    <row r="27" spans="1:13" x14ac:dyDescent="0.3">
      <c r="A27" s="145" t="s">
        <v>61</v>
      </c>
      <c r="B27" s="145" t="s">
        <v>23</v>
      </c>
      <c r="C27" s="145" t="s">
        <v>10</v>
      </c>
      <c r="D27" t="s">
        <v>146</v>
      </c>
      <c r="E27" s="218" t="s">
        <v>145</v>
      </c>
      <c r="F27" s="149" t="s">
        <v>147</v>
      </c>
      <c r="G27" s="148" t="s">
        <v>61</v>
      </c>
      <c r="H27" s="34">
        <v>173725</v>
      </c>
      <c r="I27" s="34">
        <v>8778</v>
      </c>
      <c r="J27" s="34">
        <v>3037</v>
      </c>
      <c r="K27" s="34">
        <v>3885</v>
      </c>
      <c r="L27" s="34">
        <v>9059</v>
      </c>
      <c r="M27" s="34">
        <v>180366</v>
      </c>
    </row>
    <row r="28" spans="1:13" x14ac:dyDescent="0.3">
      <c r="A28" s="145" t="s">
        <v>62</v>
      </c>
      <c r="B28" s="145" t="s">
        <v>24</v>
      </c>
      <c r="C28" s="145" t="s">
        <v>10</v>
      </c>
      <c r="D28" t="s">
        <v>134</v>
      </c>
      <c r="E28" s="218">
        <v>95826704</v>
      </c>
      <c r="F28" s="149" t="s">
        <v>135</v>
      </c>
      <c r="G28" s="148" t="s">
        <v>62</v>
      </c>
      <c r="H28" s="34">
        <v>280641</v>
      </c>
      <c r="I28" s="34">
        <v>6398</v>
      </c>
      <c r="J28" s="34">
        <v>6653</v>
      </c>
      <c r="K28" s="34">
        <v>6290</v>
      </c>
      <c r="L28" s="34">
        <v>13726</v>
      </c>
      <c r="M28" s="34">
        <v>286256</v>
      </c>
    </row>
    <row r="29" spans="1:13" x14ac:dyDescent="0.3">
      <c r="A29" s="145" t="s">
        <v>64</v>
      </c>
      <c r="B29" s="145" t="s">
        <v>25</v>
      </c>
      <c r="C29" s="145" t="s">
        <v>10</v>
      </c>
      <c r="D29" t="s">
        <v>148</v>
      </c>
      <c r="E29" s="218">
        <v>47637202</v>
      </c>
      <c r="F29" s="149" t="s">
        <v>149</v>
      </c>
      <c r="G29" s="148" t="s">
        <v>64</v>
      </c>
      <c r="H29" s="34">
        <v>61240</v>
      </c>
      <c r="I29" s="34">
        <v>11961</v>
      </c>
      <c r="J29" s="34">
        <v>3743</v>
      </c>
      <c r="K29" s="34">
        <v>334</v>
      </c>
      <c r="L29" s="34">
        <v>5869</v>
      </c>
      <c r="M29" s="34">
        <v>71409</v>
      </c>
    </row>
    <row r="30" spans="1:13" x14ac:dyDescent="0.3">
      <c r="A30" s="145" t="s">
        <v>67</v>
      </c>
      <c r="B30" s="145" t="s">
        <v>26</v>
      </c>
      <c r="C30" s="145" t="s">
        <v>10</v>
      </c>
      <c r="D30" s="252" t="s">
        <v>150</v>
      </c>
      <c r="E30" s="254">
        <v>90084230</v>
      </c>
      <c r="F30" s="253" t="s">
        <v>290</v>
      </c>
      <c r="G30" s="148" t="s">
        <v>67</v>
      </c>
      <c r="H30" s="34">
        <v>4055</v>
      </c>
      <c r="I30" s="34">
        <v>1865</v>
      </c>
      <c r="J30" s="34">
        <v>3648</v>
      </c>
      <c r="K30" s="34">
        <v>4</v>
      </c>
      <c r="L30" s="34">
        <v>260</v>
      </c>
      <c r="M30" s="34">
        <v>9312</v>
      </c>
    </row>
    <row r="31" spans="1:13" x14ac:dyDescent="0.3">
      <c r="A31" s="145" t="s">
        <v>68</v>
      </c>
      <c r="B31" s="145" t="s">
        <v>17</v>
      </c>
      <c r="C31" s="145" t="s">
        <v>6</v>
      </c>
      <c r="D31" t="s">
        <v>151</v>
      </c>
      <c r="E31" s="218">
        <v>90827721</v>
      </c>
      <c r="F31" s="149" t="s">
        <v>152</v>
      </c>
      <c r="G31" s="148" t="s">
        <v>68</v>
      </c>
      <c r="H31" s="34">
        <v>208049</v>
      </c>
      <c r="I31" s="34">
        <v>8519</v>
      </c>
      <c r="J31" s="34">
        <v>5496</v>
      </c>
      <c r="K31" s="34">
        <v>1129</v>
      </c>
      <c r="L31" s="34">
        <v>1685</v>
      </c>
      <c r="M31" s="34">
        <v>221508</v>
      </c>
    </row>
    <row r="32" spans="1:13" x14ac:dyDescent="0.3">
      <c r="A32" s="145" t="s">
        <v>51</v>
      </c>
      <c r="B32" s="145" t="s">
        <v>112</v>
      </c>
      <c r="C32" s="145" t="s">
        <v>114</v>
      </c>
      <c r="D32" t="s">
        <v>259</v>
      </c>
      <c r="E32" s="218">
        <v>99479767</v>
      </c>
      <c r="F32" s="149" t="s">
        <v>260</v>
      </c>
      <c r="G32" s="148" t="s">
        <v>51</v>
      </c>
      <c r="H32" s="34">
        <v>349339</v>
      </c>
      <c r="I32" s="34">
        <v>29431</v>
      </c>
      <c r="J32" s="34">
        <v>22640</v>
      </c>
      <c r="K32" s="34">
        <v>1212</v>
      </c>
      <c r="L32" s="34">
        <v>3576</v>
      </c>
      <c r="M32" s="34">
        <v>399046</v>
      </c>
    </row>
    <row r="33" spans="1:13" x14ac:dyDescent="0.3">
      <c r="A33" s="145" t="s">
        <v>252</v>
      </c>
      <c r="B33" s="145" t="s">
        <v>251</v>
      </c>
      <c r="C33" s="145" t="s">
        <v>250</v>
      </c>
      <c r="D33" s="145" t="s">
        <v>165</v>
      </c>
      <c r="E33" s="218" t="s">
        <v>166</v>
      </c>
      <c r="F33" s="149" t="s">
        <v>269</v>
      </c>
      <c r="G33" s="148" t="s">
        <v>252</v>
      </c>
      <c r="H33" s="34">
        <v>199294</v>
      </c>
      <c r="I33" s="34">
        <v>43905</v>
      </c>
      <c r="J33" s="34">
        <v>57954</v>
      </c>
      <c r="K33" s="34">
        <v>492</v>
      </c>
      <c r="L33" s="34">
        <v>1136</v>
      </c>
      <c r="M33" s="34">
        <v>300509</v>
      </c>
    </row>
    <row r="34" spans="1:13" x14ac:dyDescent="0.3">
      <c r="A34" s="145" t="s">
        <v>253</v>
      </c>
      <c r="B34" s="145" t="s">
        <v>76</v>
      </c>
      <c r="C34" s="145" t="s">
        <v>250</v>
      </c>
      <c r="D34" t="s">
        <v>167</v>
      </c>
      <c r="E34" s="218" t="s">
        <v>168</v>
      </c>
      <c r="F34" s="149" t="s">
        <v>169</v>
      </c>
      <c r="G34" s="148" t="s">
        <v>253</v>
      </c>
      <c r="H34" s="34">
        <v>95278</v>
      </c>
      <c r="I34" s="34">
        <v>2466</v>
      </c>
      <c r="J34" s="34">
        <v>6610</v>
      </c>
      <c r="K34" s="34">
        <v>428</v>
      </c>
      <c r="L34" s="34">
        <v>1174</v>
      </c>
      <c r="M34" s="34">
        <v>103608</v>
      </c>
    </row>
    <row r="35" spans="1:13" x14ac:dyDescent="0.3">
      <c r="A35" s="145" t="s">
        <v>242</v>
      </c>
      <c r="B35" s="145" t="s">
        <v>105</v>
      </c>
      <c r="C35" s="145" t="s">
        <v>114</v>
      </c>
      <c r="D35" s="145" t="s">
        <v>170</v>
      </c>
      <c r="E35" s="218" t="s">
        <v>172</v>
      </c>
      <c r="F35" s="149" t="s">
        <v>171</v>
      </c>
      <c r="G35" s="148" t="s">
        <v>242</v>
      </c>
      <c r="H35" s="34">
        <v>86147</v>
      </c>
      <c r="I35" s="34">
        <v>6772</v>
      </c>
      <c r="J35" s="34">
        <v>9056</v>
      </c>
      <c r="K35" s="34">
        <v>1426</v>
      </c>
      <c r="L35" s="34">
        <v>12779</v>
      </c>
      <c r="M35" s="34">
        <v>90622</v>
      </c>
    </row>
    <row r="36" spans="1:13" x14ac:dyDescent="0.3">
      <c r="A36" s="145" t="s">
        <v>245</v>
      </c>
      <c r="B36" s="145" t="s">
        <v>107</v>
      </c>
      <c r="C36" s="145" t="s">
        <v>114</v>
      </c>
      <c r="D36" s="216" t="s">
        <v>259</v>
      </c>
      <c r="E36" s="218">
        <v>99479767</v>
      </c>
      <c r="F36" s="149" t="s">
        <v>260</v>
      </c>
      <c r="G36" s="148" t="s">
        <v>245</v>
      </c>
      <c r="H36" s="34">
        <v>183372</v>
      </c>
      <c r="I36" s="34">
        <v>16686</v>
      </c>
      <c r="J36" s="34">
        <v>7668</v>
      </c>
      <c r="K36" s="34">
        <v>3348</v>
      </c>
      <c r="L36" s="34">
        <v>4928</v>
      </c>
      <c r="M36" s="34">
        <v>206146</v>
      </c>
    </row>
    <row r="37" spans="1:13" x14ac:dyDescent="0.3">
      <c r="A37" s="145" t="s">
        <v>244</v>
      </c>
      <c r="B37" s="145" t="s">
        <v>243</v>
      </c>
      <c r="C37" s="145" t="s">
        <v>250</v>
      </c>
      <c r="D37" t="s">
        <v>174</v>
      </c>
      <c r="E37" s="218" t="s">
        <v>175</v>
      </c>
      <c r="F37" s="149" t="s">
        <v>270</v>
      </c>
      <c r="G37" s="148" t="s">
        <v>244</v>
      </c>
      <c r="H37" s="34">
        <v>506450</v>
      </c>
      <c r="I37" s="34">
        <v>70797</v>
      </c>
      <c r="J37" s="34">
        <v>86042</v>
      </c>
      <c r="K37" s="34">
        <v>2605</v>
      </c>
      <c r="L37" s="34">
        <v>20299</v>
      </c>
      <c r="M37" s="34">
        <v>645595</v>
      </c>
    </row>
    <row r="38" spans="1:13" x14ac:dyDescent="0.3">
      <c r="A38" s="145" t="s">
        <v>248</v>
      </c>
      <c r="B38" s="145" t="s">
        <v>247</v>
      </c>
      <c r="C38" s="145" t="s">
        <v>10</v>
      </c>
      <c r="D38" s="252" t="s">
        <v>150</v>
      </c>
      <c r="E38" s="254">
        <v>90084230</v>
      </c>
      <c r="F38" s="253" t="s">
        <v>290</v>
      </c>
      <c r="G38" s="148" t="s">
        <v>248</v>
      </c>
      <c r="H38" s="34">
        <v>220816</v>
      </c>
      <c r="I38" s="34">
        <v>29150</v>
      </c>
      <c r="J38" s="34">
        <v>23003</v>
      </c>
      <c r="K38" s="34">
        <v>4378</v>
      </c>
      <c r="L38" s="34">
        <v>31482</v>
      </c>
      <c r="M38" s="34">
        <v>245865</v>
      </c>
    </row>
    <row r="39" spans="1:13" x14ac:dyDescent="0.3">
      <c r="A39" t="s">
        <v>233</v>
      </c>
      <c r="B39" t="s">
        <v>232</v>
      </c>
      <c r="C39" s="216" t="s">
        <v>250</v>
      </c>
      <c r="D39" s="216" t="s">
        <v>239</v>
      </c>
      <c r="E39" s="218" t="s">
        <v>241</v>
      </c>
      <c r="F39" s="149" t="s">
        <v>240</v>
      </c>
      <c r="G39" s="34" t="s">
        <v>233</v>
      </c>
      <c r="H39" s="34">
        <v>67245</v>
      </c>
      <c r="I39" s="34">
        <v>24251</v>
      </c>
      <c r="J39" s="34">
        <v>40082</v>
      </c>
      <c r="K39" s="34">
        <v>2071</v>
      </c>
      <c r="L39" s="224">
        <v>1031</v>
      </c>
      <c r="M39">
        <v>132618</v>
      </c>
    </row>
    <row r="40" spans="1:13" x14ac:dyDescent="0.3">
      <c r="G40" s="226"/>
      <c r="L40" s="34"/>
      <c r="M40" s="34"/>
    </row>
  </sheetData>
  <sortState xmlns:xlrd2="http://schemas.microsoft.com/office/spreadsheetml/2017/richdata2" ref="A2:F39">
    <sortCondition ref="A2"/>
  </sortState>
  <phoneticPr fontId="12" type="noConversion"/>
  <hyperlinks>
    <hyperlink ref="F17" r:id="rId1" xr:uid="{00000000-0004-0000-0200-000002000000}"/>
    <hyperlink ref="F28" r:id="rId2" xr:uid="{00000000-0004-0000-0200-000005000000}"/>
    <hyperlink ref="F18" r:id="rId3" xr:uid="{00000000-0004-0000-0200-000006000000}"/>
    <hyperlink ref="F23" r:id="rId4" xr:uid="{00000000-0004-0000-0200-00000B000000}"/>
    <hyperlink ref="F26" r:id="rId5" xr:uid="{00000000-0004-0000-0200-00000E000000}"/>
    <hyperlink ref="F27" r:id="rId6" xr:uid="{00000000-0004-0000-0200-00000F000000}"/>
    <hyperlink ref="F29" r:id="rId7" xr:uid="{00000000-0004-0000-0200-000010000000}"/>
    <hyperlink ref="F32" r:id="rId8" xr:uid="{00000000-0004-0000-0200-000014000000}"/>
    <hyperlink ref="F31" r:id="rId9" xr:uid="{00000000-0004-0000-0200-000015000000}"/>
    <hyperlink ref="F33" r:id="rId10" xr:uid="{00000000-0004-0000-0200-000016000000}"/>
    <hyperlink ref="F34" r:id="rId11" xr:uid="{00000000-0004-0000-0200-00001A000000}"/>
    <hyperlink ref="F35" r:id="rId12" xr:uid="{00000000-0004-0000-0200-00001C000000}"/>
    <hyperlink ref="F6" r:id="rId13" xr:uid="{00000000-0004-0000-0200-00001E000000}"/>
    <hyperlink ref="F7" r:id="rId14" xr:uid="{00000000-0004-0000-0200-00001F000000}"/>
    <hyperlink ref="F8" r:id="rId15" xr:uid="{00000000-0004-0000-0200-000020000000}"/>
    <hyperlink ref="F37" r:id="rId16" xr:uid="{00000000-0004-0000-0200-000021000000}"/>
    <hyperlink ref="F13" r:id="rId17" xr:uid="{00000000-0004-0000-0200-000027000000}"/>
    <hyperlink ref="F14" r:id="rId18" xr:uid="{00000000-0004-0000-0200-000028000000}"/>
    <hyperlink ref="F2" r:id="rId19" xr:uid="{00000000-0004-0000-0200-000029000000}"/>
    <hyperlink ref="F15" r:id="rId20" xr:uid="{00000000-0004-0000-0200-00002A000000}"/>
    <hyperlink ref="F21" r:id="rId21" xr:uid="{003D1874-EA86-4E25-9DC8-B0B204198D16}"/>
    <hyperlink ref="F39" r:id="rId22" display="mailto:ole.johan.skjerli@rindal.kommune.no" xr:uid="{8537451E-6771-4EFA-88F7-C31B33E4E7C2}"/>
    <hyperlink ref="E39" r:id="rId23" display="tel:41432071" xr:uid="{A5C94121-2E32-4BEA-9D2C-3387A30C7ED7}"/>
    <hyperlink ref="F22" r:id="rId24" display="mailto:solfrid.lovhaugen@snasa.kommune.no" xr:uid="{FBD84333-110D-4982-877A-A175CD773BA6}"/>
    <hyperlink ref="F16" r:id="rId25" xr:uid="{2803300F-06D3-4DFB-ADF0-88DA89930131}"/>
    <hyperlink ref="F9" r:id="rId26" xr:uid="{94822B48-95A6-42AE-8673-622D09A095A7}"/>
    <hyperlink ref="F10" r:id="rId27" xr:uid="{0C66D06E-128F-4E3D-887F-78713D99AF73}"/>
    <hyperlink ref="F38" r:id="rId28" xr:uid="{19D87AFF-2CD7-4A40-8B24-BE0C7C10C732}"/>
    <hyperlink ref="F3" r:id="rId29" xr:uid="{568DE1BC-5CDB-4034-90B2-D20B339A805A}"/>
    <hyperlink ref="F19" r:id="rId30" xr:uid="{84109A60-88C4-41C0-A2CD-C0E4C0B1953F}"/>
    <hyperlink ref="F20" r:id="rId31" xr:uid="{DED70E4C-11A2-4FD0-A32D-EBFF78544045}"/>
    <hyperlink ref="F30" r:id="rId32" xr:uid="{D4792B2C-2372-4049-B938-2DF0ADD0509C}"/>
    <hyperlink ref="F36" r:id="rId33" xr:uid="{D46EB840-B7C4-4C8B-A9DE-40C6C5A48AF7}"/>
    <hyperlink ref="F24" r:id="rId34" xr:uid="{616B97FD-70A9-41E6-9FC5-42C1ADC191BD}"/>
    <hyperlink ref="F25" r:id="rId35" display="mailto:lars.kristian.bjornli@lierne.kommune.no" xr:uid="{1AA91266-8B21-411E-B2B9-E8F73B823F65}"/>
  </hyperlinks>
  <pageMargins left="0.7" right="0.7" top="0.75" bottom="0.75" header="0.3" footer="0.3"/>
  <pageSetup paperSize="9" orientation="portrait" r:id="rId3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E5FB-BB76-4883-A220-06A9EA2DC048}">
  <dimension ref="A1:G1"/>
  <sheetViews>
    <sheetView workbookViewId="0">
      <selection sqref="A1:G2"/>
    </sheetView>
  </sheetViews>
  <sheetFormatPr baseColWidth="10" defaultRowHeight="14.4" x14ac:dyDescent="0.3"/>
  <cols>
    <col min="3" max="3" width="12.33203125" customWidth="1"/>
    <col min="4" max="4" width="14.109375" customWidth="1"/>
    <col min="6" max="6" width="15.109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33</v>
      </c>
      <c r="E1" t="s">
        <v>34</v>
      </c>
      <c r="F1" t="s">
        <v>35</v>
      </c>
      <c r="G1" t="s">
        <v>36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8"/>
  <sheetViews>
    <sheetView topLeftCell="A10" workbookViewId="0">
      <selection activeCell="H47" sqref="H47"/>
    </sheetView>
  </sheetViews>
  <sheetFormatPr baseColWidth="10" defaultRowHeight="14.4" x14ac:dyDescent="0.3"/>
  <cols>
    <col min="1" max="1" width="14" bestFit="1" customWidth="1"/>
    <col min="2" max="2" width="16.33203125" bestFit="1" customWidth="1"/>
    <col min="3" max="3" width="18.21875" bestFit="1" customWidth="1"/>
    <col min="4" max="4" width="14" bestFit="1" customWidth="1"/>
    <col min="5" max="5" width="16.21875" bestFit="1" customWidth="1"/>
    <col min="6" max="6" width="16.77734375" bestFit="1" customWidth="1"/>
    <col min="7" max="7" width="8.88671875" bestFit="1" customWidth="1"/>
    <col min="8" max="8" width="14" bestFit="1" customWidth="1"/>
    <col min="9" max="9" width="20.5546875" bestFit="1" customWidth="1"/>
    <col min="10" max="10" width="16.77734375" bestFit="1" customWidth="1"/>
    <col min="11" max="11" width="9" bestFit="1" customWidth="1"/>
    <col min="12" max="12" width="12" bestFit="1" customWidth="1"/>
    <col min="13" max="13" width="10.109375" bestFit="1" customWidth="1"/>
    <col min="14" max="14" width="13.5546875" bestFit="1" customWidth="1"/>
    <col min="15" max="15" width="9" bestFit="1" customWidth="1"/>
    <col min="16" max="16" width="11" bestFit="1" customWidth="1"/>
    <col min="17" max="17" width="13.88671875" bestFit="1" customWidth="1"/>
    <col min="18" max="18" width="10.88671875" bestFit="1" customWidth="1"/>
    <col min="19" max="19" width="13.5546875" bestFit="1" customWidth="1"/>
    <col min="20" max="20" width="9" customWidth="1"/>
    <col min="21" max="21" width="7.109375" bestFit="1" customWidth="1"/>
    <col min="22" max="22" width="14.5546875" bestFit="1" customWidth="1"/>
    <col min="23" max="23" width="12" bestFit="1" customWidth="1"/>
    <col min="24" max="27" width="3" bestFit="1" customWidth="1"/>
    <col min="28" max="28" width="7" bestFit="1" customWidth="1"/>
    <col min="29" max="33" width="3" bestFit="1" customWidth="1"/>
    <col min="34" max="34" width="7" bestFit="1" customWidth="1"/>
    <col min="35" max="44" width="3" bestFit="1" customWidth="1"/>
    <col min="45" max="45" width="12" bestFit="1" customWidth="1"/>
    <col min="46" max="46" width="7" bestFit="1" customWidth="1"/>
    <col min="47" max="47" width="12" bestFit="1" customWidth="1"/>
    <col min="48" max="54" width="3" bestFit="1" customWidth="1"/>
    <col min="55" max="55" width="7" bestFit="1" customWidth="1"/>
    <col min="56" max="59" width="3" bestFit="1" customWidth="1"/>
    <col min="60" max="60" width="7" bestFit="1" customWidth="1"/>
    <col min="61" max="61" width="3" bestFit="1" customWidth="1"/>
    <col min="62" max="62" width="7" bestFit="1" customWidth="1"/>
    <col min="63" max="63" width="3" bestFit="1" customWidth="1"/>
    <col min="64" max="64" width="7" bestFit="1" customWidth="1"/>
    <col min="65" max="65" width="3" bestFit="1" customWidth="1"/>
    <col min="66" max="66" width="11" bestFit="1" customWidth="1"/>
    <col min="67" max="68" width="3" bestFit="1" customWidth="1"/>
    <col min="69" max="76" width="4" bestFit="1" customWidth="1"/>
    <col min="77" max="77" width="8" bestFit="1" customWidth="1"/>
    <col min="78" max="78" width="4" bestFit="1" customWidth="1"/>
    <col min="79" max="79" width="12" bestFit="1" customWidth="1"/>
    <col min="80" max="83" width="4" bestFit="1" customWidth="1"/>
    <col min="84" max="84" width="12" bestFit="1" customWidth="1"/>
    <col min="85" max="88" width="4" bestFit="1" customWidth="1"/>
    <col min="89" max="89" width="12" bestFit="1" customWidth="1"/>
    <col min="90" max="96" width="4" bestFit="1" customWidth="1"/>
    <col min="97" max="97" width="8" bestFit="1" customWidth="1"/>
    <col min="98" max="98" width="4" bestFit="1" customWidth="1"/>
    <col min="99" max="99" width="12" bestFit="1" customWidth="1"/>
    <col min="100" max="100" width="4" bestFit="1" customWidth="1"/>
    <col min="101" max="101" width="8" bestFit="1" customWidth="1"/>
    <col min="102" max="102" width="4" bestFit="1" customWidth="1"/>
    <col min="103" max="103" width="8" bestFit="1" customWidth="1"/>
    <col min="104" max="104" width="4" bestFit="1" customWidth="1"/>
    <col min="105" max="105" width="8" bestFit="1" customWidth="1"/>
    <col min="106" max="111" width="4" bestFit="1" customWidth="1"/>
    <col min="112" max="113" width="8" bestFit="1" customWidth="1"/>
    <col min="114" max="116" width="4" bestFit="1" customWidth="1"/>
    <col min="117" max="117" width="8" bestFit="1" customWidth="1"/>
    <col min="118" max="119" width="4" bestFit="1" customWidth="1"/>
    <col min="120" max="120" width="8" bestFit="1" customWidth="1"/>
    <col min="121" max="123" width="4" bestFit="1" customWidth="1"/>
    <col min="124" max="124" width="7" bestFit="1" customWidth="1"/>
    <col min="125" max="125" width="8" bestFit="1" customWidth="1"/>
    <col min="126" max="126" width="4" bestFit="1" customWidth="1"/>
    <col min="127" max="127" width="8" bestFit="1" customWidth="1"/>
    <col min="128" max="130" width="4" bestFit="1" customWidth="1"/>
    <col min="131" max="131" width="8" bestFit="1" customWidth="1"/>
    <col min="132" max="141" width="4" bestFit="1" customWidth="1"/>
    <col min="142" max="142" width="8" bestFit="1" customWidth="1"/>
    <col min="143" max="144" width="4" bestFit="1" customWidth="1"/>
    <col min="145" max="145" width="8" bestFit="1" customWidth="1"/>
    <col min="146" max="153" width="4" bestFit="1" customWidth="1"/>
    <col min="154" max="154" width="8" bestFit="1" customWidth="1"/>
    <col min="155" max="157" width="4" bestFit="1" customWidth="1"/>
    <col min="158" max="158" width="8" bestFit="1" customWidth="1"/>
    <col min="159" max="163" width="4" bestFit="1" customWidth="1"/>
    <col min="164" max="164" width="8" bestFit="1" customWidth="1"/>
    <col min="165" max="165" width="4" bestFit="1" customWidth="1"/>
    <col min="166" max="166" width="8" bestFit="1" customWidth="1"/>
    <col min="167" max="167" width="4" bestFit="1" customWidth="1"/>
    <col min="168" max="169" width="8" bestFit="1" customWidth="1"/>
    <col min="170" max="171" width="4" bestFit="1" customWidth="1"/>
    <col min="172" max="172" width="8" bestFit="1" customWidth="1"/>
    <col min="173" max="173" width="4" bestFit="1" customWidth="1"/>
    <col min="174" max="174" width="8" bestFit="1" customWidth="1"/>
    <col min="175" max="175" width="4" bestFit="1" customWidth="1"/>
    <col min="176" max="176" width="12" bestFit="1" customWidth="1"/>
    <col min="177" max="177" width="8" bestFit="1" customWidth="1"/>
    <col min="178" max="178" width="4" bestFit="1" customWidth="1"/>
    <col min="179" max="179" width="7" bestFit="1" customWidth="1"/>
    <col min="180" max="182" width="4" bestFit="1" customWidth="1"/>
    <col min="183" max="183" width="6" bestFit="1" customWidth="1"/>
    <col min="184" max="184" width="8" bestFit="1" customWidth="1"/>
    <col min="185" max="191" width="4" bestFit="1" customWidth="1"/>
    <col min="192" max="193" width="8" bestFit="1" customWidth="1"/>
    <col min="194" max="209" width="4" bestFit="1" customWidth="1"/>
    <col min="210" max="210" width="8" bestFit="1" customWidth="1"/>
    <col min="211" max="211" width="4" bestFit="1" customWidth="1"/>
    <col min="212" max="212" width="8" bestFit="1" customWidth="1"/>
    <col min="213" max="221" width="4" bestFit="1" customWidth="1"/>
    <col min="222" max="222" width="5" bestFit="1" customWidth="1"/>
    <col min="223" max="224" width="9" bestFit="1" customWidth="1"/>
    <col min="225" max="226" width="5" bestFit="1" customWidth="1"/>
    <col min="227" max="227" width="12" bestFit="1" customWidth="1"/>
    <col min="228" max="228" width="5" bestFit="1" customWidth="1"/>
    <col min="229" max="229" width="9" bestFit="1" customWidth="1"/>
    <col min="230" max="235" width="5" bestFit="1" customWidth="1"/>
    <col min="236" max="237" width="8" bestFit="1" customWidth="1"/>
    <col min="238" max="238" width="5" bestFit="1" customWidth="1"/>
    <col min="239" max="239" width="12" bestFit="1" customWidth="1"/>
    <col min="240" max="247" width="5" bestFit="1" customWidth="1"/>
    <col min="248" max="248" width="8" bestFit="1" customWidth="1"/>
    <col min="249" max="253" width="5" bestFit="1" customWidth="1"/>
    <col min="254" max="254" width="11" bestFit="1" customWidth="1"/>
    <col min="255" max="256" width="5" bestFit="1" customWidth="1"/>
    <col min="257" max="257" width="9" bestFit="1" customWidth="1"/>
    <col min="258" max="259" width="5" bestFit="1" customWidth="1"/>
    <col min="260" max="260" width="8" bestFit="1" customWidth="1"/>
    <col min="261" max="261" width="5" bestFit="1" customWidth="1"/>
    <col min="262" max="262" width="9" bestFit="1" customWidth="1"/>
    <col min="263" max="266" width="5" bestFit="1" customWidth="1"/>
    <col min="267" max="267" width="9" bestFit="1" customWidth="1"/>
    <col min="268" max="275" width="5" bestFit="1" customWidth="1"/>
    <col min="276" max="276" width="12" bestFit="1" customWidth="1"/>
    <col min="277" max="281" width="5" bestFit="1" customWidth="1"/>
    <col min="282" max="282" width="12" bestFit="1" customWidth="1"/>
    <col min="283" max="288" width="5" bestFit="1" customWidth="1"/>
    <col min="289" max="289" width="9" bestFit="1" customWidth="1"/>
    <col min="290" max="294" width="5" bestFit="1" customWidth="1"/>
    <col min="295" max="295" width="8" bestFit="1" customWidth="1"/>
    <col min="296" max="313" width="5" bestFit="1" customWidth="1"/>
    <col min="314" max="314" width="9" bestFit="1" customWidth="1"/>
    <col min="315" max="315" width="12" bestFit="1" customWidth="1"/>
    <col min="316" max="319" width="5" bestFit="1" customWidth="1"/>
    <col min="320" max="320" width="12" bestFit="1" customWidth="1"/>
    <col min="321" max="323" width="5" bestFit="1" customWidth="1"/>
    <col min="324" max="324" width="12" bestFit="1" customWidth="1"/>
    <col min="325" max="331" width="5" bestFit="1" customWidth="1"/>
    <col min="332" max="332" width="9" bestFit="1" customWidth="1"/>
    <col min="333" max="338" width="5" bestFit="1" customWidth="1"/>
    <col min="339" max="339" width="9" bestFit="1" customWidth="1"/>
    <col min="340" max="358" width="5" bestFit="1" customWidth="1"/>
    <col min="359" max="359" width="12" bestFit="1" customWidth="1"/>
    <col min="360" max="361" width="5" bestFit="1" customWidth="1"/>
    <col min="362" max="362" width="12" bestFit="1" customWidth="1"/>
    <col min="363" max="364" width="5" bestFit="1" customWidth="1"/>
    <col min="365" max="365" width="12" bestFit="1" customWidth="1"/>
    <col min="366" max="366" width="5" bestFit="1" customWidth="1"/>
    <col min="367" max="367" width="9" bestFit="1" customWidth="1"/>
    <col min="368" max="371" width="5" bestFit="1" customWidth="1"/>
    <col min="372" max="372" width="12" bestFit="1" customWidth="1"/>
    <col min="373" max="400" width="5" bestFit="1" customWidth="1"/>
    <col min="401" max="402" width="9" bestFit="1" customWidth="1"/>
    <col min="403" max="404" width="5" bestFit="1" customWidth="1"/>
    <col min="405" max="405" width="12" bestFit="1" customWidth="1"/>
    <col min="406" max="406" width="5" bestFit="1" customWidth="1"/>
    <col min="407" max="407" width="12" bestFit="1" customWidth="1"/>
    <col min="408" max="408" width="9" bestFit="1" customWidth="1"/>
    <col min="409" max="412" width="5" bestFit="1" customWidth="1"/>
    <col min="413" max="414" width="9" bestFit="1" customWidth="1"/>
    <col min="415" max="425" width="5" bestFit="1" customWidth="1"/>
    <col min="426" max="426" width="12" bestFit="1" customWidth="1"/>
    <col min="427" max="435" width="5" bestFit="1" customWidth="1"/>
    <col min="436" max="437" width="12" bestFit="1" customWidth="1"/>
    <col min="438" max="438" width="8" bestFit="1" customWidth="1"/>
    <col min="439" max="443" width="5" bestFit="1" customWidth="1"/>
    <col min="444" max="444" width="11" bestFit="1" customWidth="1"/>
    <col min="445" max="449" width="5" bestFit="1" customWidth="1"/>
    <col min="450" max="450" width="11" bestFit="1" customWidth="1"/>
    <col min="451" max="453" width="5" bestFit="1" customWidth="1"/>
    <col min="454" max="466" width="6" bestFit="1" customWidth="1"/>
    <col min="467" max="467" width="10" bestFit="1" customWidth="1"/>
    <col min="468" max="472" width="6" bestFit="1" customWidth="1"/>
    <col min="473" max="473" width="12" bestFit="1" customWidth="1"/>
    <col min="474" max="485" width="6" bestFit="1" customWidth="1"/>
    <col min="486" max="486" width="12" bestFit="1" customWidth="1"/>
    <col min="487" max="488" width="6" bestFit="1" customWidth="1"/>
    <col min="489" max="489" width="12" bestFit="1" customWidth="1"/>
    <col min="490" max="498" width="6" bestFit="1" customWidth="1"/>
    <col min="499" max="499" width="10" bestFit="1" customWidth="1"/>
    <col min="500" max="502" width="6" bestFit="1" customWidth="1"/>
    <col min="503" max="503" width="12" bestFit="1" customWidth="1"/>
    <col min="504" max="630" width="6" bestFit="1" customWidth="1"/>
    <col min="631" max="709" width="7" bestFit="1" customWidth="1"/>
    <col min="710" max="710" width="6" bestFit="1" customWidth="1"/>
    <col min="711" max="711" width="9.109375" bestFit="1" customWidth="1"/>
  </cols>
  <sheetData>
    <row r="1" spans="1:9" x14ac:dyDescent="0.3">
      <c r="A1" s="147" t="s">
        <v>1</v>
      </c>
      <c r="B1" s="216" t="s">
        <v>153</v>
      </c>
      <c r="D1" s="147" t="s">
        <v>1</v>
      </c>
      <c r="E1" s="216" t="s">
        <v>153</v>
      </c>
      <c r="H1" s="147" t="s">
        <v>1</v>
      </c>
      <c r="I1" s="216" t="s">
        <v>153</v>
      </c>
    </row>
    <row r="2" spans="1:9" x14ac:dyDescent="0.3">
      <c r="A2" s="147" t="s">
        <v>32</v>
      </c>
      <c r="B2" s="216" t="s">
        <v>8</v>
      </c>
      <c r="D2" s="147" t="s">
        <v>32</v>
      </c>
      <c r="E2" s="216" t="s">
        <v>124</v>
      </c>
      <c r="H2" s="147" t="s">
        <v>32</v>
      </c>
      <c r="I2" s="216" t="s">
        <v>126</v>
      </c>
    </row>
    <row r="3" spans="1:9" x14ac:dyDescent="0.3">
      <c r="D3" s="145"/>
      <c r="E3" s="145"/>
      <c r="H3" s="145"/>
      <c r="I3" s="145"/>
    </row>
    <row r="4" spans="1:9" x14ac:dyDescent="0.3">
      <c r="A4" s="147" t="s">
        <v>116</v>
      </c>
      <c r="B4" t="s">
        <v>154</v>
      </c>
      <c r="D4" s="147" t="s">
        <v>116</v>
      </c>
      <c r="E4" t="s">
        <v>154</v>
      </c>
      <c r="H4" s="147" t="s">
        <v>116</v>
      </c>
      <c r="I4" t="s">
        <v>154</v>
      </c>
    </row>
    <row r="5" spans="1:9" x14ac:dyDescent="0.3">
      <c r="A5" s="148">
        <v>2000</v>
      </c>
      <c r="B5" s="146">
        <v>739147</v>
      </c>
      <c r="D5" s="148">
        <v>2000</v>
      </c>
      <c r="E5" s="146">
        <v>6776969</v>
      </c>
      <c r="H5" s="148">
        <v>2000</v>
      </c>
      <c r="I5" s="146">
        <v>269930</v>
      </c>
    </row>
    <row r="6" spans="1:9" x14ac:dyDescent="0.3">
      <c r="A6" s="148">
        <v>2001</v>
      </c>
      <c r="B6" s="146">
        <v>782342</v>
      </c>
      <c r="D6" s="148">
        <v>2001</v>
      </c>
      <c r="E6" s="146">
        <v>6622134</v>
      </c>
      <c r="H6" s="148">
        <v>2001</v>
      </c>
      <c r="I6" s="146">
        <v>291906</v>
      </c>
    </row>
    <row r="7" spans="1:9" x14ac:dyDescent="0.3">
      <c r="A7" s="148">
        <v>2002</v>
      </c>
      <c r="B7" s="146">
        <v>682469</v>
      </c>
      <c r="D7" s="148">
        <v>2002</v>
      </c>
      <c r="E7" s="146">
        <v>5801712</v>
      </c>
      <c r="H7" s="148">
        <v>2002</v>
      </c>
      <c r="I7" s="146">
        <v>215920</v>
      </c>
    </row>
    <row r="8" spans="1:9" x14ac:dyDescent="0.3">
      <c r="A8" s="148">
        <v>2003</v>
      </c>
      <c r="B8" s="146">
        <v>659451</v>
      </c>
      <c r="D8" s="148">
        <v>2003</v>
      </c>
      <c r="E8" s="146">
        <v>3271556</v>
      </c>
      <c r="H8" s="148">
        <v>2003</v>
      </c>
      <c r="I8" s="146">
        <v>54031</v>
      </c>
    </row>
    <row r="9" spans="1:9" x14ac:dyDescent="0.3">
      <c r="A9" s="148">
        <v>2004</v>
      </c>
      <c r="B9" s="146">
        <v>625293</v>
      </c>
      <c r="D9" s="148">
        <v>2004</v>
      </c>
      <c r="E9" s="146">
        <v>3469386</v>
      </c>
      <c r="H9" s="148">
        <v>2004</v>
      </c>
      <c r="I9" s="146">
        <v>57735</v>
      </c>
    </row>
    <row r="10" spans="1:9" x14ac:dyDescent="0.3">
      <c r="A10" s="148">
        <v>2005</v>
      </c>
      <c r="B10" s="146">
        <v>698431</v>
      </c>
      <c r="D10" s="148">
        <v>2005</v>
      </c>
      <c r="E10" s="146">
        <v>2370166</v>
      </c>
      <c r="H10" s="148">
        <v>2005</v>
      </c>
      <c r="I10" s="146">
        <v>75861</v>
      </c>
    </row>
    <row r="11" spans="1:9" x14ac:dyDescent="0.3">
      <c r="A11" s="148">
        <v>2006</v>
      </c>
      <c r="B11" s="146">
        <v>787030</v>
      </c>
      <c r="D11" s="148">
        <v>2006</v>
      </c>
      <c r="E11" s="146">
        <v>3473699</v>
      </c>
      <c r="H11" s="148">
        <v>2006</v>
      </c>
      <c r="I11" s="146">
        <v>86495</v>
      </c>
    </row>
    <row r="12" spans="1:9" x14ac:dyDescent="0.3">
      <c r="A12" s="148">
        <v>2007</v>
      </c>
      <c r="B12" s="146">
        <v>795331</v>
      </c>
      <c r="D12" s="148">
        <v>2007</v>
      </c>
      <c r="E12" s="146">
        <v>3902957</v>
      </c>
      <c r="H12" s="148">
        <v>2007</v>
      </c>
      <c r="I12" s="146">
        <v>63610</v>
      </c>
    </row>
    <row r="13" spans="1:9" x14ac:dyDescent="0.3">
      <c r="A13" s="148">
        <v>2008</v>
      </c>
      <c r="B13" s="146">
        <v>813775</v>
      </c>
      <c r="D13" s="148">
        <v>2008</v>
      </c>
      <c r="E13" s="146">
        <v>4727511</v>
      </c>
      <c r="H13" s="148">
        <v>2008</v>
      </c>
      <c r="I13" s="146">
        <v>161415</v>
      </c>
    </row>
    <row r="14" spans="1:9" x14ac:dyDescent="0.3">
      <c r="A14" s="148">
        <v>2009</v>
      </c>
      <c r="B14" s="146">
        <v>646315</v>
      </c>
      <c r="D14" s="148">
        <v>2009</v>
      </c>
      <c r="E14" s="146">
        <v>4345382</v>
      </c>
      <c r="H14" s="148">
        <v>2009</v>
      </c>
      <c r="I14" s="146">
        <v>157780</v>
      </c>
    </row>
    <row r="15" spans="1:9" x14ac:dyDescent="0.3">
      <c r="A15" s="148">
        <v>2010</v>
      </c>
      <c r="B15" s="146">
        <v>733304</v>
      </c>
      <c r="D15" s="148">
        <v>2010</v>
      </c>
      <c r="E15" s="146">
        <v>3362757</v>
      </c>
      <c r="H15" s="148">
        <v>2010</v>
      </c>
      <c r="I15" s="146">
        <v>146294</v>
      </c>
    </row>
    <row r="16" spans="1:9" x14ac:dyDescent="0.3">
      <c r="A16" s="148">
        <v>2011</v>
      </c>
      <c r="B16" s="146">
        <v>704386</v>
      </c>
      <c r="D16" s="148">
        <v>2011</v>
      </c>
      <c r="E16" s="146">
        <v>3984574</v>
      </c>
      <c r="H16" s="148">
        <v>2011</v>
      </c>
      <c r="I16" s="146">
        <v>129865</v>
      </c>
    </row>
    <row r="17" spans="1:9" x14ac:dyDescent="0.3">
      <c r="A17" s="148">
        <v>2012</v>
      </c>
      <c r="B17" s="146">
        <v>680065</v>
      </c>
      <c r="D17" s="148">
        <v>2012</v>
      </c>
      <c r="E17" s="146">
        <v>3946714</v>
      </c>
      <c r="H17" s="148">
        <v>2012</v>
      </c>
      <c r="I17" s="146">
        <v>141975</v>
      </c>
    </row>
    <row r="18" spans="1:9" x14ac:dyDescent="0.3">
      <c r="A18" s="148">
        <v>2013</v>
      </c>
      <c r="B18" s="146">
        <v>870516</v>
      </c>
      <c r="D18" s="148">
        <v>2013</v>
      </c>
      <c r="E18" s="146">
        <v>3968517</v>
      </c>
      <c r="H18" s="148">
        <v>2013</v>
      </c>
      <c r="I18" s="146">
        <v>89470</v>
      </c>
    </row>
    <row r="19" spans="1:9" x14ac:dyDescent="0.3">
      <c r="A19" s="148">
        <v>2014</v>
      </c>
      <c r="B19" s="146">
        <v>1046122</v>
      </c>
      <c r="D19" s="148">
        <v>2014</v>
      </c>
      <c r="E19" s="146">
        <v>4270889</v>
      </c>
      <c r="H19" s="148">
        <v>2014</v>
      </c>
      <c r="I19" s="146">
        <v>193035</v>
      </c>
    </row>
    <row r="20" spans="1:9" x14ac:dyDescent="0.3">
      <c r="A20" s="148">
        <v>2015</v>
      </c>
      <c r="B20" s="146">
        <v>1003383</v>
      </c>
      <c r="D20" s="148">
        <v>2015</v>
      </c>
      <c r="E20" s="146">
        <v>4574547</v>
      </c>
      <c r="H20" s="148">
        <v>2015</v>
      </c>
      <c r="I20" s="146">
        <v>193690</v>
      </c>
    </row>
    <row r="21" spans="1:9" x14ac:dyDescent="0.3">
      <c r="A21" s="148">
        <v>2016</v>
      </c>
      <c r="B21" s="146">
        <v>934795</v>
      </c>
      <c r="D21" s="148">
        <v>2016</v>
      </c>
      <c r="E21" s="146">
        <v>4200212</v>
      </c>
      <c r="H21" s="148">
        <v>2016</v>
      </c>
      <c r="I21" s="146">
        <v>224175</v>
      </c>
    </row>
    <row r="22" spans="1:9" x14ac:dyDescent="0.3">
      <c r="A22" s="148">
        <v>2017</v>
      </c>
      <c r="B22" s="146">
        <v>873623</v>
      </c>
      <c r="D22" s="148">
        <v>2017</v>
      </c>
      <c r="E22" s="146">
        <v>4468082</v>
      </c>
      <c r="H22" s="148">
        <v>2017</v>
      </c>
      <c r="I22" s="146">
        <v>197545</v>
      </c>
    </row>
    <row r="23" spans="1:9" x14ac:dyDescent="0.3">
      <c r="A23" s="148">
        <v>2018</v>
      </c>
      <c r="B23" s="146">
        <v>920743</v>
      </c>
      <c r="D23" s="148">
        <v>2018</v>
      </c>
      <c r="E23" s="146">
        <v>4854955</v>
      </c>
      <c r="H23" s="148">
        <v>2018</v>
      </c>
      <c r="I23" s="146">
        <v>145130</v>
      </c>
    </row>
    <row r="24" spans="1:9" x14ac:dyDescent="0.3">
      <c r="A24" s="148">
        <v>2019</v>
      </c>
      <c r="B24" s="146">
        <v>832367</v>
      </c>
      <c r="D24" s="148">
        <v>2019</v>
      </c>
      <c r="E24" s="146">
        <v>4623285</v>
      </c>
      <c r="H24" s="148">
        <v>2019</v>
      </c>
      <c r="I24" s="146">
        <v>378525</v>
      </c>
    </row>
    <row r="25" spans="1:9" x14ac:dyDescent="0.3">
      <c r="A25" s="148">
        <v>2020</v>
      </c>
      <c r="B25" s="146">
        <v>836616</v>
      </c>
      <c r="D25" s="148">
        <v>2020</v>
      </c>
      <c r="E25" s="146">
        <v>4770709</v>
      </c>
      <c r="H25" s="148">
        <v>2020</v>
      </c>
      <c r="I25" s="146">
        <v>266651</v>
      </c>
    </row>
    <row r="26" spans="1:9" s="216" customFormat="1" x14ac:dyDescent="0.3">
      <c r="A26" s="148" t="s">
        <v>117</v>
      </c>
      <c r="B26" s="146">
        <v>16665504</v>
      </c>
      <c r="D26" s="148" t="s">
        <v>117</v>
      </c>
      <c r="E26" s="146">
        <v>91786713</v>
      </c>
      <c r="H26" s="148" t="s">
        <v>117</v>
      </c>
      <c r="I26" s="146">
        <v>3541038</v>
      </c>
    </row>
    <row r="27" spans="1:9" s="216" customFormat="1" x14ac:dyDescent="0.3">
      <c r="A27" s="148"/>
      <c r="B27" s="146"/>
      <c r="D27" s="148"/>
      <c r="E27" s="146"/>
      <c r="H27" s="148"/>
      <c r="I27" s="146"/>
    </row>
    <row r="28" spans="1:9" s="216" customFormat="1" x14ac:dyDescent="0.3">
      <c r="A28" s="148"/>
      <c r="B28" s="146"/>
      <c r="D28" s="148"/>
      <c r="E28" s="146"/>
      <c r="H28" s="148"/>
      <c r="I28" s="146"/>
    </row>
    <row r="29" spans="1:9" s="216" customFormat="1" x14ac:dyDescent="0.3">
      <c r="A29" s="148"/>
      <c r="B29" s="146"/>
      <c r="D29" s="148"/>
      <c r="E29" s="146"/>
      <c r="H29" s="148"/>
      <c r="I29" s="146"/>
    </row>
    <row r="30" spans="1:9" x14ac:dyDescent="0.3">
      <c r="A30" s="147" t="s">
        <v>1</v>
      </c>
      <c r="B30" s="216" t="s">
        <v>153</v>
      </c>
      <c r="D30" s="147" t="s">
        <v>1</v>
      </c>
      <c r="E30" s="216" t="s">
        <v>153</v>
      </c>
    </row>
    <row r="31" spans="1:9" x14ac:dyDescent="0.3">
      <c r="A31" s="147" t="s">
        <v>32</v>
      </c>
      <c r="B31" s="216" t="s">
        <v>127</v>
      </c>
      <c r="D31" s="147" t="s">
        <v>32</v>
      </c>
      <c r="E31" s="216" t="s">
        <v>27</v>
      </c>
    </row>
    <row r="32" spans="1:9" x14ac:dyDescent="0.3">
      <c r="A32" s="145"/>
      <c r="B32" s="145"/>
      <c r="D32" s="145"/>
      <c r="E32" s="145"/>
    </row>
    <row r="33" spans="1:5" x14ac:dyDescent="0.3">
      <c r="A33" s="147" t="s">
        <v>116</v>
      </c>
      <c r="B33" t="s">
        <v>154</v>
      </c>
      <c r="D33" s="147" t="s">
        <v>116</v>
      </c>
      <c r="E33" t="s">
        <v>154</v>
      </c>
    </row>
    <row r="34" spans="1:5" x14ac:dyDescent="0.3">
      <c r="A34" s="148">
        <v>2000</v>
      </c>
      <c r="B34" s="146">
        <v>6854</v>
      </c>
      <c r="D34" s="148">
        <v>2000</v>
      </c>
      <c r="E34" s="146">
        <v>53002</v>
      </c>
    </row>
    <row r="35" spans="1:5" x14ac:dyDescent="0.3">
      <c r="A35" s="148">
        <v>2001</v>
      </c>
      <c r="B35" s="146">
        <v>6799</v>
      </c>
      <c r="D35" s="148">
        <v>2001</v>
      </c>
      <c r="E35" s="146">
        <v>47067</v>
      </c>
    </row>
    <row r="36" spans="1:5" x14ac:dyDescent="0.3">
      <c r="A36" s="148">
        <v>2002</v>
      </c>
      <c r="B36" s="146">
        <v>6345</v>
      </c>
      <c r="D36" s="148">
        <v>2002</v>
      </c>
      <c r="E36" s="146">
        <v>48097</v>
      </c>
    </row>
    <row r="37" spans="1:5" x14ac:dyDescent="0.3">
      <c r="A37" s="148">
        <v>2003</v>
      </c>
      <c r="B37" s="146">
        <v>2378</v>
      </c>
      <c r="D37" s="148">
        <v>2003</v>
      </c>
      <c r="E37" s="146">
        <v>6098</v>
      </c>
    </row>
    <row r="38" spans="1:5" x14ac:dyDescent="0.3">
      <c r="A38" s="148">
        <v>2004</v>
      </c>
      <c r="B38" s="146">
        <v>5637</v>
      </c>
      <c r="D38" s="148">
        <v>2004</v>
      </c>
      <c r="E38" s="146">
        <v>30774.999999999996</v>
      </c>
    </row>
    <row r="39" spans="1:5" x14ac:dyDescent="0.3">
      <c r="A39" s="148">
        <v>2005</v>
      </c>
      <c r="B39" s="146">
        <v>4888</v>
      </c>
      <c r="D39" s="148">
        <v>2005</v>
      </c>
      <c r="E39" s="146">
        <v>28367.999999999996</v>
      </c>
    </row>
    <row r="40" spans="1:5" x14ac:dyDescent="0.3">
      <c r="A40" s="148">
        <v>2006</v>
      </c>
      <c r="B40" s="146">
        <v>4313</v>
      </c>
      <c r="D40" s="148">
        <v>2006</v>
      </c>
      <c r="E40" s="146">
        <v>29042</v>
      </c>
    </row>
    <row r="41" spans="1:5" x14ac:dyDescent="0.3">
      <c r="A41" s="148">
        <v>2007</v>
      </c>
      <c r="B41" s="146">
        <v>7386</v>
      </c>
      <c r="D41" s="148">
        <v>2007</v>
      </c>
      <c r="E41" s="146">
        <v>32376</v>
      </c>
    </row>
    <row r="42" spans="1:5" x14ac:dyDescent="0.3">
      <c r="A42" s="148">
        <v>2008</v>
      </c>
      <c r="B42" s="146">
        <v>6365</v>
      </c>
      <c r="D42" s="148">
        <v>2008</v>
      </c>
      <c r="E42" s="146">
        <v>29052</v>
      </c>
    </row>
    <row r="43" spans="1:5" x14ac:dyDescent="0.3">
      <c r="A43" s="148">
        <v>2009</v>
      </c>
      <c r="B43" s="146">
        <v>7018</v>
      </c>
      <c r="D43" s="148">
        <v>2009</v>
      </c>
      <c r="E43" s="146">
        <v>35119</v>
      </c>
    </row>
    <row r="44" spans="1:5" x14ac:dyDescent="0.3">
      <c r="A44" s="148">
        <v>2010</v>
      </c>
      <c r="B44" s="146">
        <v>4223</v>
      </c>
      <c r="D44" s="148">
        <v>2010</v>
      </c>
      <c r="E44" s="146">
        <v>29372</v>
      </c>
    </row>
    <row r="45" spans="1:5" x14ac:dyDescent="0.3">
      <c r="A45" s="148">
        <v>2011</v>
      </c>
      <c r="B45" s="146">
        <v>3551</v>
      </c>
      <c r="D45" s="148">
        <v>2011</v>
      </c>
      <c r="E45" s="146">
        <v>30175</v>
      </c>
    </row>
    <row r="46" spans="1:5" x14ac:dyDescent="0.3">
      <c r="A46" s="148">
        <v>2012</v>
      </c>
      <c r="B46" s="146">
        <v>1972</v>
      </c>
      <c r="D46" s="148">
        <v>2012</v>
      </c>
      <c r="E46" s="146">
        <v>39025.000000000007</v>
      </c>
    </row>
    <row r="47" spans="1:5" x14ac:dyDescent="0.3">
      <c r="A47" s="148">
        <v>2013</v>
      </c>
      <c r="B47" s="146">
        <v>3101</v>
      </c>
      <c r="D47" s="148">
        <v>2013</v>
      </c>
      <c r="E47" s="146">
        <v>31034</v>
      </c>
    </row>
    <row r="48" spans="1:5" x14ac:dyDescent="0.3">
      <c r="A48" s="148">
        <v>2014</v>
      </c>
      <c r="B48" s="146">
        <v>2894</v>
      </c>
      <c r="D48" s="148">
        <v>2014</v>
      </c>
      <c r="E48" s="146">
        <v>36422</v>
      </c>
    </row>
    <row r="49" spans="1:8" x14ac:dyDescent="0.3">
      <c r="A49" s="148">
        <v>2015</v>
      </c>
      <c r="B49" s="146">
        <v>3660</v>
      </c>
      <c r="D49" s="148">
        <v>2015</v>
      </c>
      <c r="E49" s="146">
        <v>33951</v>
      </c>
    </row>
    <row r="50" spans="1:8" x14ac:dyDescent="0.3">
      <c r="A50" s="148">
        <v>2016</v>
      </c>
      <c r="B50" s="146">
        <v>3916</v>
      </c>
      <c r="D50" s="148">
        <v>2016</v>
      </c>
      <c r="E50" s="146">
        <v>31710</v>
      </c>
    </row>
    <row r="51" spans="1:8" x14ac:dyDescent="0.3">
      <c r="A51" s="148">
        <v>2017</v>
      </c>
      <c r="B51" s="146">
        <v>2714</v>
      </c>
      <c r="D51" s="148">
        <v>2017</v>
      </c>
      <c r="E51" s="146">
        <v>32719</v>
      </c>
    </row>
    <row r="52" spans="1:8" x14ac:dyDescent="0.3">
      <c r="A52" s="148">
        <v>2018</v>
      </c>
      <c r="B52" s="146">
        <v>3416</v>
      </c>
      <c r="D52" s="148">
        <v>2018</v>
      </c>
      <c r="E52" s="146">
        <v>30089</v>
      </c>
    </row>
    <row r="53" spans="1:8" s="216" customFormat="1" x14ac:dyDescent="0.3">
      <c r="A53" s="148">
        <v>2019</v>
      </c>
      <c r="B53" s="146">
        <v>2391</v>
      </c>
      <c r="D53" s="148">
        <v>2019</v>
      </c>
      <c r="E53" s="146">
        <v>27019</v>
      </c>
    </row>
    <row r="54" spans="1:8" s="216" customFormat="1" x14ac:dyDescent="0.3">
      <c r="A54" s="148">
        <v>2020</v>
      </c>
      <c r="B54" s="146">
        <v>2071</v>
      </c>
      <c r="D54" s="148">
        <v>2020</v>
      </c>
      <c r="E54" s="146">
        <v>26303</v>
      </c>
    </row>
    <row r="55" spans="1:8" x14ac:dyDescent="0.3">
      <c r="A55" s="148" t="s">
        <v>117</v>
      </c>
      <c r="B55" s="146">
        <v>91892</v>
      </c>
      <c r="D55" s="148" t="s">
        <v>117</v>
      </c>
      <c r="E55" s="146">
        <v>686815</v>
      </c>
    </row>
    <row r="56" spans="1:8" s="216" customFormat="1" x14ac:dyDescent="0.3">
      <c r="A56" s="148"/>
      <c r="B56" s="146"/>
    </row>
    <row r="57" spans="1:8" s="216" customFormat="1" x14ac:dyDescent="0.3">
      <c r="A57" s="148"/>
      <c r="B57" s="146"/>
    </row>
    <row r="58" spans="1:8" x14ac:dyDescent="0.3">
      <c r="A58" s="145" t="s">
        <v>183</v>
      </c>
      <c r="B58" s="145" t="s">
        <v>184</v>
      </c>
      <c r="C58" s="145" t="s">
        <v>185</v>
      </c>
      <c r="D58" s="145" t="s">
        <v>186</v>
      </c>
      <c r="E58" s="145"/>
      <c r="F58" s="145" t="s">
        <v>187</v>
      </c>
      <c r="G58" s="145"/>
      <c r="H58" s="145" t="s">
        <v>188</v>
      </c>
    </row>
    <row r="59" spans="1:8" x14ac:dyDescent="0.3">
      <c r="A59" s="145" t="s">
        <v>297</v>
      </c>
    </row>
    <row r="60" spans="1:8" x14ac:dyDescent="0.3">
      <c r="A60" s="145"/>
    </row>
    <row r="61" spans="1:8" x14ac:dyDescent="0.3">
      <c r="A61" s="145" t="str">
        <f>CONCATENATE(A58, A55)</f>
        <v>Avvirkning -Totalsum</v>
      </c>
    </row>
    <row r="62" spans="1:8" x14ac:dyDescent="0.3">
      <c r="A62" s="145" t="str">
        <f>CONCATENATE(B58, A55)</f>
        <v>Nyplanting -Totalsum</v>
      </c>
    </row>
    <row r="63" spans="1:8" x14ac:dyDescent="0.3">
      <c r="A63" s="145" t="str">
        <f>CONCATENATE(C58, A55)</f>
        <v>Ungskogpleie -Totalsum</v>
      </c>
    </row>
    <row r="64" spans="1:8" x14ac:dyDescent="0.3">
      <c r="A64" s="145" t="str">
        <f>CONCATENATE(D58, A55)</f>
        <v>Suppleringsplanting -Totalsum</v>
      </c>
    </row>
    <row r="65" spans="1:11" x14ac:dyDescent="0.3">
      <c r="A65" s="145" t="str">
        <f>CONCATENATE(F58, A55)</f>
        <v>Markberedning -Totalsum</v>
      </c>
    </row>
    <row r="66" spans="1:11" x14ac:dyDescent="0.3">
      <c r="A66" s="145" t="str">
        <f>CONCATENATE(A55, H58)</f>
        <v>TotalsumSkogareal -</v>
      </c>
    </row>
    <row r="70" spans="1:11" x14ac:dyDescent="0.3">
      <c r="B70" s="147" t="s">
        <v>1</v>
      </c>
      <c r="C70" s="216" t="s">
        <v>153</v>
      </c>
      <c r="E70" t="str">
        <f>C70</f>
        <v>(Alle)</v>
      </c>
    </row>
    <row r="72" spans="1:11" x14ac:dyDescent="0.3">
      <c r="C72" s="147" t="s">
        <v>118</v>
      </c>
    </row>
    <row r="73" spans="1:11" x14ac:dyDescent="0.3">
      <c r="C73" s="216" t="s">
        <v>42</v>
      </c>
      <c r="D73" s="216" t="s">
        <v>43</v>
      </c>
      <c r="E73" s="216" t="s">
        <v>44</v>
      </c>
      <c r="F73" s="216" t="s">
        <v>45</v>
      </c>
      <c r="G73" s="216" t="s">
        <v>272</v>
      </c>
      <c r="H73" s="216" t="s">
        <v>273</v>
      </c>
      <c r="I73" s="216" t="s">
        <v>274</v>
      </c>
      <c r="J73" s="216" t="s">
        <v>275</v>
      </c>
      <c r="K73" s="216" t="s">
        <v>117</v>
      </c>
    </row>
    <row r="74" spans="1:11" x14ac:dyDescent="0.3">
      <c r="B74" t="s">
        <v>119</v>
      </c>
      <c r="C74" s="146">
        <v>9154881</v>
      </c>
      <c r="D74" s="146">
        <v>894096</v>
      </c>
      <c r="E74" s="146">
        <v>748288</v>
      </c>
      <c r="F74" s="146">
        <v>76390</v>
      </c>
      <c r="G74" s="146">
        <v>384063</v>
      </c>
      <c r="H74" s="146">
        <v>72237</v>
      </c>
      <c r="I74" s="146">
        <v>26249</v>
      </c>
      <c r="J74" s="146">
        <v>914</v>
      </c>
      <c r="K74" s="146">
        <v>11357118</v>
      </c>
    </row>
    <row r="76" spans="1:11" x14ac:dyDescent="0.3">
      <c r="C76" s="34">
        <f>GETPIVOTDATA("Daa",$B$72,"Arealkategori","Barskog")</f>
        <v>9154881</v>
      </c>
      <c r="D76" s="34">
        <f>GETPIVOTDATA("Daa",$B$72,"Arealkategori","Blandingsskog")</f>
        <v>894096</v>
      </c>
      <c r="E76" s="34">
        <f>GETPIVOTDATA("Daa",$B$72,"Arealkategori","Lauvskog")</f>
        <v>748288</v>
      </c>
      <c r="F76" s="34">
        <f>GETPIVOTDATA("Daa",$B$72,"Arealkategori","Skog på myr")</f>
        <v>76390</v>
      </c>
      <c r="G76" s="34">
        <f>G74</f>
        <v>384063</v>
      </c>
      <c r="H76" s="34">
        <f t="shared" ref="H76:J76" si="0">H74</f>
        <v>72237</v>
      </c>
      <c r="I76" s="34">
        <f t="shared" si="0"/>
        <v>26249</v>
      </c>
      <c r="J76" s="34">
        <f t="shared" si="0"/>
        <v>914</v>
      </c>
    </row>
    <row r="77" spans="1:11" x14ac:dyDescent="0.3">
      <c r="G77" s="34">
        <f>G76+H76+I76+J76</f>
        <v>483463</v>
      </c>
      <c r="K77" s="34">
        <f>C76+D76+E76+F76-G77</f>
        <v>10390192</v>
      </c>
    </row>
    <row r="87" spans="2:11" x14ac:dyDescent="0.3">
      <c r="B87" s="147" t="s">
        <v>1</v>
      </c>
      <c r="C87" s="216" t="s">
        <v>153</v>
      </c>
      <c r="D87" s="216"/>
      <c r="E87" s="216" t="str">
        <f>C87</f>
        <v>(Alle)</v>
      </c>
      <c r="F87" s="216"/>
      <c r="G87" s="216"/>
      <c r="H87" s="216"/>
      <c r="I87" s="216"/>
      <c r="J87" s="216"/>
      <c r="K87" s="216"/>
    </row>
    <row r="88" spans="2:11" x14ac:dyDescent="0.3">
      <c r="B88" s="216"/>
      <c r="C88" s="216"/>
      <c r="D88" s="216"/>
      <c r="E88" s="216"/>
      <c r="F88" s="216"/>
      <c r="G88" s="216"/>
      <c r="H88" s="216"/>
      <c r="I88" s="216"/>
      <c r="J88" s="216"/>
      <c r="K88" s="216"/>
    </row>
    <row r="89" spans="2:11" x14ac:dyDescent="0.3">
      <c r="C89" s="147" t="s">
        <v>118</v>
      </c>
    </row>
    <row r="90" spans="2:11" x14ac:dyDescent="0.3">
      <c r="C90" s="216" t="s">
        <v>272</v>
      </c>
      <c r="D90" s="216" t="s">
        <v>273</v>
      </c>
      <c r="E90" s="216" t="s">
        <v>274</v>
      </c>
      <c r="F90" s="216" t="s">
        <v>275</v>
      </c>
      <c r="G90" s="216" t="s">
        <v>117</v>
      </c>
    </row>
    <row r="91" spans="2:11" x14ac:dyDescent="0.3">
      <c r="B91" t="s">
        <v>119</v>
      </c>
      <c r="C91" s="146">
        <v>384063</v>
      </c>
      <c r="D91" s="146">
        <v>72237</v>
      </c>
      <c r="E91" s="146">
        <v>26249</v>
      </c>
      <c r="F91" s="146">
        <v>914</v>
      </c>
      <c r="G91" s="146">
        <v>483463</v>
      </c>
    </row>
    <row r="94" spans="2:11" x14ac:dyDescent="0.3">
      <c r="C94" t="str">
        <f>C90</f>
        <v>Verna barskog</v>
      </c>
      <c r="D94">
        <f>C91</f>
        <v>384063</v>
      </c>
    </row>
    <row r="95" spans="2:11" x14ac:dyDescent="0.3">
      <c r="C95" t="str">
        <f>D90</f>
        <v>Verna blandingsskog</v>
      </c>
      <c r="D95">
        <f>D91</f>
        <v>72237</v>
      </c>
    </row>
    <row r="96" spans="2:11" x14ac:dyDescent="0.3">
      <c r="C96" t="str">
        <f>E90</f>
        <v>Verna lauvskog</v>
      </c>
      <c r="D96">
        <f>E91</f>
        <v>26249</v>
      </c>
    </row>
    <row r="97" spans="3:4" x14ac:dyDescent="0.3">
      <c r="C97" t="str">
        <f>F90</f>
        <v>Verna skog på myr</v>
      </c>
      <c r="D97">
        <f>F91</f>
        <v>914</v>
      </c>
    </row>
    <row r="98" spans="3:4" x14ac:dyDescent="0.3">
      <c r="D98">
        <f>G91</f>
        <v>483463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36"/>
  <sheetViews>
    <sheetView topLeftCell="A25" zoomScale="120" zoomScaleNormal="120" workbookViewId="0">
      <selection activeCell="K44" sqref="K35:K55"/>
      <pivotSelection pane="bottomRight" showHeader="1" activeRow="43" activeCol="10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baseColWidth="10" defaultRowHeight="14.4" x14ac:dyDescent="0.3"/>
  <cols>
    <col min="1" max="1" width="13.77734375" bestFit="1" customWidth="1"/>
    <col min="2" max="2" width="16.5546875" bestFit="1" customWidth="1"/>
    <col min="3" max="3" width="17.6640625" bestFit="1" customWidth="1"/>
    <col min="4" max="4" width="13.5546875" bestFit="1" customWidth="1"/>
    <col min="5" max="5" width="9.33203125" bestFit="1" customWidth="1"/>
    <col min="6" max="6" width="11.88671875" bestFit="1" customWidth="1"/>
    <col min="7" max="7" width="13.77734375" bestFit="1" customWidth="1"/>
    <col min="8" max="8" width="19.33203125" bestFit="1" customWidth="1"/>
    <col min="9" max="9" width="13.33203125" customWidth="1"/>
    <col min="10" max="10" width="9.44140625" customWidth="1"/>
    <col min="11" max="11" width="13.77734375" bestFit="1" customWidth="1"/>
    <col min="12" max="12" width="16.5546875" bestFit="1" customWidth="1"/>
    <col min="13" max="13" width="8.33203125" customWidth="1"/>
    <col min="14" max="14" width="9" customWidth="1"/>
    <col min="15" max="15" width="13.44140625" customWidth="1"/>
    <col min="16" max="16" width="6.44140625" customWidth="1"/>
    <col min="17" max="17" width="8.33203125" customWidth="1"/>
    <col min="18" max="18" width="9" customWidth="1"/>
    <col min="19" max="19" width="7.44140625" customWidth="1"/>
    <col min="20" max="20" width="8.33203125" customWidth="1"/>
    <col min="21" max="21" width="9" customWidth="1"/>
    <col min="22" max="22" width="9.88671875" customWidth="1"/>
  </cols>
  <sheetData>
    <row r="1" spans="1:12" x14ac:dyDescent="0.3">
      <c r="A1" s="147" t="s">
        <v>3</v>
      </c>
      <c r="B1" s="216" t="s">
        <v>153</v>
      </c>
      <c r="D1" t="str">
        <f>B1</f>
        <v>(Alle)</v>
      </c>
      <c r="G1" s="147" t="s">
        <v>3</v>
      </c>
      <c r="H1" s="216" t="s">
        <v>153</v>
      </c>
      <c r="K1" s="147" t="s">
        <v>3</v>
      </c>
      <c r="L1" s="216" t="s">
        <v>153</v>
      </c>
    </row>
    <row r="2" spans="1:12" x14ac:dyDescent="0.3">
      <c r="A2" s="147" t="s">
        <v>32</v>
      </c>
      <c r="B2" s="216" t="s">
        <v>8</v>
      </c>
      <c r="G2" s="147" t="s">
        <v>32</v>
      </c>
      <c r="H2" s="216" t="s">
        <v>124</v>
      </c>
      <c r="K2" s="147" t="s">
        <v>32</v>
      </c>
      <c r="L2" s="216" t="s">
        <v>127</v>
      </c>
    </row>
    <row r="3" spans="1:12" x14ac:dyDescent="0.3">
      <c r="K3" s="145"/>
      <c r="L3" s="145"/>
    </row>
    <row r="4" spans="1:12" x14ac:dyDescent="0.3">
      <c r="A4" s="147" t="s">
        <v>116</v>
      </c>
      <c r="B4" t="s">
        <v>154</v>
      </c>
      <c r="G4" s="147" t="s">
        <v>116</v>
      </c>
      <c r="H4" t="s">
        <v>154</v>
      </c>
      <c r="K4" s="147" t="s">
        <v>116</v>
      </c>
      <c r="L4" t="s">
        <v>154</v>
      </c>
    </row>
    <row r="5" spans="1:12" x14ac:dyDescent="0.3">
      <c r="A5" s="148">
        <v>2000</v>
      </c>
      <c r="B5" s="146">
        <v>739147</v>
      </c>
      <c r="D5">
        <f>GETPIVOTDATA("Antall",$A$4,"År",2000)</f>
        <v>739147</v>
      </c>
      <c r="G5" s="148">
        <v>2000</v>
      </c>
      <c r="H5" s="146">
        <v>6776969</v>
      </c>
      <c r="K5" s="148">
        <v>2000</v>
      </c>
      <c r="L5" s="146">
        <v>6854</v>
      </c>
    </row>
    <row r="6" spans="1:12" x14ac:dyDescent="0.3">
      <c r="A6" s="148">
        <v>2001</v>
      </c>
      <c r="B6" s="146">
        <v>782342</v>
      </c>
      <c r="D6" s="145">
        <f>GETPIVOTDATA("Antall",$A$4,"År",2001)</f>
        <v>782342</v>
      </c>
      <c r="G6" s="148">
        <v>2001</v>
      </c>
      <c r="H6" s="146">
        <v>6622134</v>
      </c>
      <c r="K6" s="148">
        <v>2001</v>
      </c>
      <c r="L6" s="146">
        <v>6799</v>
      </c>
    </row>
    <row r="7" spans="1:12" x14ac:dyDescent="0.3">
      <c r="A7" s="148">
        <v>2002</v>
      </c>
      <c r="B7" s="146">
        <v>682469</v>
      </c>
      <c r="D7" s="145">
        <f>GETPIVOTDATA("Antall",$A$4,"År",2002)</f>
        <v>682469</v>
      </c>
      <c r="G7" s="148">
        <v>2002</v>
      </c>
      <c r="H7" s="146">
        <v>5801712</v>
      </c>
      <c r="K7" s="148">
        <v>2002</v>
      </c>
      <c r="L7" s="146">
        <v>6345</v>
      </c>
    </row>
    <row r="8" spans="1:12" x14ac:dyDescent="0.3">
      <c r="A8" s="148">
        <v>2003</v>
      </c>
      <c r="B8" s="146">
        <v>659451</v>
      </c>
      <c r="D8" s="145">
        <f>GETPIVOTDATA("Antall",$A$4,"År",2003)</f>
        <v>659451</v>
      </c>
      <c r="G8" s="148">
        <v>2003</v>
      </c>
      <c r="H8" s="146">
        <v>3271556</v>
      </c>
      <c r="K8" s="148">
        <v>2003</v>
      </c>
      <c r="L8" s="146">
        <v>2378</v>
      </c>
    </row>
    <row r="9" spans="1:12" x14ac:dyDescent="0.3">
      <c r="A9" s="148">
        <v>2004</v>
      </c>
      <c r="B9" s="146">
        <v>625293</v>
      </c>
      <c r="D9" s="145">
        <f>GETPIVOTDATA("Antall",$A$4,"År",2004)</f>
        <v>625293</v>
      </c>
      <c r="G9" s="148">
        <v>2004</v>
      </c>
      <c r="H9" s="146">
        <v>3469386</v>
      </c>
      <c r="K9" s="148">
        <v>2004</v>
      </c>
      <c r="L9" s="146">
        <v>5637</v>
      </c>
    </row>
    <row r="10" spans="1:12" x14ac:dyDescent="0.3">
      <c r="A10" s="148">
        <v>2005</v>
      </c>
      <c r="B10" s="146">
        <v>698431</v>
      </c>
      <c r="D10" s="145">
        <f>GETPIVOTDATA("Antall",$A$4,"År",2005)</f>
        <v>698431</v>
      </c>
      <c r="G10" s="148">
        <v>2005</v>
      </c>
      <c r="H10" s="146">
        <v>2370166</v>
      </c>
      <c r="K10" s="148">
        <v>2005</v>
      </c>
      <c r="L10" s="146">
        <v>4888</v>
      </c>
    </row>
    <row r="11" spans="1:12" x14ac:dyDescent="0.3">
      <c r="A11" s="148">
        <v>2006</v>
      </c>
      <c r="B11" s="146">
        <v>787030</v>
      </c>
      <c r="D11" s="145">
        <f>GETPIVOTDATA("Antall",$A$4,"År",2006)</f>
        <v>787030</v>
      </c>
      <c r="G11" s="148">
        <v>2006</v>
      </c>
      <c r="H11" s="146">
        <v>3473699</v>
      </c>
      <c r="K11" s="148">
        <v>2006</v>
      </c>
      <c r="L11" s="146">
        <v>4313</v>
      </c>
    </row>
    <row r="12" spans="1:12" x14ac:dyDescent="0.3">
      <c r="A12" s="148">
        <v>2007</v>
      </c>
      <c r="B12" s="146">
        <v>795331</v>
      </c>
      <c r="D12" s="145">
        <f>GETPIVOTDATA("Antall",$A$4,"År",2007)</f>
        <v>795331</v>
      </c>
      <c r="G12" s="148">
        <v>2007</v>
      </c>
      <c r="H12" s="146">
        <v>3902957</v>
      </c>
      <c r="K12" s="148">
        <v>2007</v>
      </c>
      <c r="L12" s="146">
        <v>7386</v>
      </c>
    </row>
    <row r="13" spans="1:12" x14ac:dyDescent="0.3">
      <c r="A13" s="148">
        <v>2008</v>
      </c>
      <c r="B13" s="146">
        <v>813775</v>
      </c>
      <c r="D13">
        <f>GETPIVOTDATA("Antall",$A$4,"År",2008)</f>
        <v>813775</v>
      </c>
      <c r="G13" s="148">
        <v>2008</v>
      </c>
      <c r="H13" s="146">
        <v>4727511</v>
      </c>
      <c r="K13" s="148">
        <v>2008</v>
      </c>
      <c r="L13" s="146">
        <v>6365</v>
      </c>
    </row>
    <row r="14" spans="1:12" x14ac:dyDescent="0.3">
      <c r="A14" s="148">
        <v>2009</v>
      </c>
      <c r="B14" s="146">
        <v>646315</v>
      </c>
      <c r="D14">
        <f>GETPIVOTDATA("Antall",$A$4,"År",2009)</f>
        <v>646315</v>
      </c>
      <c r="G14" s="148">
        <v>2009</v>
      </c>
      <c r="H14" s="146">
        <v>4345382</v>
      </c>
      <c r="K14" s="148">
        <v>2009</v>
      </c>
      <c r="L14" s="146">
        <v>7018</v>
      </c>
    </row>
    <row r="15" spans="1:12" x14ac:dyDescent="0.3">
      <c r="A15" s="148">
        <v>2010</v>
      </c>
      <c r="B15" s="146">
        <v>733304</v>
      </c>
      <c r="D15">
        <f>GETPIVOTDATA("Antall",$A$4,"År",2010)</f>
        <v>733304</v>
      </c>
      <c r="G15" s="148">
        <v>2010</v>
      </c>
      <c r="H15" s="146">
        <v>3362757</v>
      </c>
      <c r="K15" s="148">
        <v>2010</v>
      </c>
      <c r="L15" s="146">
        <v>4223</v>
      </c>
    </row>
    <row r="16" spans="1:12" x14ac:dyDescent="0.3">
      <c r="A16" s="148">
        <v>2011</v>
      </c>
      <c r="B16" s="146">
        <v>704386</v>
      </c>
      <c r="D16">
        <f>GETPIVOTDATA("Antall",$A$4,"År",2011)</f>
        <v>704386</v>
      </c>
      <c r="G16" s="148">
        <v>2011</v>
      </c>
      <c r="H16" s="146">
        <v>3984574</v>
      </c>
      <c r="K16" s="148">
        <v>2011</v>
      </c>
      <c r="L16" s="146">
        <v>3551</v>
      </c>
    </row>
    <row r="17" spans="1:12" x14ac:dyDescent="0.3">
      <c r="A17" s="148">
        <v>2012</v>
      </c>
      <c r="B17" s="146">
        <v>680065</v>
      </c>
      <c r="D17">
        <f>GETPIVOTDATA("Antall",$A$4,"År",2012)</f>
        <v>680065</v>
      </c>
      <c r="G17" s="148">
        <v>2012</v>
      </c>
      <c r="H17" s="146">
        <v>3946714</v>
      </c>
      <c r="K17" s="148">
        <v>2012</v>
      </c>
      <c r="L17" s="146">
        <v>1972</v>
      </c>
    </row>
    <row r="18" spans="1:12" x14ac:dyDescent="0.3">
      <c r="A18" s="148">
        <v>2013</v>
      </c>
      <c r="B18" s="146">
        <v>870516</v>
      </c>
      <c r="D18">
        <f>GETPIVOTDATA("Antall",$A$4,"År",2013)</f>
        <v>870516</v>
      </c>
      <c r="E18">
        <f>GETPIVOTDATA("Antall",$G$4,"År",2013)</f>
        <v>3968517</v>
      </c>
      <c r="G18" s="148">
        <v>2013</v>
      </c>
      <c r="H18" s="146">
        <v>3968517</v>
      </c>
      <c r="K18" s="148">
        <v>2013</v>
      </c>
      <c r="L18" s="146">
        <v>3101</v>
      </c>
    </row>
    <row r="19" spans="1:12" x14ac:dyDescent="0.3">
      <c r="A19" s="148">
        <v>2014</v>
      </c>
      <c r="B19" s="146">
        <v>1046122</v>
      </c>
      <c r="D19">
        <f>GETPIVOTDATA("Antall",$A$4,"År",2014)</f>
        <v>1046122</v>
      </c>
      <c r="E19">
        <f>GETPIVOTDATA("Antall",$G$4,"År",2014)</f>
        <v>4270889</v>
      </c>
      <c r="G19" s="148">
        <v>2014</v>
      </c>
      <c r="H19" s="146">
        <v>4270889</v>
      </c>
      <c r="K19" s="148">
        <v>2014</v>
      </c>
      <c r="L19" s="146">
        <v>2894</v>
      </c>
    </row>
    <row r="20" spans="1:12" x14ac:dyDescent="0.3">
      <c r="A20" s="148">
        <v>2015</v>
      </c>
      <c r="B20" s="146">
        <v>1003383</v>
      </c>
      <c r="D20">
        <f>GETPIVOTDATA("Antall",$A$4,"År",2015)</f>
        <v>1003383</v>
      </c>
      <c r="E20">
        <f>GETPIVOTDATA("Antall",$G$4,"År",2015)</f>
        <v>4574547</v>
      </c>
      <c r="G20" s="148">
        <v>2015</v>
      </c>
      <c r="H20" s="146">
        <v>4574547</v>
      </c>
      <c r="K20" s="148">
        <v>2015</v>
      </c>
      <c r="L20" s="146">
        <v>3660</v>
      </c>
    </row>
    <row r="21" spans="1:12" x14ac:dyDescent="0.3">
      <c r="A21" s="148">
        <v>2016</v>
      </c>
      <c r="B21" s="146">
        <v>934795</v>
      </c>
      <c r="D21">
        <f>GETPIVOTDATA("Antall",$A$4,"År",2016)</f>
        <v>934795</v>
      </c>
      <c r="E21">
        <f>GETPIVOTDATA("Antall",$G$4,"År",2016)</f>
        <v>4200212</v>
      </c>
      <c r="G21" s="148">
        <v>2016</v>
      </c>
      <c r="H21" s="146">
        <v>4200212</v>
      </c>
      <c r="K21" s="148">
        <v>2016</v>
      </c>
      <c r="L21" s="146">
        <v>3916</v>
      </c>
    </row>
    <row r="22" spans="1:12" x14ac:dyDescent="0.3">
      <c r="A22" s="148">
        <v>2017</v>
      </c>
      <c r="B22" s="146">
        <v>873623</v>
      </c>
      <c r="D22" s="216">
        <f>GETPIVOTDATA("Antall",$A$4,"År",2017)</f>
        <v>873623</v>
      </c>
      <c r="E22" s="216">
        <f>GETPIVOTDATA("Antall",$G$4,"År",2017)</f>
        <v>4468082</v>
      </c>
      <c r="G22" s="148">
        <v>2017</v>
      </c>
      <c r="H22" s="146">
        <v>4468082</v>
      </c>
      <c r="K22" s="148">
        <v>2017</v>
      </c>
      <c r="L22" s="146">
        <v>2714</v>
      </c>
    </row>
    <row r="23" spans="1:12" x14ac:dyDescent="0.3">
      <c r="A23" s="148">
        <v>2018</v>
      </c>
      <c r="B23" s="146">
        <v>920743</v>
      </c>
      <c r="D23" s="216">
        <f>GETPIVOTDATA("Antall",$A$4,"År",2018)</f>
        <v>920743</v>
      </c>
      <c r="E23">
        <f>GETPIVOTDATA("Antall",$G$4,"År",2018)</f>
        <v>4854955</v>
      </c>
      <c r="G23" s="148">
        <v>2018</v>
      </c>
      <c r="H23" s="146">
        <v>4854955</v>
      </c>
      <c r="K23" s="148">
        <v>2018</v>
      </c>
      <c r="L23" s="146">
        <v>3416</v>
      </c>
    </row>
    <row r="24" spans="1:12" x14ac:dyDescent="0.3">
      <c r="A24" s="148">
        <v>2019</v>
      </c>
      <c r="B24" s="146">
        <v>832367</v>
      </c>
      <c r="D24" s="216">
        <f>GETPIVOTDATA("Antall",$A$4,"År",2019)</f>
        <v>832367</v>
      </c>
      <c r="E24">
        <f>GETPIVOTDATA("Antall",$G$4,"År",2019)</f>
        <v>4623285</v>
      </c>
      <c r="G24" s="148">
        <v>2019</v>
      </c>
      <c r="H24" s="146">
        <v>4623285</v>
      </c>
      <c r="K24" s="148">
        <v>2019</v>
      </c>
      <c r="L24" s="146">
        <v>2391</v>
      </c>
    </row>
    <row r="25" spans="1:12" s="216" customFormat="1" x14ac:dyDescent="0.3">
      <c r="A25" s="148">
        <v>2020</v>
      </c>
      <c r="B25" s="146">
        <v>836616</v>
      </c>
      <c r="D25" s="216">
        <f>GETPIVOTDATA("Antall",$A$4,"År",2020)</f>
        <v>836616</v>
      </c>
      <c r="E25" s="216">
        <f>GETPIVOTDATA("Antall",$G$4,"År",2020)</f>
        <v>4770709</v>
      </c>
      <c r="G25" s="148">
        <v>2020</v>
      </c>
      <c r="H25" s="146">
        <v>4770709</v>
      </c>
      <c r="K25" s="148">
        <v>2020</v>
      </c>
      <c r="L25" s="146">
        <v>2071</v>
      </c>
    </row>
    <row r="26" spans="1:12" s="216" customFormat="1" x14ac:dyDescent="0.3">
      <c r="A26" s="148" t="s">
        <v>117</v>
      </c>
      <c r="B26" s="146">
        <v>16665504</v>
      </c>
      <c r="G26" s="148" t="s">
        <v>117</v>
      </c>
      <c r="H26" s="146">
        <v>91786713</v>
      </c>
      <c r="K26" s="148" t="s">
        <v>117</v>
      </c>
      <c r="L26" s="146">
        <v>91892</v>
      </c>
    </row>
    <row r="27" spans="1:12" s="216" customFormat="1" x14ac:dyDescent="0.3">
      <c r="A27" s="148"/>
      <c r="B27" s="146"/>
    </row>
    <row r="28" spans="1:12" x14ac:dyDescent="0.3">
      <c r="A28" t="s">
        <v>156</v>
      </c>
      <c r="B28" t="s">
        <v>157</v>
      </c>
      <c r="C28" t="s">
        <v>160</v>
      </c>
      <c r="D28" t="s">
        <v>158</v>
      </c>
      <c r="F28" t="s">
        <v>159</v>
      </c>
      <c r="H28" t="s">
        <v>161</v>
      </c>
    </row>
    <row r="29" spans="1:12" x14ac:dyDescent="0.3">
      <c r="A29" t="s">
        <v>297</v>
      </c>
    </row>
    <row r="31" spans="1:12" x14ac:dyDescent="0.3">
      <c r="A31" t="str">
        <f>CONCATENATE(A28, D1)</f>
        <v>Avvirkning i (Alle)</v>
      </c>
      <c r="G31" s="147" t="s">
        <v>3</v>
      </c>
      <c r="H31" s="216" t="s">
        <v>153</v>
      </c>
      <c r="K31" s="147" t="s">
        <v>3</v>
      </c>
      <c r="L31" s="216" t="s">
        <v>153</v>
      </c>
    </row>
    <row r="32" spans="1:12" x14ac:dyDescent="0.3">
      <c r="A32" s="145" t="str">
        <f>CONCATENATE(B28, D1)</f>
        <v>Nyplanting i (Alle)</v>
      </c>
      <c r="G32" s="147" t="s">
        <v>32</v>
      </c>
      <c r="H32" s="216" t="s">
        <v>126</v>
      </c>
      <c r="K32" s="147" t="s">
        <v>32</v>
      </c>
      <c r="L32" s="216" t="s">
        <v>27</v>
      </c>
    </row>
    <row r="33" spans="1:14" x14ac:dyDescent="0.3">
      <c r="A33" s="145" t="str">
        <f>CONCATENATE(D28, D1)</f>
        <v>Suppleringsplanting i (Alle)</v>
      </c>
      <c r="G33" s="145"/>
      <c r="H33" s="145"/>
      <c r="K33" s="145"/>
      <c r="L33" s="145"/>
    </row>
    <row r="34" spans="1:14" x14ac:dyDescent="0.3">
      <c r="A34" s="145" t="str">
        <f>CONCATENATE(F28, D1)</f>
        <v>Markberedning i (Alle)</v>
      </c>
      <c r="G34" s="147" t="s">
        <v>116</v>
      </c>
      <c r="H34" t="s">
        <v>154</v>
      </c>
      <c r="K34" s="147" t="s">
        <v>116</v>
      </c>
      <c r="L34" t="s">
        <v>154</v>
      </c>
    </row>
    <row r="35" spans="1:14" x14ac:dyDescent="0.3">
      <c r="A35" s="145" t="str">
        <f>CONCATENATE(C28, D1)</f>
        <v>Ungskogpleie i (Alle)</v>
      </c>
      <c r="G35" s="148">
        <v>2000</v>
      </c>
      <c r="H35" s="146">
        <v>269930</v>
      </c>
      <c r="K35" s="148">
        <v>2000</v>
      </c>
      <c r="L35" s="146">
        <v>53002</v>
      </c>
      <c r="N35">
        <f>GETPIVOTDATA("Antall",$K$34,"År",2000)</f>
        <v>53002</v>
      </c>
    </row>
    <row r="36" spans="1:14" x14ac:dyDescent="0.3">
      <c r="A36" s="145" t="str">
        <f>CONCATENATE(H28, D1)</f>
        <v>Skogareal i (Alle)</v>
      </c>
      <c r="G36" s="148">
        <v>2001</v>
      </c>
      <c r="H36" s="146">
        <v>291906</v>
      </c>
      <c r="K36" s="148">
        <v>2001</v>
      </c>
      <c r="L36" s="146">
        <v>47067</v>
      </c>
      <c r="N36" s="145">
        <f>L36</f>
        <v>47067</v>
      </c>
    </row>
    <row r="37" spans="1:14" x14ac:dyDescent="0.3">
      <c r="G37" s="148">
        <v>2002</v>
      </c>
      <c r="H37" s="146">
        <v>215920</v>
      </c>
      <c r="K37" s="148">
        <v>2002</v>
      </c>
      <c r="L37" s="146">
        <v>48097</v>
      </c>
      <c r="N37" s="145">
        <f>GETPIVOTDATA("Antall",$K$34,"År",2002)</f>
        <v>48097</v>
      </c>
    </row>
    <row r="38" spans="1:14" x14ac:dyDescent="0.3">
      <c r="G38" s="148">
        <v>2003</v>
      </c>
      <c r="H38" s="146">
        <v>54031</v>
      </c>
      <c r="K38" s="148">
        <v>2003</v>
      </c>
      <c r="L38" s="146">
        <v>6098</v>
      </c>
      <c r="N38" s="145">
        <f>GETPIVOTDATA("Antall",$K$34,"År",2003)</f>
        <v>6098</v>
      </c>
    </row>
    <row r="39" spans="1:14" x14ac:dyDescent="0.3">
      <c r="G39" s="148">
        <v>2004</v>
      </c>
      <c r="H39" s="146">
        <v>57735</v>
      </c>
      <c r="K39" s="148">
        <v>2004</v>
      </c>
      <c r="L39" s="146">
        <v>30774.999999999996</v>
      </c>
      <c r="N39" s="145">
        <f>GETPIVOTDATA("Antall",$K$34,"År",2004)</f>
        <v>30774.999999999996</v>
      </c>
    </row>
    <row r="40" spans="1:14" x14ac:dyDescent="0.3">
      <c r="G40" s="148">
        <v>2005</v>
      </c>
      <c r="H40" s="146">
        <v>75861</v>
      </c>
      <c r="K40" s="148">
        <v>2005</v>
      </c>
      <c r="L40" s="146">
        <v>28367.999999999996</v>
      </c>
      <c r="N40" s="145">
        <f>GETPIVOTDATA("Antall",$K$34,"År",2005)</f>
        <v>28367.999999999996</v>
      </c>
    </row>
    <row r="41" spans="1:14" x14ac:dyDescent="0.3">
      <c r="A41" t="s">
        <v>299</v>
      </c>
      <c r="C41" s="183">
        <f>AVERAGE(D21:D25)</f>
        <v>879628.80000000005</v>
      </c>
      <c r="G41" s="148">
        <v>2006</v>
      </c>
      <c r="H41" s="146">
        <v>86495</v>
      </c>
      <c r="K41" s="148">
        <v>2006</v>
      </c>
      <c r="L41" s="146">
        <v>29042</v>
      </c>
      <c r="N41" s="145">
        <f>GETPIVOTDATA("Antall",$K$34,"År",2006)</f>
        <v>29042</v>
      </c>
    </row>
    <row r="42" spans="1:14" x14ac:dyDescent="0.3">
      <c r="A42" t="s">
        <v>300</v>
      </c>
      <c r="C42" s="183">
        <f>AVERAGE(E21:E25)</f>
        <v>4583448.5999999996</v>
      </c>
      <c r="G42" s="148">
        <v>2007</v>
      </c>
      <c r="H42" s="146">
        <v>63610</v>
      </c>
      <c r="K42" s="148">
        <v>2007</v>
      </c>
      <c r="L42" s="146">
        <v>32376</v>
      </c>
      <c r="N42" s="145">
        <f>GETPIVOTDATA("Antall",$K$34,"År",2007)</f>
        <v>32376</v>
      </c>
    </row>
    <row r="43" spans="1:14" x14ac:dyDescent="0.3">
      <c r="A43" t="s">
        <v>192</v>
      </c>
      <c r="C43" s="182">
        <f>C42/C41</f>
        <v>5.21066227026673</v>
      </c>
      <c r="G43" s="148">
        <v>2008</v>
      </c>
      <c r="H43" s="146">
        <v>161415</v>
      </c>
      <c r="K43" s="148">
        <v>2008</v>
      </c>
      <c r="L43" s="146">
        <v>29052</v>
      </c>
      <c r="N43" s="145">
        <f>GETPIVOTDATA("Antall",$K$34,"År",2008)</f>
        <v>29052</v>
      </c>
    </row>
    <row r="44" spans="1:14" x14ac:dyDescent="0.3">
      <c r="G44" s="148">
        <v>2009</v>
      </c>
      <c r="H44" s="146">
        <v>157780</v>
      </c>
      <c r="K44" s="148">
        <v>2009</v>
      </c>
      <c r="L44" s="146">
        <v>35119</v>
      </c>
      <c r="N44" s="145">
        <f>GETPIVOTDATA("Antall",$K$34,"År",2009)</f>
        <v>35119</v>
      </c>
    </row>
    <row r="45" spans="1:14" x14ac:dyDescent="0.3">
      <c r="G45" s="148">
        <v>2010</v>
      </c>
      <c r="H45" s="146">
        <v>146294</v>
      </c>
      <c r="K45" s="148">
        <v>2010</v>
      </c>
      <c r="L45" s="146">
        <v>29372</v>
      </c>
      <c r="N45" s="145">
        <f>GETPIVOTDATA("Antall",$K$34,"År",2010)</f>
        <v>29372</v>
      </c>
    </row>
    <row r="46" spans="1:14" x14ac:dyDescent="0.3">
      <c r="G46" s="148">
        <v>2011</v>
      </c>
      <c r="H46" s="146">
        <v>129865</v>
      </c>
      <c r="K46" s="148">
        <v>2011</v>
      </c>
      <c r="L46" s="146">
        <v>30175</v>
      </c>
      <c r="N46" s="145">
        <f>GETPIVOTDATA("Antall",$K$34,"År",2011)</f>
        <v>30175</v>
      </c>
    </row>
    <row r="47" spans="1:14" x14ac:dyDescent="0.3">
      <c r="A47" t="s">
        <v>193</v>
      </c>
      <c r="D47" s="183">
        <f>AVERAGE(N51:N55)</f>
        <v>29568</v>
      </c>
      <c r="G47" s="148">
        <v>2012</v>
      </c>
      <c r="H47" s="146">
        <v>141975</v>
      </c>
      <c r="K47" s="148">
        <v>2012</v>
      </c>
      <c r="L47" s="146">
        <v>39025.000000000007</v>
      </c>
      <c r="N47" s="145">
        <f>GETPIVOTDATA("Antall",$K$34,"År",2012)</f>
        <v>39025.000000000007</v>
      </c>
    </row>
    <row r="48" spans="1:14" x14ac:dyDescent="0.3">
      <c r="A48" t="s">
        <v>298</v>
      </c>
      <c r="D48" s="183">
        <f>AVERAGE(D9:D17)</f>
        <v>720436.66666666663</v>
      </c>
      <c r="E48" s="145"/>
      <c r="G48" s="148">
        <v>2013</v>
      </c>
      <c r="H48" s="146">
        <v>89470</v>
      </c>
      <c r="K48" s="148">
        <v>2013</v>
      </c>
      <c r="L48" s="146">
        <v>31034</v>
      </c>
      <c r="N48" s="145">
        <f>GETPIVOTDATA("Antall",$K$34,"År",2013)</f>
        <v>31034</v>
      </c>
    </row>
    <row r="49" spans="1:14" x14ac:dyDescent="0.3">
      <c r="A49" t="s">
        <v>194</v>
      </c>
      <c r="D49" s="183">
        <f>D48/15</f>
        <v>48029.111111111109</v>
      </c>
      <c r="G49" s="148">
        <v>2014</v>
      </c>
      <c r="H49" s="146">
        <v>193035</v>
      </c>
      <c r="K49" s="148">
        <v>2014</v>
      </c>
      <c r="L49" s="146">
        <v>36422</v>
      </c>
      <c r="N49" s="145">
        <f>GETPIVOTDATA("Antall",$K$34,"År",2014)</f>
        <v>36422</v>
      </c>
    </row>
    <row r="50" spans="1:14" x14ac:dyDescent="0.3">
      <c r="A50" t="s">
        <v>195</v>
      </c>
      <c r="D50" s="183">
        <f>D49*1.5</f>
        <v>72043.666666666657</v>
      </c>
      <c r="G50" s="148">
        <v>2015</v>
      </c>
      <c r="H50" s="146">
        <v>193690</v>
      </c>
      <c r="K50" s="148">
        <v>2015</v>
      </c>
      <c r="L50" s="146">
        <v>33951</v>
      </c>
      <c r="N50" s="145">
        <f>GETPIVOTDATA("Antall",$K$34,"År",2015)</f>
        <v>33951</v>
      </c>
    </row>
    <row r="51" spans="1:14" x14ac:dyDescent="0.3">
      <c r="G51" s="148">
        <v>2016</v>
      </c>
      <c r="H51" s="146">
        <v>224175</v>
      </c>
      <c r="K51" s="148">
        <v>2016</v>
      </c>
      <c r="L51" s="146">
        <v>31710</v>
      </c>
      <c r="N51" s="145">
        <f>GETPIVOTDATA("Antall",$K$34,"År",2016)</f>
        <v>31710</v>
      </c>
    </row>
    <row r="52" spans="1:14" x14ac:dyDescent="0.3">
      <c r="G52" s="148">
        <v>2017</v>
      </c>
      <c r="H52" s="146">
        <v>197545</v>
      </c>
      <c r="K52" s="148">
        <v>2017</v>
      </c>
      <c r="L52" s="146">
        <v>32719</v>
      </c>
      <c r="N52" s="216">
        <f>GETPIVOTDATA("Antall",$K$34,"År",2017)</f>
        <v>32719</v>
      </c>
    </row>
    <row r="53" spans="1:14" x14ac:dyDescent="0.3">
      <c r="G53" s="148">
        <v>2018</v>
      </c>
      <c r="H53" s="146">
        <v>145130</v>
      </c>
      <c r="K53" s="148">
        <v>2018</v>
      </c>
      <c r="L53" s="146">
        <v>30089</v>
      </c>
      <c r="N53">
        <f>GETPIVOTDATA("Antall",$K$34,"År",2018)</f>
        <v>30089</v>
      </c>
    </row>
    <row r="54" spans="1:14" x14ac:dyDescent="0.3">
      <c r="G54" s="148">
        <v>2019</v>
      </c>
      <c r="H54" s="146">
        <v>378525</v>
      </c>
      <c r="K54" s="148">
        <v>2019</v>
      </c>
      <c r="L54" s="146">
        <v>27019</v>
      </c>
      <c r="N54">
        <f>GETPIVOTDATA("Antall",$K$34,"År",2019)</f>
        <v>27019</v>
      </c>
    </row>
    <row r="55" spans="1:14" x14ac:dyDescent="0.3">
      <c r="G55" s="148">
        <v>2020</v>
      </c>
      <c r="H55" s="146">
        <v>266651</v>
      </c>
      <c r="K55" s="148">
        <v>2020</v>
      </c>
      <c r="L55" s="146">
        <v>26303</v>
      </c>
      <c r="N55">
        <f>GETPIVOTDATA("Antall",$K$34,"År",2020)</f>
        <v>26303</v>
      </c>
    </row>
    <row r="56" spans="1:14" x14ac:dyDescent="0.3">
      <c r="G56" s="148" t="s">
        <v>117</v>
      </c>
      <c r="H56" s="146">
        <v>3541038</v>
      </c>
      <c r="K56" s="148" t="s">
        <v>117</v>
      </c>
      <c r="L56" s="146">
        <v>686815</v>
      </c>
    </row>
    <row r="58" spans="1:14" x14ac:dyDescent="0.3">
      <c r="B58" s="147" t="s">
        <v>34</v>
      </c>
      <c r="C58" s="216" t="s">
        <v>153</v>
      </c>
    </row>
    <row r="59" spans="1:14" x14ac:dyDescent="0.3">
      <c r="B59" s="145"/>
      <c r="C59" s="145"/>
    </row>
    <row r="60" spans="1:14" x14ac:dyDescent="0.3">
      <c r="B60" s="147" t="s">
        <v>119</v>
      </c>
      <c r="C60" s="147" t="s">
        <v>118</v>
      </c>
    </row>
    <row r="61" spans="1:14" x14ac:dyDescent="0.3">
      <c r="B61" s="147" t="s">
        <v>116</v>
      </c>
      <c r="C61" s="216" t="s">
        <v>42</v>
      </c>
      <c r="D61" s="216" t="s">
        <v>43</v>
      </c>
      <c r="E61" s="216" t="s">
        <v>44</v>
      </c>
      <c r="F61" s="216" t="s">
        <v>45</v>
      </c>
      <c r="G61" s="216" t="s">
        <v>117</v>
      </c>
    </row>
    <row r="62" spans="1:14" x14ac:dyDescent="0.3">
      <c r="B62" s="148" t="s">
        <v>70</v>
      </c>
      <c r="C62" s="34">
        <v>217424</v>
      </c>
      <c r="D62" s="34">
        <v>8755</v>
      </c>
      <c r="E62" s="34">
        <v>15528</v>
      </c>
      <c r="F62" s="34">
        <v>1846</v>
      </c>
      <c r="G62" s="34">
        <v>243553</v>
      </c>
    </row>
    <row r="63" spans="1:14" x14ac:dyDescent="0.3">
      <c r="B63" s="148" t="s">
        <v>249</v>
      </c>
      <c r="C63" s="34">
        <v>811487</v>
      </c>
      <c r="D63" s="34">
        <v>33445</v>
      </c>
      <c r="E63" s="34">
        <v>13254</v>
      </c>
      <c r="F63" s="34">
        <v>3679</v>
      </c>
      <c r="G63" s="34">
        <v>861865</v>
      </c>
    </row>
    <row r="64" spans="1:14" x14ac:dyDescent="0.3">
      <c r="B64" s="148" t="s">
        <v>246</v>
      </c>
      <c r="C64" s="34">
        <v>742120</v>
      </c>
      <c r="D64" s="34">
        <v>25379</v>
      </c>
      <c r="E64" s="34">
        <v>8982</v>
      </c>
      <c r="F64" s="34">
        <v>15891</v>
      </c>
      <c r="G64" s="34">
        <v>792372</v>
      </c>
    </row>
    <row r="65" spans="2:7" x14ac:dyDescent="0.3">
      <c r="B65" s="148" t="s">
        <v>74</v>
      </c>
      <c r="C65" s="34">
        <v>1684</v>
      </c>
      <c r="D65" s="34">
        <v>117</v>
      </c>
      <c r="E65" s="34">
        <v>10</v>
      </c>
      <c r="F65" s="34">
        <v>137</v>
      </c>
      <c r="G65" s="34">
        <v>1948</v>
      </c>
    </row>
    <row r="66" spans="2:7" x14ac:dyDescent="0.3">
      <c r="B66" s="148" t="s">
        <v>92</v>
      </c>
      <c r="C66" s="34">
        <v>48045</v>
      </c>
      <c r="D66" s="34">
        <v>5294</v>
      </c>
      <c r="E66" s="34">
        <v>2440</v>
      </c>
      <c r="F66" s="34">
        <v>139</v>
      </c>
      <c r="G66" s="34">
        <v>55918</v>
      </c>
    </row>
    <row r="67" spans="2:7" x14ac:dyDescent="0.3">
      <c r="B67" s="148" t="s">
        <v>89</v>
      </c>
      <c r="C67" s="34">
        <v>85370</v>
      </c>
      <c r="D67" s="34">
        <v>19449</v>
      </c>
      <c r="E67" s="34">
        <v>24776</v>
      </c>
      <c r="F67" s="34">
        <v>96</v>
      </c>
      <c r="G67" s="34">
        <v>129691</v>
      </c>
    </row>
    <row r="68" spans="2:7" x14ac:dyDescent="0.3">
      <c r="B68" s="148" t="s">
        <v>94</v>
      </c>
      <c r="C68" s="34">
        <v>173026</v>
      </c>
      <c r="D68" s="34">
        <v>42512</v>
      </c>
      <c r="E68" s="34">
        <v>36454</v>
      </c>
      <c r="F68" s="34">
        <v>166</v>
      </c>
      <c r="G68" s="34">
        <v>252158</v>
      </c>
    </row>
    <row r="69" spans="2:7" x14ac:dyDescent="0.3">
      <c r="B69" s="148" t="s">
        <v>97</v>
      </c>
      <c r="C69" s="34">
        <v>108692</v>
      </c>
      <c r="D69" s="34">
        <v>15007</v>
      </c>
      <c r="E69" s="34">
        <v>82865</v>
      </c>
      <c r="F69" s="34">
        <v>434</v>
      </c>
      <c r="G69" s="34">
        <v>206998</v>
      </c>
    </row>
    <row r="70" spans="2:7" x14ac:dyDescent="0.3">
      <c r="B70" s="148" t="s">
        <v>79</v>
      </c>
      <c r="C70" s="34">
        <v>101172</v>
      </c>
      <c r="D70" s="34">
        <v>11321</v>
      </c>
      <c r="E70" s="34">
        <v>17722</v>
      </c>
      <c r="F70" s="34">
        <v>355</v>
      </c>
      <c r="G70" s="34">
        <v>130570</v>
      </c>
    </row>
    <row r="71" spans="2:7" x14ac:dyDescent="0.3">
      <c r="B71" s="148" t="s">
        <v>271</v>
      </c>
      <c r="C71" s="34">
        <v>372780</v>
      </c>
      <c r="D71" s="34">
        <v>59275</v>
      </c>
      <c r="E71" s="34">
        <v>69931</v>
      </c>
      <c r="F71" s="34">
        <v>903</v>
      </c>
      <c r="G71" s="34">
        <v>502889</v>
      </c>
    </row>
    <row r="72" spans="2:7" x14ac:dyDescent="0.3">
      <c r="B72" s="148" t="s">
        <v>85</v>
      </c>
      <c r="C72" s="34">
        <v>301353</v>
      </c>
      <c r="D72" s="34">
        <v>7707</v>
      </c>
      <c r="E72" s="34">
        <v>22316</v>
      </c>
      <c r="F72" s="34">
        <v>1093</v>
      </c>
      <c r="G72" s="34">
        <v>332469</v>
      </c>
    </row>
    <row r="73" spans="2:7" x14ac:dyDescent="0.3">
      <c r="B73" s="148" t="s">
        <v>101</v>
      </c>
      <c r="C73" s="34">
        <v>125479</v>
      </c>
      <c r="D73" s="34">
        <v>4248</v>
      </c>
      <c r="E73" s="34">
        <v>6588</v>
      </c>
      <c r="F73" s="34">
        <v>2288</v>
      </c>
      <c r="G73" s="34">
        <v>138603</v>
      </c>
    </row>
    <row r="74" spans="2:7" x14ac:dyDescent="0.3">
      <c r="B74" s="148" t="s">
        <v>82</v>
      </c>
      <c r="C74" s="34">
        <v>108694</v>
      </c>
      <c r="D74" s="34">
        <v>2339</v>
      </c>
      <c r="E74" s="34">
        <v>1461</v>
      </c>
      <c r="F74" s="34">
        <v>467</v>
      </c>
      <c r="G74" s="34">
        <v>112961</v>
      </c>
    </row>
    <row r="75" spans="2:7" x14ac:dyDescent="0.3">
      <c r="B75" s="148" t="s">
        <v>99</v>
      </c>
      <c r="C75" s="34">
        <v>314636</v>
      </c>
      <c r="D75" s="34">
        <v>8288</v>
      </c>
      <c r="E75" s="34">
        <v>5990</v>
      </c>
      <c r="F75" s="34">
        <v>506</v>
      </c>
      <c r="G75" s="34">
        <v>329420</v>
      </c>
    </row>
    <row r="76" spans="2:7" x14ac:dyDescent="0.3">
      <c r="B76" s="148" t="s">
        <v>104</v>
      </c>
      <c r="C76" s="34">
        <v>102601</v>
      </c>
      <c r="D76" s="34">
        <v>8539</v>
      </c>
      <c r="E76" s="34">
        <v>33857</v>
      </c>
      <c r="F76" s="34">
        <v>562</v>
      </c>
      <c r="G76" s="34">
        <v>145559</v>
      </c>
    </row>
    <row r="77" spans="2:7" x14ac:dyDescent="0.3">
      <c r="B77" s="148" t="s">
        <v>47</v>
      </c>
      <c r="C77" s="34">
        <v>183451</v>
      </c>
      <c r="D77" s="34">
        <v>7804</v>
      </c>
      <c r="E77" s="34">
        <v>2915</v>
      </c>
      <c r="F77" s="34">
        <v>418</v>
      </c>
      <c r="G77" s="34">
        <v>194588</v>
      </c>
    </row>
    <row r="78" spans="2:7" x14ac:dyDescent="0.3">
      <c r="B78" s="148" t="s">
        <v>48</v>
      </c>
      <c r="C78" s="34">
        <v>409127</v>
      </c>
      <c r="D78" s="34">
        <v>13535</v>
      </c>
      <c r="E78" s="34">
        <v>15840</v>
      </c>
      <c r="F78" s="34">
        <v>2206</v>
      </c>
      <c r="G78" s="34">
        <v>440708</v>
      </c>
    </row>
    <row r="79" spans="2:7" x14ac:dyDescent="0.3">
      <c r="B79" s="148" t="s">
        <v>50</v>
      </c>
      <c r="C79" s="34">
        <v>34173</v>
      </c>
      <c r="D79" s="34">
        <v>736</v>
      </c>
      <c r="E79" s="34">
        <v>1882</v>
      </c>
      <c r="F79" s="34">
        <v>39</v>
      </c>
      <c r="G79" s="34">
        <v>36830</v>
      </c>
    </row>
    <row r="80" spans="2:7" x14ac:dyDescent="0.3">
      <c r="B80" s="148" t="s">
        <v>52</v>
      </c>
      <c r="C80" s="34">
        <v>267922</v>
      </c>
      <c r="D80" s="34">
        <v>11483</v>
      </c>
      <c r="E80" s="34">
        <v>7533</v>
      </c>
      <c r="F80" s="34">
        <v>1405</v>
      </c>
      <c r="G80" s="34">
        <v>288343</v>
      </c>
    </row>
    <row r="81" spans="2:7" x14ac:dyDescent="0.3">
      <c r="B81" s="148" t="s">
        <v>53</v>
      </c>
      <c r="C81" s="34">
        <v>388395</v>
      </c>
      <c r="D81" s="34">
        <v>35522</v>
      </c>
      <c r="E81" s="34">
        <v>13565</v>
      </c>
      <c r="F81" s="34">
        <v>2473</v>
      </c>
      <c r="G81" s="34">
        <v>439955</v>
      </c>
    </row>
    <row r="82" spans="2:7" x14ac:dyDescent="0.3">
      <c r="B82" s="148" t="s">
        <v>56</v>
      </c>
      <c r="C82" s="34">
        <v>476132</v>
      </c>
      <c r="D82" s="34">
        <v>53756</v>
      </c>
      <c r="E82" s="34">
        <v>6249</v>
      </c>
      <c r="F82" s="34">
        <v>1942</v>
      </c>
      <c r="G82" s="34">
        <v>538079</v>
      </c>
    </row>
    <row r="83" spans="2:7" x14ac:dyDescent="0.3">
      <c r="B83" s="148" t="s">
        <v>57</v>
      </c>
      <c r="C83" s="34">
        <v>514452</v>
      </c>
      <c r="D83" s="34">
        <v>168393</v>
      </c>
      <c r="E83" s="34">
        <v>32142</v>
      </c>
      <c r="F83" s="34">
        <v>4967</v>
      </c>
      <c r="G83" s="34">
        <v>719954</v>
      </c>
    </row>
    <row r="84" spans="2:7" x14ac:dyDescent="0.3">
      <c r="B84" s="148" t="s">
        <v>58</v>
      </c>
      <c r="C84" s="34">
        <v>91440</v>
      </c>
      <c r="D84" s="34">
        <v>36245</v>
      </c>
      <c r="E84" s="34">
        <v>39707</v>
      </c>
      <c r="F84" s="34">
        <v>390</v>
      </c>
      <c r="G84" s="34">
        <v>167782</v>
      </c>
    </row>
    <row r="85" spans="2:7" x14ac:dyDescent="0.3">
      <c r="B85" s="148" t="s">
        <v>59</v>
      </c>
      <c r="C85" s="34">
        <v>293839</v>
      </c>
      <c r="D85" s="34">
        <v>32037</v>
      </c>
      <c r="E85" s="34">
        <v>5516</v>
      </c>
      <c r="F85" s="34">
        <v>3240</v>
      </c>
      <c r="G85" s="34">
        <v>334632</v>
      </c>
    </row>
    <row r="86" spans="2:7" x14ac:dyDescent="0.3">
      <c r="B86" s="148" t="s">
        <v>60</v>
      </c>
      <c r="C86" s="34">
        <v>445736</v>
      </c>
      <c r="D86" s="34">
        <v>21931</v>
      </c>
      <c r="E86" s="34">
        <v>5133</v>
      </c>
      <c r="F86" s="34">
        <v>3146</v>
      </c>
      <c r="G86" s="34">
        <v>475946</v>
      </c>
    </row>
    <row r="87" spans="2:7" x14ac:dyDescent="0.3">
      <c r="B87" s="148" t="s">
        <v>61</v>
      </c>
      <c r="C87" s="34">
        <v>173725</v>
      </c>
      <c r="D87" s="34">
        <v>8778</v>
      </c>
      <c r="E87" s="34">
        <v>3037</v>
      </c>
      <c r="F87" s="34">
        <v>3885</v>
      </c>
      <c r="G87" s="34">
        <v>189425</v>
      </c>
    </row>
    <row r="88" spans="2:7" x14ac:dyDescent="0.3">
      <c r="B88" s="148" t="s">
        <v>62</v>
      </c>
      <c r="C88" s="34">
        <v>280641</v>
      </c>
      <c r="D88" s="34">
        <v>6398</v>
      </c>
      <c r="E88" s="34">
        <v>6653</v>
      </c>
      <c r="F88" s="34">
        <v>6290</v>
      </c>
      <c r="G88" s="34">
        <v>299982</v>
      </c>
    </row>
    <row r="89" spans="2:7" x14ac:dyDescent="0.3">
      <c r="B89" s="148" t="s">
        <v>64</v>
      </c>
      <c r="C89" s="34">
        <v>61240</v>
      </c>
      <c r="D89" s="34">
        <v>11961</v>
      </c>
      <c r="E89" s="34">
        <v>3743</v>
      </c>
      <c r="F89" s="34">
        <v>334</v>
      </c>
      <c r="G89" s="34">
        <v>77278</v>
      </c>
    </row>
    <row r="90" spans="2:7" x14ac:dyDescent="0.3">
      <c r="B90" s="148" t="s">
        <v>67</v>
      </c>
      <c r="C90" s="34">
        <v>4055</v>
      </c>
      <c r="D90" s="34">
        <v>1865</v>
      </c>
      <c r="E90" s="34">
        <v>3648</v>
      </c>
      <c r="F90" s="34">
        <v>4</v>
      </c>
      <c r="G90" s="34">
        <v>9572</v>
      </c>
    </row>
    <row r="91" spans="2:7" x14ac:dyDescent="0.3">
      <c r="B91" s="148" t="s">
        <v>68</v>
      </c>
      <c r="C91" s="34">
        <v>208049</v>
      </c>
      <c r="D91" s="34">
        <v>8519</v>
      </c>
      <c r="E91" s="34">
        <v>5496</v>
      </c>
      <c r="F91" s="34">
        <v>1129</v>
      </c>
      <c r="G91" s="34">
        <v>223193</v>
      </c>
    </row>
    <row r="92" spans="2:7" x14ac:dyDescent="0.3">
      <c r="B92" s="148" t="s">
        <v>51</v>
      </c>
      <c r="C92" s="34">
        <v>349339</v>
      </c>
      <c r="D92" s="34">
        <v>29431</v>
      </c>
      <c r="E92" s="34">
        <v>22640</v>
      </c>
      <c r="F92" s="34">
        <v>1212</v>
      </c>
      <c r="G92" s="34">
        <v>402622</v>
      </c>
    </row>
    <row r="93" spans="2:7" x14ac:dyDescent="0.3">
      <c r="B93" s="148" t="s">
        <v>252</v>
      </c>
      <c r="C93" s="34">
        <v>199294</v>
      </c>
      <c r="D93" s="34">
        <v>43905</v>
      </c>
      <c r="E93" s="34">
        <v>57954</v>
      </c>
      <c r="F93" s="34">
        <v>492</v>
      </c>
      <c r="G93" s="34">
        <v>301645</v>
      </c>
    </row>
    <row r="94" spans="2:7" x14ac:dyDescent="0.3">
      <c r="B94" s="148" t="s">
        <v>253</v>
      </c>
      <c r="C94" s="34">
        <v>95278</v>
      </c>
      <c r="D94" s="34">
        <v>2466</v>
      </c>
      <c r="E94" s="34">
        <v>6610</v>
      </c>
      <c r="F94" s="34">
        <v>428</v>
      </c>
      <c r="G94" s="34">
        <v>104782</v>
      </c>
    </row>
    <row r="95" spans="2:7" x14ac:dyDescent="0.3">
      <c r="B95" s="148" t="s">
        <v>242</v>
      </c>
      <c r="C95" s="34">
        <v>86147</v>
      </c>
      <c r="D95" s="34">
        <v>6772</v>
      </c>
      <c r="E95" s="34">
        <v>9056</v>
      </c>
      <c r="F95" s="34">
        <v>1426</v>
      </c>
      <c r="G95" s="34">
        <v>103401</v>
      </c>
    </row>
    <row r="96" spans="2:7" x14ac:dyDescent="0.3">
      <c r="B96" s="148" t="s">
        <v>245</v>
      </c>
      <c r="C96" s="34">
        <v>183372</v>
      </c>
      <c r="D96" s="34">
        <v>16686</v>
      </c>
      <c r="E96" s="34">
        <v>7668</v>
      </c>
      <c r="F96" s="34">
        <v>3348</v>
      </c>
      <c r="G96" s="34">
        <v>211074</v>
      </c>
    </row>
    <row r="97" spans="2:15" x14ac:dyDescent="0.3">
      <c r="B97" s="148" t="s">
        <v>244</v>
      </c>
      <c r="C97" s="34">
        <v>506450</v>
      </c>
      <c r="D97" s="34">
        <v>70797</v>
      </c>
      <c r="E97" s="34">
        <v>86042</v>
      </c>
      <c r="F97" s="34">
        <v>2605</v>
      </c>
      <c r="G97" s="34">
        <v>665894</v>
      </c>
    </row>
    <row r="98" spans="2:15" x14ac:dyDescent="0.3">
      <c r="B98" s="148" t="s">
        <v>248</v>
      </c>
      <c r="C98" s="34">
        <v>220816</v>
      </c>
      <c r="D98" s="34">
        <v>29150</v>
      </c>
      <c r="E98" s="34">
        <v>23003</v>
      </c>
      <c r="F98" s="34">
        <v>4378</v>
      </c>
      <c r="G98" s="34">
        <v>277347</v>
      </c>
    </row>
    <row r="99" spans="2:15" x14ac:dyDescent="0.3">
      <c r="B99" s="148" t="s">
        <v>233</v>
      </c>
      <c r="C99" s="34">
        <v>67245</v>
      </c>
      <c r="D99" s="34">
        <v>24251</v>
      </c>
      <c r="E99" s="34">
        <v>40082</v>
      </c>
      <c r="F99" s="34">
        <v>2071</v>
      </c>
      <c r="G99" s="34">
        <v>133649</v>
      </c>
    </row>
    <row r="100" spans="2:15" x14ac:dyDescent="0.3">
      <c r="B100" s="148" t="s">
        <v>117</v>
      </c>
      <c r="C100" s="34">
        <v>9154881</v>
      </c>
      <c r="D100" s="34">
        <v>894096</v>
      </c>
      <c r="E100" s="34">
        <v>748288</v>
      </c>
      <c r="F100" s="34">
        <v>76390</v>
      </c>
      <c r="G100" s="34">
        <v>10873655</v>
      </c>
    </row>
    <row r="109" spans="2:15" x14ac:dyDescent="0.3">
      <c r="J109" s="34">
        <f>C109</f>
        <v>0</v>
      </c>
      <c r="K109" s="34">
        <f t="shared" ref="K109:O109" si="0">D109</f>
        <v>0</v>
      </c>
      <c r="L109" s="34">
        <f t="shared" si="0"/>
        <v>0</v>
      </c>
      <c r="M109" s="34">
        <f t="shared" si="0"/>
        <v>0</v>
      </c>
      <c r="N109" s="34">
        <f t="shared" si="0"/>
        <v>0</v>
      </c>
      <c r="O109" s="34">
        <f t="shared" si="0"/>
        <v>0</v>
      </c>
    </row>
    <row r="112" spans="2:15" x14ac:dyDescent="0.3">
      <c r="B112" s="147" t="s">
        <v>3</v>
      </c>
      <c r="C112" s="216" t="s">
        <v>153</v>
      </c>
    </row>
    <row r="114" spans="2:7" x14ac:dyDescent="0.3">
      <c r="B114" s="147" t="s">
        <v>154</v>
      </c>
      <c r="C114" s="147" t="s">
        <v>118</v>
      </c>
    </row>
    <row r="115" spans="2:7" x14ac:dyDescent="0.3">
      <c r="B115" s="147" t="s">
        <v>116</v>
      </c>
      <c r="C115" s="216" t="s">
        <v>8</v>
      </c>
      <c r="D115" s="216" t="s">
        <v>127</v>
      </c>
      <c r="E115" s="216" t="s">
        <v>124</v>
      </c>
      <c r="F115" s="216" t="s">
        <v>126</v>
      </c>
      <c r="G115" s="216" t="s">
        <v>27</v>
      </c>
    </row>
    <row r="116" spans="2:7" x14ac:dyDescent="0.3">
      <c r="B116" s="148">
        <v>2000</v>
      </c>
      <c r="C116" s="146">
        <v>739147</v>
      </c>
      <c r="D116" s="146">
        <v>6854</v>
      </c>
      <c r="E116" s="146">
        <v>6776969.0000000009</v>
      </c>
      <c r="F116" s="146">
        <v>269930</v>
      </c>
      <c r="G116" s="146">
        <v>53002</v>
      </c>
    </row>
    <row r="117" spans="2:7" x14ac:dyDescent="0.3">
      <c r="B117" s="148">
        <v>2001</v>
      </c>
      <c r="C117" s="146">
        <v>782342</v>
      </c>
      <c r="D117" s="146">
        <v>6799</v>
      </c>
      <c r="E117" s="146">
        <v>6622134</v>
      </c>
      <c r="F117" s="146">
        <v>291906</v>
      </c>
      <c r="G117" s="146">
        <v>47067</v>
      </c>
    </row>
    <row r="118" spans="2:7" x14ac:dyDescent="0.3">
      <c r="B118" s="148">
        <v>2002</v>
      </c>
      <c r="C118" s="146">
        <v>682469</v>
      </c>
      <c r="D118" s="146">
        <v>6345</v>
      </c>
      <c r="E118" s="146">
        <v>5801712</v>
      </c>
      <c r="F118" s="146">
        <v>215920</v>
      </c>
      <c r="G118" s="146">
        <v>48097</v>
      </c>
    </row>
    <row r="119" spans="2:7" x14ac:dyDescent="0.3">
      <c r="B119" s="148">
        <v>2003</v>
      </c>
      <c r="C119" s="146">
        <v>659451</v>
      </c>
      <c r="D119" s="146">
        <v>2378</v>
      </c>
      <c r="E119" s="146">
        <v>3271556</v>
      </c>
      <c r="F119" s="146">
        <v>54031</v>
      </c>
      <c r="G119" s="146">
        <v>6098</v>
      </c>
    </row>
    <row r="120" spans="2:7" x14ac:dyDescent="0.3">
      <c r="B120" s="148">
        <v>2004</v>
      </c>
      <c r="C120" s="146">
        <v>625293</v>
      </c>
      <c r="D120" s="146">
        <v>5637</v>
      </c>
      <c r="E120" s="146">
        <v>3469386</v>
      </c>
      <c r="F120" s="146">
        <v>57735</v>
      </c>
      <c r="G120" s="146">
        <v>30774.999999999996</v>
      </c>
    </row>
    <row r="121" spans="2:7" x14ac:dyDescent="0.3">
      <c r="B121" s="148">
        <v>2005</v>
      </c>
      <c r="C121" s="146">
        <v>698431</v>
      </c>
      <c r="D121" s="146">
        <v>4888</v>
      </c>
      <c r="E121" s="146">
        <v>2370166</v>
      </c>
      <c r="F121" s="146">
        <v>75861</v>
      </c>
      <c r="G121" s="146">
        <v>28367.999999999996</v>
      </c>
    </row>
    <row r="122" spans="2:7" x14ac:dyDescent="0.3">
      <c r="B122" s="148">
        <v>2006</v>
      </c>
      <c r="C122" s="146">
        <v>787030</v>
      </c>
      <c r="D122" s="146">
        <v>4313</v>
      </c>
      <c r="E122" s="146">
        <v>3473699</v>
      </c>
      <c r="F122" s="146">
        <v>86495</v>
      </c>
      <c r="G122" s="146">
        <v>29042</v>
      </c>
    </row>
    <row r="123" spans="2:7" x14ac:dyDescent="0.3">
      <c r="B123" s="148">
        <v>2007</v>
      </c>
      <c r="C123" s="146">
        <v>795331</v>
      </c>
      <c r="D123" s="146">
        <v>7386</v>
      </c>
      <c r="E123" s="146">
        <v>3902957</v>
      </c>
      <c r="F123" s="146">
        <v>63610</v>
      </c>
      <c r="G123" s="146">
        <v>32376</v>
      </c>
    </row>
    <row r="124" spans="2:7" x14ac:dyDescent="0.3">
      <c r="B124" s="148">
        <v>2008</v>
      </c>
      <c r="C124" s="146">
        <v>813775</v>
      </c>
      <c r="D124" s="146">
        <v>6365</v>
      </c>
      <c r="E124" s="146">
        <v>4727511</v>
      </c>
      <c r="F124" s="146">
        <v>161415</v>
      </c>
      <c r="G124" s="146">
        <v>29052</v>
      </c>
    </row>
    <row r="125" spans="2:7" x14ac:dyDescent="0.3">
      <c r="B125" s="148">
        <v>2009</v>
      </c>
      <c r="C125" s="146">
        <v>646315</v>
      </c>
      <c r="D125" s="146">
        <v>7018</v>
      </c>
      <c r="E125" s="146">
        <v>4345381.9999999991</v>
      </c>
      <c r="F125" s="146">
        <v>157780</v>
      </c>
      <c r="G125" s="146">
        <v>35119</v>
      </c>
    </row>
    <row r="126" spans="2:7" x14ac:dyDescent="0.3">
      <c r="B126" s="148">
        <v>2010</v>
      </c>
      <c r="C126" s="146">
        <v>733304</v>
      </c>
      <c r="D126" s="146">
        <v>4223</v>
      </c>
      <c r="E126" s="146">
        <v>3362757</v>
      </c>
      <c r="F126" s="146">
        <v>146294</v>
      </c>
      <c r="G126" s="146">
        <v>29372</v>
      </c>
    </row>
    <row r="127" spans="2:7" x14ac:dyDescent="0.3">
      <c r="B127" s="148">
        <v>2011</v>
      </c>
      <c r="C127" s="146">
        <v>704386</v>
      </c>
      <c r="D127" s="146">
        <v>3551</v>
      </c>
      <c r="E127" s="146">
        <v>3984574</v>
      </c>
      <c r="F127" s="146">
        <v>129865</v>
      </c>
      <c r="G127" s="146">
        <v>30175</v>
      </c>
    </row>
    <row r="128" spans="2:7" x14ac:dyDescent="0.3">
      <c r="B128" s="148">
        <v>2012</v>
      </c>
      <c r="C128" s="146">
        <v>680065</v>
      </c>
      <c r="D128" s="146">
        <v>1972</v>
      </c>
      <c r="E128" s="146">
        <v>3946714</v>
      </c>
      <c r="F128" s="146">
        <v>141975</v>
      </c>
      <c r="G128" s="146">
        <v>39025.000000000007</v>
      </c>
    </row>
    <row r="129" spans="2:7" x14ac:dyDescent="0.3">
      <c r="B129" s="148">
        <v>2013</v>
      </c>
      <c r="C129" s="146">
        <v>870516</v>
      </c>
      <c r="D129" s="146">
        <v>3101</v>
      </c>
      <c r="E129" s="146">
        <v>3968517</v>
      </c>
      <c r="F129" s="146">
        <v>89470</v>
      </c>
      <c r="G129" s="146">
        <v>31034</v>
      </c>
    </row>
    <row r="130" spans="2:7" x14ac:dyDescent="0.3">
      <c r="B130" s="148">
        <v>2014</v>
      </c>
      <c r="C130" s="146">
        <v>1046122</v>
      </c>
      <c r="D130" s="146">
        <v>2894</v>
      </c>
      <c r="E130" s="146">
        <v>4270889</v>
      </c>
      <c r="F130" s="146">
        <v>193035</v>
      </c>
      <c r="G130" s="146">
        <v>36422</v>
      </c>
    </row>
    <row r="131" spans="2:7" x14ac:dyDescent="0.3">
      <c r="B131" s="148">
        <v>2015</v>
      </c>
      <c r="C131" s="146">
        <v>1003383</v>
      </c>
      <c r="D131" s="146">
        <v>3660</v>
      </c>
      <c r="E131" s="146">
        <v>4574547</v>
      </c>
      <c r="F131" s="146">
        <v>193690</v>
      </c>
      <c r="G131" s="146">
        <v>33951</v>
      </c>
    </row>
    <row r="132" spans="2:7" x14ac:dyDescent="0.3">
      <c r="B132" s="148">
        <v>2016</v>
      </c>
      <c r="C132" s="146">
        <v>934795</v>
      </c>
      <c r="D132" s="146">
        <v>3916</v>
      </c>
      <c r="E132" s="146">
        <v>4200212</v>
      </c>
      <c r="F132" s="146">
        <v>224175</v>
      </c>
      <c r="G132" s="146">
        <v>31710</v>
      </c>
    </row>
    <row r="133" spans="2:7" x14ac:dyDescent="0.3">
      <c r="B133" s="148">
        <v>2017</v>
      </c>
      <c r="C133" s="146">
        <v>873623</v>
      </c>
      <c r="D133" s="146">
        <v>2714</v>
      </c>
      <c r="E133" s="146">
        <v>4468082</v>
      </c>
      <c r="F133" s="146">
        <v>197545</v>
      </c>
      <c r="G133" s="146">
        <v>32719</v>
      </c>
    </row>
    <row r="134" spans="2:7" x14ac:dyDescent="0.3">
      <c r="B134" s="148">
        <v>2018</v>
      </c>
      <c r="C134" s="146">
        <v>920743</v>
      </c>
      <c r="D134" s="146">
        <v>3416</v>
      </c>
      <c r="E134" s="146">
        <v>4854955</v>
      </c>
      <c r="F134" s="146">
        <v>145130</v>
      </c>
      <c r="G134" s="146">
        <v>30089</v>
      </c>
    </row>
    <row r="135" spans="2:7" x14ac:dyDescent="0.3">
      <c r="B135" s="148">
        <v>2019</v>
      </c>
      <c r="C135" s="146">
        <v>832367</v>
      </c>
      <c r="D135" s="146">
        <v>2391</v>
      </c>
      <c r="E135" s="146">
        <v>4623285</v>
      </c>
      <c r="F135" s="146">
        <v>378525</v>
      </c>
      <c r="G135" s="146">
        <v>27019</v>
      </c>
    </row>
    <row r="136" spans="2:7" x14ac:dyDescent="0.3">
      <c r="B136" s="148" t="s">
        <v>117</v>
      </c>
      <c r="C136" s="146">
        <v>15828888</v>
      </c>
      <c r="D136" s="146">
        <v>89821</v>
      </c>
      <c r="E136" s="146">
        <v>87016004</v>
      </c>
      <c r="F136" s="146">
        <v>3274387</v>
      </c>
      <c r="G136" s="146">
        <v>660512</v>
      </c>
    </row>
  </sheetData>
  <pageMargins left="0.7" right="0.7" top="0.75" bottom="0.75" header="0.3" footer="0.3"/>
  <pageSetup paperSize="9" orientation="portrait"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87"/>
  <sheetViews>
    <sheetView topLeftCell="A64" workbookViewId="0">
      <selection activeCell="I34" sqref="I34"/>
    </sheetView>
  </sheetViews>
  <sheetFormatPr baseColWidth="10" defaultRowHeight="14.4" x14ac:dyDescent="0.3"/>
  <cols>
    <col min="2" max="2" width="14" bestFit="1" customWidth="1"/>
    <col min="3" max="3" width="16.33203125" bestFit="1" customWidth="1"/>
    <col min="4" max="4" width="13.33203125" bestFit="1" customWidth="1"/>
    <col min="5" max="5" width="14" bestFit="1" customWidth="1"/>
    <col min="6" max="6" width="16.21875" bestFit="1" customWidth="1"/>
    <col min="7" max="7" width="13.33203125" bestFit="1" customWidth="1"/>
    <col min="8" max="8" width="14" bestFit="1" customWidth="1"/>
    <col min="9" max="9" width="20.5546875" bestFit="1" customWidth="1"/>
    <col min="10" max="10" width="16.6640625" bestFit="1" customWidth="1"/>
    <col min="11" max="11" width="9" bestFit="1" customWidth="1"/>
    <col min="12" max="12" width="12" bestFit="1" customWidth="1"/>
    <col min="13" max="13" width="18.109375" customWidth="1"/>
    <col min="15" max="15" width="15.44140625" customWidth="1"/>
  </cols>
  <sheetData>
    <row r="1" spans="2:9" x14ac:dyDescent="0.3">
      <c r="B1" s="147" t="s">
        <v>32</v>
      </c>
      <c r="C1" s="216" t="s">
        <v>8</v>
      </c>
      <c r="E1" s="147" t="s">
        <v>32</v>
      </c>
      <c r="F1" s="216" t="s">
        <v>124</v>
      </c>
      <c r="H1" s="147" t="s">
        <v>32</v>
      </c>
      <c r="I1" s="216" t="s">
        <v>126</v>
      </c>
    </row>
    <row r="2" spans="2:9" x14ac:dyDescent="0.3">
      <c r="E2" s="145"/>
      <c r="F2" s="145"/>
      <c r="H2" s="145"/>
      <c r="I2" s="145"/>
    </row>
    <row r="3" spans="2:9" x14ac:dyDescent="0.3">
      <c r="B3" s="147" t="s">
        <v>116</v>
      </c>
      <c r="C3" t="s">
        <v>154</v>
      </c>
      <c r="E3" s="147" t="s">
        <v>116</v>
      </c>
      <c r="F3" t="s">
        <v>154</v>
      </c>
      <c r="H3" s="147" t="s">
        <v>116</v>
      </c>
      <c r="I3" t="s">
        <v>154</v>
      </c>
    </row>
    <row r="4" spans="2:9" x14ac:dyDescent="0.3">
      <c r="B4" s="148">
        <v>2000</v>
      </c>
      <c r="C4" s="146">
        <v>739147</v>
      </c>
      <c r="E4" s="148">
        <v>2000</v>
      </c>
      <c r="F4" s="146">
        <v>6776969</v>
      </c>
      <c r="H4" s="148">
        <v>2000</v>
      </c>
      <c r="I4" s="146">
        <v>269930</v>
      </c>
    </row>
    <row r="5" spans="2:9" x14ac:dyDescent="0.3">
      <c r="B5" s="148">
        <v>2001</v>
      </c>
      <c r="C5" s="146">
        <v>782342</v>
      </c>
      <c r="E5" s="148">
        <v>2001</v>
      </c>
      <c r="F5" s="146">
        <v>6622134</v>
      </c>
      <c r="H5" s="148">
        <v>2001</v>
      </c>
      <c r="I5" s="146">
        <v>291906</v>
      </c>
    </row>
    <row r="6" spans="2:9" x14ac:dyDescent="0.3">
      <c r="B6" s="148">
        <v>2002</v>
      </c>
      <c r="C6" s="146">
        <v>682469</v>
      </c>
      <c r="E6" s="148">
        <v>2002</v>
      </c>
      <c r="F6" s="146">
        <v>5801712</v>
      </c>
      <c r="H6" s="148">
        <v>2002</v>
      </c>
      <c r="I6" s="146">
        <v>215920</v>
      </c>
    </row>
    <row r="7" spans="2:9" x14ac:dyDescent="0.3">
      <c r="B7" s="148">
        <v>2003</v>
      </c>
      <c r="C7" s="146">
        <v>659451</v>
      </c>
      <c r="E7" s="148">
        <v>2003</v>
      </c>
      <c r="F7" s="146">
        <v>3271556</v>
      </c>
      <c r="H7" s="148">
        <v>2003</v>
      </c>
      <c r="I7" s="146">
        <v>54031</v>
      </c>
    </row>
    <row r="8" spans="2:9" x14ac:dyDescent="0.3">
      <c r="B8" s="148">
        <v>2004</v>
      </c>
      <c r="C8" s="146">
        <v>625293</v>
      </c>
      <c r="E8" s="148">
        <v>2004</v>
      </c>
      <c r="F8" s="146">
        <v>3469386</v>
      </c>
      <c r="H8" s="148">
        <v>2004</v>
      </c>
      <c r="I8" s="146">
        <v>57735</v>
      </c>
    </row>
    <row r="9" spans="2:9" x14ac:dyDescent="0.3">
      <c r="B9" s="148">
        <v>2005</v>
      </c>
      <c r="C9" s="146">
        <v>698431</v>
      </c>
      <c r="E9" s="148">
        <v>2005</v>
      </c>
      <c r="F9" s="146">
        <v>2370166</v>
      </c>
      <c r="H9" s="148">
        <v>2005</v>
      </c>
      <c r="I9" s="146">
        <v>75861</v>
      </c>
    </row>
    <row r="10" spans="2:9" x14ac:dyDescent="0.3">
      <c r="B10" s="148">
        <v>2006</v>
      </c>
      <c r="C10" s="146">
        <v>787030</v>
      </c>
      <c r="E10" s="148">
        <v>2006</v>
      </c>
      <c r="F10" s="146">
        <v>3473699</v>
      </c>
      <c r="H10" s="148">
        <v>2006</v>
      </c>
      <c r="I10" s="146">
        <v>86495</v>
      </c>
    </row>
    <row r="11" spans="2:9" x14ac:dyDescent="0.3">
      <c r="B11" s="148">
        <v>2007</v>
      </c>
      <c r="C11" s="146">
        <v>795331</v>
      </c>
      <c r="E11" s="148">
        <v>2007</v>
      </c>
      <c r="F11" s="146">
        <v>3902957</v>
      </c>
      <c r="H11" s="148">
        <v>2007</v>
      </c>
      <c r="I11" s="146">
        <v>63610</v>
      </c>
    </row>
    <row r="12" spans="2:9" x14ac:dyDescent="0.3">
      <c r="B12" s="148">
        <v>2008</v>
      </c>
      <c r="C12" s="146">
        <v>813775</v>
      </c>
      <c r="E12" s="148">
        <v>2008</v>
      </c>
      <c r="F12" s="146">
        <v>4727511</v>
      </c>
      <c r="H12" s="148">
        <v>2008</v>
      </c>
      <c r="I12" s="146">
        <v>161415</v>
      </c>
    </row>
    <row r="13" spans="2:9" x14ac:dyDescent="0.3">
      <c r="B13" s="148">
        <v>2009</v>
      </c>
      <c r="C13" s="146">
        <v>646315</v>
      </c>
      <c r="E13" s="148">
        <v>2009</v>
      </c>
      <c r="F13" s="146">
        <v>4345382</v>
      </c>
      <c r="H13" s="148">
        <v>2009</v>
      </c>
      <c r="I13" s="146">
        <v>157780</v>
      </c>
    </row>
    <row r="14" spans="2:9" x14ac:dyDescent="0.3">
      <c r="B14" s="148">
        <v>2010</v>
      </c>
      <c r="C14" s="146">
        <v>733304</v>
      </c>
      <c r="E14" s="148">
        <v>2010</v>
      </c>
      <c r="F14" s="146">
        <v>3362757</v>
      </c>
      <c r="H14" s="148">
        <v>2010</v>
      </c>
      <c r="I14" s="146">
        <v>146294</v>
      </c>
    </row>
    <row r="15" spans="2:9" x14ac:dyDescent="0.3">
      <c r="B15" s="148">
        <v>2011</v>
      </c>
      <c r="C15" s="146">
        <v>704386</v>
      </c>
      <c r="E15" s="148">
        <v>2011</v>
      </c>
      <c r="F15" s="146">
        <v>3984574</v>
      </c>
      <c r="H15" s="148">
        <v>2011</v>
      </c>
      <c r="I15" s="146">
        <v>129865</v>
      </c>
    </row>
    <row r="16" spans="2:9" x14ac:dyDescent="0.3">
      <c r="B16" s="148">
        <v>2012</v>
      </c>
      <c r="C16" s="146">
        <v>680065</v>
      </c>
      <c r="E16" s="148">
        <v>2012</v>
      </c>
      <c r="F16" s="146">
        <v>3946714</v>
      </c>
      <c r="H16" s="148">
        <v>2012</v>
      </c>
      <c r="I16" s="146">
        <v>141975</v>
      </c>
    </row>
    <row r="17" spans="2:9" x14ac:dyDescent="0.3">
      <c r="B17" s="148">
        <v>2013</v>
      </c>
      <c r="C17" s="146">
        <v>870516</v>
      </c>
      <c r="E17" s="148">
        <v>2013</v>
      </c>
      <c r="F17" s="146">
        <v>3968517</v>
      </c>
      <c r="H17" s="148">
        <v>2013</v>
      </c>
      <c r="I17" s="146">
        <v>89470</v>
      </c>
    </row>
    <row r="18" spans="2:9" x14ac:dyDescent="0.3">
      <c r="B18" s="148">
        <v>2014</v>
      </c>
      <c r="C18" s="146">
        <v>1046122</v>
      </c>
      <c r="E18" s="148">
        <v>2014</v>
      </c>
      <c r="F18" s="146">
        <v>4270889</v>
      </c>
      <c r="H18" s="148">
        <v>2014</v>
      </c>
      <c r="I18" s="146">
        <v>193035</v>
      </c>
    </row>
    <row r="19" spans="2:9" x14ac:dyDescent="0.3">
      <c r="B19" s="148">
        <v>2015</v>
      </c>
      <c r="C19" s="146">
        <v>1003383</v>
      </c>
      <c r="E19" s="148">
        <v>2015</v>
      </c>
      <c r="F19" s="146">
        <v>4574547</v>
      </c>
      <c r="H19" s="148">
        <v>2015</v>
      </c>
      <c r="I19" s="146">
        <v>193690</v>
      </c>
    </row>
    <row r="20" spans="2:9" x14ac:dyDescent="0.3">
      <c r="B20" s="148">
        <v>2016</v>
      </c>
      <c r="C20" s="146">
        <v>934795</v>
      </c>
      <c r="E20" s="148">
        <v>2016</v>
      </c>
      <c r="F20" s="146">
        <v>4200212</v>
      </c>
      <c r="H20" s="148">
        <v>2016</v>
      </c>
      <c r="I20" s="146">
        <v>224175</v>
      </c>
    </row>
    <row r="21" spans="2:9" x14ac:dyDescent="0.3">
      <c r="B21" s="148">
        <v>2017</v>
      </c>
      <c r="C21" s="146">
        <v>873623</v>
      </c>
      <c r="E21" s="148">
        <v>2017</v>
      </c>
      <c r="F21" s="146">
        <v>4468082</v>
      </c>
      <c r="H21" s="148">
        <v>2017</v>
      </c>
      <c r="I21" s="146">
        <v>197545</v>
      </c>
    </row>
    <row r="22" spans="2:9" x14ac:dyDescent="0.3">
      <c r="B22" s="148">
        <v>2018</v>
      </c>
      <c r="C22" s="146">
        <v>920743</v>
      </c>
      <c r="E22" s="148">
        <v>2018</v>
      </c>
      <c r="F22" s="146">
        <v>4854955</v>
      </c>
      <c r="H22" s="148">
        <v>2018</v>
      </c>
      <c r="I22" s="146">
        <v>145130</v>
      </c>
    </row>
    <row r="23" spans="2:9" x14ac:dyDescent="0.3">
      <c r="B23" s="148">
        <v>2019</v>
      </c>
      <c r="C23" s="146">
        <v>832367</v>
      </c>
      <c r="E23" s="148">
        <v>2019</v>
      </c>
      <c r="F23" s="146">
        <v>4623285</v>
      </c>
      <c r="H23" s="148">
        <v>2019</v>
      </c>
      <c r="I23" s="146">
        <v>378525</v>
      </c>
    </row>
    <row r="24" spans="2:9" x14ac:dyDescent="0.3">
      <c r="B24" s="148">
        <v>2020</v>
      </c>
      <c r="C24" s="146">
        <v>836616</v>
      </c>
      <c r="E24" s="148">
        <v>2020</v>
      </c>
      <c r="F24" s="146">
        <v>4770709</v>
      </c>
      <c r="H24" s="148">
        <v>2020</v>
      </c>
      <c r="I24" s="146">
        <v>266651</v>
      </c>
    </row>
    <row r="25" spans="2:9" s="216" customFormat="1" x14ac:dyDescent="0.3">
      <c r="B25" s="148" t="s">
        <v>117</v>
      </c>
      <c r="C25" s="146">
        <v>16665504</v>
      </c>
      <c r="E25" s="148" t="s">
        <v>117</v>
      </c>
      <c r="F25" s="146">
        <v>91786713</v>
      </c>
      <c r="H25" s="148" t="s">
        <v>117</v>
      </c>
      <c r="I25" s="146">
        <v>3541038</v>
      </c>
    </row>
    <row r="26" spans="2:9" s="216" customFormat="1" x14ac:dyDescent="0.3">
      <c r="B26" s="148"/>
      <c r="C26" s="146"/>
      <c r="E26" s="148"/>
      <c r="F26" s="146"/>
      <c r="H26" s="148"/>
      <c r="I26" s="146"/>
    </row>
    <row r="27" spans="2:9" s="216" customFormat="1" x14ac:dyDescent="0.3">
      <c r="B27" s="148"/>
      <c r="C27" s="146"/>
      <c r="E27" s="148"/>
      <c r="F27" s="146"/>
      <c r="H27" s="148"/>
      <c r="I27" s="146"/>
    </row>
    <row r="28" spans="2:9" x14ac:dyDescent="0.3">
      <c r="B28" s="147" t="s">
        <v>32</v>
      </c>
      <c r="C28" s="216" t="s">
        <v>127</v>
      </c>
      <c r="E28" s="147" t="s">
        <v>32</v>
      </c>
      <c r="F28" s="216" t="s">
        <v>27</v>
      </c>
    </row>
    <row r="29" spans="2:9" x14ac:dyDescent="0.3">
      <c r="B29" s="145"/>
      <c r="C29" s="145"/>
      <c r="E29" s="145"/>
      <c r="F29" s="145"/>
    </row>
    <row r="30" spans="2:9" x14ac:dyDescent="0.3">
      <c r="B30" s="147" t="s">
        <v>116</v>
      </c>
      <c r="C30" t="s">
        <v>154</v>
      </c>
      <c r="E30" s="147" t="s">
        <v>116</v>
      </c>
      <c r="F30" t="s">
        <v>154</v>
      </c>
    </row>
    <row r="31" spans="2:9" x14ac:dyDescent="0.3">
      <c r="B31" s="148">
        <v>2000</v>
      </c>
      <c r="C31" s="146">
        <v>6854</v>
      </c>
      <c r="E31" s="148">
        <v>2000</v>
      </c>
      <c r="F31" s="146">
        <v>53002</v>
      </c>
    </row>
    <row r="32" spans="2:9" x14ac:dyDescent="0.3">
      <c r="B32" s="148">
        <v>2001</v>
      </c>
      <c r="C32" s="146">
        <v>6799</v>
      </c>
      <c r="E32" s="148">
        <v>2001</v>
      </c>
      <c r="F32" s="146">
        <v>47067</v>
      </c>
    </row>
    <row r="33" spans="2:6" x14ac:dyDescent="0.3">
      <c r="B33" s="148">
        <v>2002</v>
      </c>
      <c r="C33" s="146">
        <v>6345</v>
      </c>
      <c r="E33" s="148">
        <v>2002</v>
      </c>
      <c r="F33" s="146">
        <v>48097</v>
      </c>
    </row>
    <row r="34" spans="2:6" x14ac:dyDescent="0.3">
      <c r="B34" s="148">
        <v>2003</v>
      </c>
      <c r="C34" s="146">
        <v>2378</v>
      </c>
      <c r="E34" s="148">
        <v>2003</v>
      </c>
      <c r="F34" s="146">
        <v>6098</v>
      </c>
    </row>
    <row r="35" spans="2:6" x14ac:dyDescent="0.3">
      <c r="B35" s="148">
        <v>2004</v>
      </c>
      <c r="C35" s="146">
        <v>5637</v>
      </c>
      <c r="E35" s="148">
        <v>2004</v>
      </c>
      <c r="F35" s="146">
        <v>30774.999999999996</v>
      </c>
    </row>
    <row r="36" spans="2:6" x14ac:dyDescent="0.3">
      <c r="B36" s="148">
        <v>2005</v>
      </c>
      <c r="C36" s="146">
        <v>4888</v>
      </c>
      <c r="E36" s="148">
        <v>2005</v>
      </c>
      <c r="F36" s="146">
        <v>28367.999999999996</v>
      </c>
    </row>
    <row r="37" spans="2:6" x14ac:dyDescent="0.3">
      <c r="B37" s="148">
        <v>2006</v>
      </c>
      <c r="C37" s="146">
        <v>4313</v>
      </c>
      <c r="E37" s="148">
        <v>2006</v>
      </c>
      <c r="F37" s="146">
        <v>29042</v>
      </c>
    </row>
    <row r="38" spans="2:6" x14ac:dyDescent="0.3">
      <c r="B38" s="148">
        <v>2007</v>
      </c>
      <c r="C38" s="146">
        <v>7386</v>
      </c>
      <c r="E38" s="148">
        <v>2007</v>
      </c>
      <c r="F38" s="146">
        <v>32376</v>
      </c>
    </row>
    <row r="39" spans="2:6" x14ac:dyDescent="0.3">
      <c r="B39" s="148">
        <v>2008</v>
      </c>
      <c r="C39" s="146">
        <v>6365</v>
      </c>
      <c r="E39" s="148">
        <v>2008</v>
      </c>
      <c r="F39" s="146">
        <v>29052</v>
      </c>
    </row>
    <row r="40" spans="2:6" x14ac:dyDescent="0.3">
      <c r="B40" s="148">
        <v>2009</v>
      </c>
      <c r="C40" s="146">
        <v>7018</v>
      </c>
      <c r="E40" s="148">
        <v>2009</v>
      </c>
      <c r="F40" s="146">
        <v>35119</v>
      </c>
    </row>
    <row r="41" spans="2:6" x14ac:dyDescent="0.3">
      <c r="B41" s="148">
        <v>2010</v>
      </c>
      <c r="C41" s="146">
        <v>4223</v>
      </c>
      <c r="E41" s="148">
        <v>2010</v>
      </c>
      <c r="F41" s="146">
        <v>29372</v>
      </c>
    </row>
    <row r="42" spans="2:6" x14ac:dyDescent="0.3">
      <c r="B42" s="148">
        <v>2011</v>
      </c>
      <c r="C42" s="146">
        <v>3551</v>
      </c>
      <c r="E42" s="148">
        <v>2011</v>
      </c>
      <c r="F42" s="146">
        <v>30175</v>
      </c>
    </row>
    <row r="43" spans="2:6" x14ac:dyDescent="0.3">
      <c r="B43" s="148">
        <v>2012</v>
      </c>
      <c r="C43" s="146">
        <v>1972</v>
      </c>
      <c r="E43" s="148">
        <v>2012</v>
      </c>
      <c r="F43" s="146">
        <v>39025.000000000007</v>
      </c>
    </row>
    <row r="44" spans="2:6" x14ac:dyDescent="0.3">
      <c r="B44" s="148">
        <v>2013</v>
      </c>
      <c r="C44" s="146">
        <v>3101</v>
      </c>
      <c r="E44" s="148">
        <v>2013</v>
      </c>
      <c r="F44" s="146">
        <v>31034</v>
      </c>
    </row>
    <row r="45" spans="2:6" x14ac:dyDescent="0.3">
      <c r="B45" s="148">
        <v>2014</v>
      </c>
      <c r="C45" s="146">
        <v>2894</v>
      </c>
      <c r="E45" s="148">
        <v>2014</v>
      </c>
      <c r="F45" s="146">
        <v>36422</v>
      </c>
    </row>
    <row r="46" spans="2:6" x14ac:dyDescent="0.3">
      <c r="B46" s="148">
        <v>2015</v>
      </c>
      <c r="C46" s="146">
        <v>3660</v>
      </c>
      <c r="E46" s="148">
        <v>2015</v>
      </c>
      <c r="F46" s="146">
        <v>33951</v>
      </c>
    </row>
    <row r="47" spans="2:6" x14ac:dyDescent="0.3">
      <c r="B47" s="148">
        <v>2016</v>
      </c>
      <c r="C47" s="146">
        <v>3916</v>
      </c>
      <c r="E47" s="148">
        <v>2016</v>
      </c>
      <c r="F47" s="146">
        <v>31710</v>
      </c>
    </row>
    <row r="48" spans="2:6" x14ac:dyDescent="0.3">
      <c r="B48" s="148">
        <v>2017</v>
      </c>
      <c r="C48" s="146">
        <v>2714</v>
      </c>
      <c r="E48" s="148">
        <v>2017</v>
      </c>
      <c r="F48" s="146">
        <v>32719</v>
      </c>
    </row>
    <row r="49" spans="2:17" x14ac:dyDescent="0.3">
      <c r="B49" s="148">
        <v>2018</v>
      </c>
      <c r="C49" s="146">
        <v>3416</v>
      </c>
      <c r="E49" s="148">
        <v>2018</v>
      </c>
      <c r="F49" s="146">
        <v>30089</v>
      </c>
    </row>
    <row r="50" spans="2:17" x14ac:dyDescent="0.3">
      <c r="B50" s="148">
        <v>2019</v>
      </c>
      <c r="C50" s="146">
        <v>2391</v>
      </c>
      <c r="E50" s="148">
        <v>2019</v>
      </c>
      <c r="F50" s="146">
        <v>27019</v>
      </c>
    </row>
    <row r="51" spans="2:17" x14ac:dyDescent="0.3">
      <c r="B51" s="148">
        <v>2020</v>
      </c>
      <c r="C51" s="146">
        <v>2071</v>
      </c>
      <c r="E51" s="148">
        <v>2020</v>
      </c>
      <c r="F51" s="146">
        <v>26303</v>
      </c>
    </row>
    <row r="52" spans="2:17" x14ac:dyDescent="0.3">
      <c r="B52" s="148" t="s">
        <v>117</v>
      </c>
      <c r="C52" s="146">
        <v>91892</v>
      </c>
      <c r="E52" s="148" t="s">
        <v>117</v>
      </c>
      <c r="F52" s="146">
        <v>686815</v>
      </c>
    </row>
    <row r="53" spans="2:17" s="216" customFormat="1" x14ac:dyDescent="0.3">
      <c r="B53" s="148"/>
      <c r="C53" s="146"/>
    </row>
    <row r="54" spans="2:17" s="216" customFormat="1" x14ac:dyDescent="0.3">
      <c r="B54" s="148"/>
      <c r="C54" s="146"/>
    </row>
    <row r="55" spans="2:17" x14ac:dyDescent="0.3">
      <c r="B55" s="147" t="s">
        <v>119</v>
      </c>
      <c r="C55" s="147" t="s">
        <v>118</v>
      </c>
    </row>
    <row r="56" spans="2:17" x14ac:dyDescent="0.3">
      <c r="B56" s="147" t="s">
        <v>116</v>
      </c>
      <c r="C56" s="216" t="s">
        <v>42</v>
      </c>
      <c r="D56" s="216" t="s">
        <v>43</v>
      </c>
      <c r="E56" s="216" t="s">
        <v>44</v>
      </c>
      <c r="F56" s="216" t="s">
        <v>45</v>
      </c>
      <c r="G56" s="216" t="s">
        <v>272</v>
      </c>
      <c r="H56" s="216" t="s">
        <v>273</v>
      </c>
      <c r="I56" s="216" t="s">
        <v>274</v>
      </c>
      <c r="J56" s="216" t="s">
        <v>275</v>
      </c>
      <c r="K56" s="216" t="s">
        <v>117</v>
      </c>
      <c r="Q56" s="216"/>
    </row>
    <row r="57" spans="2:17" x14ac:dyDescent="0.3">
      <c r="B57" s="148" t="s">
        <v>41</v>
      </c>
      <c r="C57" s="146">
        <v>1712834</v>
      </c>
      <c r="D57" s="146">
        <v>182625</v>
      </c>
      <c r="E57" s="146">
        <v>284884</v>
      </c>
      <c r="F57" s="146">
        <v>4839</v>
      </c>
      <c r="G57" s="146">
        <v>33561</v>
      </c>
      <c r="H57" s="146">
        <v>6653</v>
      </c>
      <c r="I57" s="146">
        <v>4836</v>
      </c>
      <c r="J57" s="146"/>
      <c r="K57" s="146">
        <v>2230232</v>
      </c>
      <c r="L57" s="2"/>
      <c r="M57" s="2"/>
      <c r="N57" s="2"/>
      <c r="O57" s="2"/>
      <c r="P57" s="2"/>
    </row>
    <row r="58" spans="2:17" x14ac:dyDescent="0.3">
      <c r="B58" s="148" t="s">
        <v>38</v>
      </c>
      <c r="C58" s="146">
        <v>4144876</v>
      </c>
      <c r="D58" s="146">
        <v>383519</v>
      </c>
      <c r="E58" s="146">
        <v>72106</v>
      </c>
      <c r="F58" s="146">
        <v>34660</v>
      </c>
      <c r="G58" s="146">
        <v>250316</v>
      </c>
      <c r="H58" s="146">
        <v>38570</v>
      </c>
      <c r="I58" s="146">
        <v>5312</v>
      </c>
      <c r="J58" s="146">
        <v>866</v>
      </c>
      <c r="K58" s="146">
        <v>4930225</v>
      </c>
      <c r="L58" s="34"/>
      <c r="M58" s="34"/>
      <c r="N58" s="34"/>
      <c r="O58" s="34"/>
      <c r="P58" s="34"/>
      <c r="Q58" s="34"/>
    </row>
    <row r="59" spans="2:17" x14ac:dyDescent="0.3">
      <c r="B59" s="148" t="s">
        <v>40</v>
      </c>
      <c r="C59" s="146">
        <v>3272613</v>
      </c>
      <c r="D59" s="146">
        <v>324125</v>
      </c>
      <c r="E59" s="146">
        <v>375187</v>
      </c>
      <c r="F59" s="146">
        <v>36879</v>
      </c>
      <c r="G59" s="146">
        <v>99990</v>
      </c>
      <c r="H59" s="146">
        <v>27014</v>
      </c>
      <c r="I59" s="146">
        <v>15874</v>
      </c>
      <c r="J59" s="146">
        <v>48</v>
      </c>
      <c r="K59" s="146">
        <v>4151730</v>
      </c>
      <c r="L59" s="34"/>
      <c r="M59" s="34"/>
      <c r="N59" s="34"/>
      <c r="O59" s="34"/>
      <c r="P59" s="34"/>
      <c r="Q59" s="34"/>
    </row>
    <row r="60" spans="2:17" x14ac:dyDescent="0.3">
      <c r="B60" s="148" t="s">
        <v>49</v>
      </c>
      <c r="C60" s="146">
        <v>24558</v>
      </c>
      <c r="D60" s="146">
        <v>3827</v>
      </c>
      <c r="E60" s="146">
        <v>16111</v>
      </c>
      <c r="F60" s="146">
        <v>12</v>
      </c>
      <c r="G60" s="146">
        <v>196</v>
      </c>
      <c r="H60" s="146"/>
      <c r="I60" s="146">
        <v>227</v>
      </c>
      <c r="J60" s="146"/>
      <c r="K60" s="146">
        <v>44931</v>
      </c>
      <c r="L60" s="34"/>
      <c r="M60" s="34"/>
      <c r="N60" s="34"/>
      <c r="O60" s="34"/>
      <c r="P60" s="34"/>
      <c r="Q60" s="34"/>
    </row>
    <row r="61" spans="2:17" x14ac:dyDescent="0.3">
      <c r="B61" s="148" t="s">
        <v>117</v>
      </c>
      <c r="C61" s="146">
        <v>9154881</v>
      </c>
      <c r="D61" s="146">
        <v>894096</v>
      </c>
      <c r="E61" s="146">
        <v>748288</v>
      </c>
      <c r="F61" s="146">
        <v>76390</v>
      </c>
      <c r="G61" s="146">
        <v>384063</v>
      </c>
      <c r="H61" s="146">
        <v>72237</v>
      </c>
      <c r="I61" s="146">
        <v>26249</v>
      </c>
      <c r="J61" s="146">
        <v>914</v>
      </c>
      <c r="K61" s="146">
        <v>11357118</v>
      </c>
      <c r="L61" s="34"/>
      <c r="M61" s="34"/>
      <c r="N61" s="34"/>
      <c r="O61" s="34"/>
      <c r="P61" s="34"/>
      <c r="Q61" s="34"/>
    </row>
    <row r="62" spans="2:17" x14ac:dyDescent="0.3">
      <c r="K62" s="2"/>
      <c r="L62" s="227"/>
      <c r="M62" s="227"/>
      <c r="N62" s="227"/>
      <c r="O62" s="227"/>
      <c r="P62" s="227"/>
      <c r="Q62" s="227"/>
    </row>
    <row r="63" spans="2:17" ht="15" thickBot="1" x14ac:dyDescent="0.35">
      <c r="B63" s="196" t="s">
        <v>34</v>
      </c>
      <c r="C63" s="230" t="s">
        <v>42</v>
      </c>
      <c r="D63" s="230" t="s">
        <v>43</v>
      </c>
      <c r="E63" s="230" t="s">
        <v>44</v>
      </c>
      <c r="F63" s="230" t="s">
        <v>45</v>
      </c>
      <c r="G63" s="230" t="s">
        <v>276</v>
      </c>
      <c r="H63" s="230" t="s">
        <v>277</v>
      </c>
    </row>
    <row r="64" spans="2:17" x14ac:dyDescent="0.3">
      <c r="B64" s="2" t="str">
        <f>B60</f>
        <v>Særs høg</v>
      </c>
      <c r="C64" s="216">
        <f t="shared" ref="C64:F64" si="0">C60</f>
        <v>24558</v>
      </c>
      <c r="D64" s="216">
        <f t="shared" si="0"/>
        <v>3827</v>
      </c>
      <c r="E64" s="216">
        <f t="shared" si="0"/>
        <v>16111</v>
      </c>
      <c r="F64" s="216">
        <f t="shared" si="0"/>
        <v>12</v>
      </c>
      <c r="G64">
        <f>G60+H60+I60+J60</f>
        <v>423</v>
      </c>
      <c r="H64" s="2">
        <f>C64+D64+E64+F64-G64</f>
        <v>44085</v>
      </c>
    </row>
    <row r="65" spans="2:8" x14ac:dyDescent="0.3">
      <c r="B65" s="2" t="str">
        <f>B57</f>
        <v>Høg</v>
      </c>
      <c r="C65" s="216">
        <f t="shared" ref="C65:F65" si="1">C57</f>
        <v>1712834</v>
      </c>
      <c r="D65" s="216">
        <f t="shared" si="1"/>
        <v>182625</v>
      </c>
      <c r="E65" s="216">
        <f t="shared" si="1"/>
        <v>284884</v>
      </c>
      <c r="F65" s="216">
        <f t="shared" si="1"/>
        <v>4839</v>
      </c>
      <c r="G65" s="216">
        <f>G57+H57+I57+J57</f>
        <v>45050</v>
      </c>
      <c r="H65" s="2">
        <f t="shared" ref="H65:H67" si="2">C65+D65+E65+F65-G65</f>
        <v>2140132</v>
      </c>
    </row>
    <row r="66" spans="2:8" x14ac:dyDescent="0.3">
      <c r="B66" s="2" t="str">
        <f>B59</f>
        <v>Middels</v>
      </c>
      <c r="C66" s="216">
        <f>C59</f>
        <v>3272613</v>
      </c>
      <c r="D66" s="216">
        <f>D59</f>
        <v>324125</v>
      </c>
      <c r="E66" s="216">
        <f>E59</f>
        <v>375187</v>
      </c>
      <c r="F66" s="216">
        <f>F59</f>
        <v>36879</v>
      </c>
      <c r="G66" s="216">
        <f>G59+H59+I59+J59</f>
        <v>142926</v>
      </c>
      <c r="H66" s="2">
        <f t="shared" si="2"/>
        <v>3865878</v>
      </c>
    </row>
    <row r="67" spans="2:8" ht="15" thickBot="1" x14ac:dyDescent="0.35">
      <c r="B67" s="230" t="str">
        <f>B58</f>
        <v>Lav</v>
      </c>
      <c r="C67" s="196">
        <f>C58</f>
        <v>4144876</v>
      </c>
      <c r="D67" s="196">
        <f>D58</f>
        <v>383519</v>
      </c>
      <c r="E67" s="196">
        <f>E58</f>
        <v>72106</v>
      </c>
      <c r="F67" s="196">
        <f>F58</f>
        <v>34660</v>
      </c>
      <c r="G67" s="196">
        <f>G58+H58+I58+J58</f>
        <v>295064</v>
      </c>
      <c r="H67" s="230">
        <f t="shared" si="2"/>
        <v>4340097</v>
      </c>
    </row>
    <row r="68" spans="2:8" ht="15" thickBot="1" x14ac:dyDescent="0.35">
      <c r="B68" s="231"/>
      <c r="C68" s="229">
        <f>SUM(C64:C67)</f>
        <v>9154881</v>
      </c>
      <c r="D68" s="229">
        <f t="shared" ref="D68:H68" si="3">SUM(D64:D67)</f>
        <v>894096</v>
      </c>
      <c r="E68" s="229">
        <f t="shared" si="3"/>
        <v>748288</v>
      </c>
      <c r="F68" s="229">
        <f t="shared" si="3"/>
        <v>76390</v>
      </c>
      <c r="G68" s="229">
        <f t="shared" si="3"/>
        <v>483463</v>
      </c>
      <c r="H68" s="229">
        <f t="shared" si="3"/>
        <v>10390192</v>
      </c>
    </row>
    <row r="73" spans="2:8" x14ac:dyDescent="0.3">
      <c r="B73" s="147" t="s">
        <v>119</v>
      </c>
      <c r="C73" s="147" t="s">
        <v>118</v>
      </c>
    </row>
    <row r="74" spans="2:8" x14ac:dyDescent="0.3">
      <c r="B74" s="147" t="s">
        <v>116</v>
      </c>
      <c r="C74" s="216" t="s">
        <v>272</v>
      </c>
      <c r="D74" s="216" t="s">
        <v>273</v>
      </c>
      <c r="E74" s="216" t="s">
        <v>274</v>
      </c>
      <c r="F74" s="216" t="s">
        <v>275</v>
      </c>
      <c r="G74" s="216" t="s">
        <v>117</v>
      </c>
    </row>
    <row r="75" spans="2:8" x14ac:dyDescent="0.3">
      <c r="B75" s="148" t="s">
        <v>41</v>
      </c>
      <c r="C75" s="146">
        <v>33561</v>
      </c>
      <c r="D75" s="146">
        <v>6653</v>
      </c>
      <c r="E75" s="146">
        <v>4836</v>
      </c>
      <c r="F75" s="146"/>
      <c r="G75" s="146">
        <v>45050</v>
      </c>
    </row>
    <row r="76" spans="2:8" x14ac:dyDescent="0.3">
      <c r="B76" s="148" t="s">
        <v>38</v>
      </c>
      <c r="C76" s="146">
        <v>250316</v>
      </c>
      <c r="D76" s="146">
        <v>38570</v>
      </c>
      <c r="E76" s="146">
        <v>5312</v>
      </c>
      <c r="F76" s="146">
        <v>866</v>
      </c>
      <c r="G76" s="146">
        <v>295064</v>
      </c>
    </row>
    <row r="77" spans="2:8" x14ac:dyDescent="0.3">
      <c r="B77" s="148" t="s">
        <v>40</v>
      </c>
      <c r="C77" s="146">
        <v>99990</v>
      </c>
      <c r="D77" s="146">
        <v>27014</v>
      </c>
      <c r="E77" s="146">
        <v>15874</v>
      </c>
      <c r="F77" s="146">
        <v>48</v>
      </c>
      <c r="G77" s="146">
        <v>142926</v>
      </c>
    </row>
    <row r="78" spans="2:8" x14ac:dyDescent="0.3">
      <c r="B78" s="148" t="s">
        <v>49</v>
      </c>
      <c r="C78" s="146">
        <v>196</v>
      </c>
      <c r="D78" s="146"/>
      <c r="E78" s="146">
        <v>227</v>
      </c>
      <c r="F78" s="146"/>
      <c r="G78" s="146">
        <v>423</v>
      </c>
    </row>
    <row r="79" spans="2:8" x14ac:dyDescent="0.3">
      <c r="B79" s="148" t="s">
        <v>117</v>
      </c>
      <c r="C79" s="146">
        <v>384063</v>
      </c>
      <c r="D79" s="146">
        <v>72237</v>
      </c>
      <c r="E79" s="146">
        <v>26249</v>
      </c>
      <c r="F79" s="146">
        <v>914</v>
      </c>
      <c r="G79" s="146">
        <v>483463</v>
      </c>
    </row>
    <row r="82" spans="2:7" ht="15" thickBot="1" x14ac:dyDescent="0.35">
      <c r="B82" s="230" t="s">
        <v>34</v>
      </c>
      <c r="C82" s="230" t="str">
        <f>C74</f>
        <v>Verna barskog</v>
      </c>
      <c r="D82" s="230" t="str">
        <f t="shared" ref="D82:F82" si="4">D74</f>
        <v>Verna blandingsskog</v>
      </c>
      <c r="E82" s="230" t="str">
        <f t="shared" si="4"/>
        <v>Verna lauvskog</v>
      </c>
      <c r="F82" s="230" t="str">
        <f t="shared" si="4"/>
        <v>Verna skog på myr</v>
      </c>
      <c r="G82" s="230" t="s">
        <v>278</v>
      </c>
    </row>
    <row r="83" spans="2:7" x14ac:dyDescent="0.3">
      <c r="B83" t="s">
        <v>49</v>
      </c>
      <c r="C83">
        <f>C78</f>
        <v>196</v>
      </c>
      <c r="D83" s="216">
        <f t="shared" ref="D83:G83" si="5">D78</f>
        <v>0</v>
      </c>
      <c r="E83" s="216">
        <f t="shared" si="5"/>
        <v>227</v>
      </c>
      <c r="F83" s="216">
        <f t="shared" si="5"/>
        <v>0</v>
      </c>
      <c r="G83" s="2">
        <f t="shared" si="5"/>
        <v>423</v>
      </c>
    </row>
    <row r="84" spans="2:7" x14ac:dyDescent="0.3">
      <c r="B84" t="s">
        <v>41</v>
      </c>
      <c r="C84">
        <f>C75</f>
        <v>33561</v>
      </c>
      <c r="D84" s="216">
        <f t="shared" ref="D84:G84" si="6">D75</f>
        <v>6653</v>
      </c>
      <c r="E84" s="216">
        <f t="shared" si="6"/>
        <v>4836</v>
      </c>
      <c r="F84" s="216">
        <f t="shared" si="6"/>
        <v>0</v>
      </c>
      <c r="G84" s="2">
        <f t="shared" si="6"/>
        <v>45050</v>
      </c>
    </row>
    <row r="85" spans="2:7" x14ac:dyDescent="0.3">
      <c r="B85" t="s">
        <v>40</v>
      </c>
      <c r="C85">
        <f>C77</f>
        <v>99990</v>
      </c>
      <c r="D85" s="216">
        <f t="shared" ref="D85:G85" si="7">D77</f>
        <v>27014</v>
      </c>
      <c r="E85" s="216">
        <f t="shared" si="7"/>
        <v>15874</v>
      </c>
      <c r="F85" s="216">
        <f t="shared" si="7"/>
        <v>48</v>
      </c>
      <c r="G85" s="2">
        <f t="shared" si="7"/>
        <v>142926</v>
      </c>
    </row>
    <row r="86" spans="2:7" ht="15" thickBot="1" x14ac:dyDescent="0.35">
      <c r="B86" s="196" t="s">
        <v>38</v>
      </c>
      <c r="C86" s="196">
        <f>C76</f>
        <v>250316</v>
      </c>
      <c r="D86" s="196">
        <f t="shared" ref="D86:G86" si="8">D76</f>
        <v>38570</v>
      </c>
      <c r="E86" s="196">
        <f t="shared" si="8"/>
        <v>5312</v>
      </c>
      <c r="F86" s="196">
        <f t="shared" si="8"/>
        <v>866</v>
      </c>
      <c r="G86" s="230">
        <f t="shared" si="8"/>
        <v>295064</v>
      </c>
    </row>
    <row r="87" spans="2:7" ht="15" thickBot="1" x14ac:dyDescent="0.35">
      <c r="B87" s="231"/>
      <c r="C87" s="232">
        <f>SUM(C83:C86)</f>
        <v>384063</v>
      </c>
      <c r="D87" s="232">
        <f t="shared" ref="D87:F87" si="9">SUM(D83:D86)</f>
        <v>72237</v>
      </c>
      <c r="E87" s="232">
        <f t="shared" si="9"/>
        <v>26249</v>
      </c>
      <c r="F87" s="232">
        <f t="shared" si="9"/>
        <v>914</v>
      </c>
      <c r="G87" s="232">
        <f>SUM(G83:G86)</f>
        <v>483463</v>
      </c>
    </row>
  </sheetData>
  <pageMargins left="0.7" right="0.7" top="0.75" bottom="0.75" header="0.3" footer="0.3"/>
  <pageSetup paperSize="9" orientation="portrait"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K2:N80"/>
  <sheetViews>
    <sheetView showGridLines="0" tabSelected="1" zoomScale="70" zoomScaleNormal="70" workbookViewId="0">
      <selection activeCell="Q13" sqref="Q13"/>
    </sheetView>
  </sheetViews>
  <sheetFormatPr baseColWidth="10" defaultRowHeight="14.4" x14ac:dyDescent="0.3"/>
  <cols>
    <col min="11" max="11" width="15.88671875" customWidth="1"/>
    <col min="12" max="12" width="23.33203125" customWidth="1"/>
    <col min="13" max="13" width="16.44140625" customWidth="1"/>
    <col min="14" max="14" width="15.88671875" customWidth="1"/>
  </cols>
  <sheetData>
    <row r="2" spans="11:14" x14ac:dyDescent="0.3">
      <c r="M2" s="149"/>
    </row>
    <row r="15" spans="11:14" ht="15" thickBot="1" x14ac:dyDescent="0.35"/>
    <row r="16" spans="11:14" x14ac:dyDescent="0.3">
      <c r="K16" s="151" t="s">
        <v>155</v>
      </c>
      <c r="L16" s="152" t="e">
        <f>VLOOKUP(Pivotkommune!D1,'Om kommunen'!A1:F39, 4,FALSE)</f>
        <v>#N/A</v>
      </c>
      <c r="M16" s="153"/>
      <c r="N16" s="154"/>
    </row>
    <row r="17" spans="11:14" x14ac:dyDescent="0.3">
      <c r="K17" s="155" t="s">
        <v>129</v>
      </c>
      <c r="L17" s="156" t="e">
        <f>VLOOKUP(Pivotkommune!D1,'Om kommunen'!A1:F39, 5,FALSE)</f>
        <v>#N/A</v>
      </c>
      <c r="M17" s="156"/>
      <c r="N17" s="157"/>
    </row>
    <row r="18" spans="11:14" ht="15" thickBot="1" x14ac:dyDescent="0.35">
      <c r="K18" s="158" t="s">
        <v>130</v>
      </c>
      <c r="L18" s="159" t="e">
        <f>VLOOKUP(Pivotkommune!D1,'Om kommunen'!A1:F40, 6,FALSE)</f>
        <v>#N/A</v>
      </c>
      <c r="M18" s="159"/>
      <c r="N18" s="160"/>
    </row>
    <row r="20" spans="11:14" ht="15" thickBot="1" x14ac:dyDescent="0.35">
      <c r="K20" s="166" t="s">
        <v>164</v>
      </c>
      <c r="L20" s="166" t="str">
        <f>Pivotkommune!D1</f>
        <v>(Alle)</v>
      </c>
      <c r="M20" s="166" t="s">
        <v>163</v>
      </c>
      <c r="N20" s="150"/>
    </row>
    <row r="21" spans="11:14" x14ac:dyDescent="0.3">
      <c r="K21" s="164" t="s">
        <v>42</v>
      </c>
      <c r="L21" s="156"/>
      <c r="M21" s="165" t="e">
        <f>VLOOKUP(Pivotkommune!D1,'Om kommunen'!A1:M39, 8,FALSE)</f>
        <v>#N/A</v>
      </c>
      <c r="N21" s="150"/>
    </row>
    <row r="22" spans="11:14" x14ac:dyDescent="0.3">
      <c r="K22" s="164" t="s">
        <v>43</v>
      </c>
      <c r="L22" s="156"/>
      <c r="M22" s="165" t="e">
        <f>VLOOKUP(Pivotkommune!D1,'Om kommunen'!A1:M40, 9,FALSE)</f>
        <v>#N/A</v>
      </c>
      <c r="N22" s="150"/>
    </row>
    <row r="23" spans="11:14" x14ac:dyDescent="0.3">
      <c r="K23" s="164" t="s">
        <v>44</v>
      </c>
      <c r="L23" s="156"/>
      <c r="M23" s="165" t="e">
        <f>VLOOKUP(Pivotkommune!D1,'Om kommunen'!A1:M39, 10,FALSE)</f>
        <v>#N/A</v>
      </c>
      <c r="N23" s="150"/>
    </row>
    <row r="24" spans="11:14" x14ac:dyDescent="0.3">
      <c r="K24" s="164" t="s">
        <v>45</v>
      </c>
      <c r="L24" s="156"/>
      <c r="M24" s="165" t="e">
        <f>VLOOKUP(Pivotkommune!D1,'Om kommunen'!A1:M41, 11,FALSE)</f>
        <v>#N/A</v>
      </c>
      <c r="N24" s="150"/>
    </row>
    <row r="25" spans="11:14" ht="15" thickBot="1" x14ac:dyDescent="0.35">
      <c r="K25" s="167" t="s">
        <v>39</v>
      </c>
      <c r="L25" s="159"/>
      <c r="M25" s="168" t="e">
        <f>VLOOKUP(Pivotkommune!D1,'Om kommunen'!A1:M42, 12,FALSE)</f>
        <v>#N/A</v>
      </c>
      <c r="N25" s="150"/>
    </row>
    <row r="26" spans="11:14" x14ac:dyDescent="0.3">
      <c r="K26" s="164" t="s">
        <v>227</v>
      </c>
      <c r="L26" s="156"/>
      <c r="M26" s="165" t="e">
        <f>VLOOKUP(Pivotkommune!D1,'Om kommunen'!A1:M40, 13,FALSE)</f>
        <v>#N/A</v>
      </c>
      <c r="N26" s="150"/>
    </row>
    <row r="27" spans="11:14" x14ac:dyDescent="0.3">
      <c r="K27" s="161"/>
      <c r="L27" s="161"/>
      <c r="M27" s="161"/>
      <c r="N27" s="161"/>
    </row>
    <row r="28" spans="11:14" x14ac:dyDescent="0.3">
      <c r="K28" s="161"/>
      <c r="L28" s="161"/>
      <c r="M28" s="161"/>
      <c r="N28" s="161"/>
    </row>
    <row r="29" spans="11:14" x14ac:dyDescent="0.3">
      <c r="K29" s="161"/>
      <c r="L29" s="161"/>
      <c r="M29" s="161"/>
      <c r="N29" s="161"/>
    </row>
    <row r="30" spans="11:14" x14ac:dyDescent="0.3">
      <c r="K30" s="161"/>
      <c r="L30" s="161"/>
      <c r="M30" s="161"/>
      <c r="N30" s="161"/>
    </row>
    <row r="31" spans="11:14" x14ac:dyDescent="0.3">
      <c r="K31" s="185" t="s">
        <v>254</v>
      </c>
      <c r="L31" s="186"/>
      <c r="M31" s="186"/>
      <c r="N31" s="186"/>
    </row>
    <row r="32" spans="11:14" x14ac:dyDescent="0.3">
      <c r="K32" s="184">
        <f>Pivotkommune!C43</f>
        <v>5.21066227026673</v>
      </c>
      <c r="L32" s="161"/>
      <c r="M32" s="161"/>
      <c r="N32" s="161"/>
    </row>
    <row r="33" spans="11:14" x14ac:dyDescent="0.3">
      <c r="K33" s="161"/>
      <c r="L33" s="161"/>
      <c r="M33" s="161"/>
      <c r="N33" s="161"/>
    </row>
    <row r="34" spans="11:14" x14ac:dyDescent="0.3">
      <c r="K34" s="161"/>
      <c r="L34" s="161"/>
      <c r="M34" s="161"/>
      <c r="N34" s="161"/>
    </row>
    <row r="35" spans="11:14" x14ac:dyDescent="0.3">
      <c r="K35" s="161"/>
      <c r="L35" s="161"/>
      <c r="M35" s="161"/>
      <c r="N35" s="161"/>
    </row>
    <row r="77" spans="11:14" x14ac:dyDescent="0.3">
      <c r="K77" s="187" t="s">
        <v>197</v>
      </c>
      <c r="L77" s="187"/>
      <c r="M77" s="187"/>
      <c r="N77" s="187"/>
    </row>
    <row r="78" spans="11:14" x14ac:dyDescent="0.3">
      <c r="K78" s="188" t="s">
        <v>196</v>
      </c>
      <c r="L78" s="188"/>
      <c r="M78" s="189">
        <f>Pivotkommune!D47</f>
        <v>29568</v>
      </c>
      <c r="N78" s="190" t="s">
        <v>189</v>
      </c>
    </row>
    <row r="79" spans="11:14" x14ac:dyDescent="0.3">
      <c r="K79" s="188" t="s">
        <v>195</v>
      </c>
      <c r="L79" s="188"/>
      <c r="M79" s="189">
        <f>Pivotkommune!D50</f>
        <v>72043.666666666657</v>
      </c>
      <c r="N79" s="190" t="s">
        <v>189</v>
      </c>
    </row>
    <row r="80" spans="11:14" x14ac:dyDescent="0.3">
      <c r="K80" s="191" t="s">
        <v>211</v>
      </c>
      <c r="L80" s="191"/>
      <c r="M80" s="192">
        <f>M78-M79</f>
        <v>-42475.666666666657</v>
      </c>
      <c r="N80" s="191"/>
    </row>
  </sheetData>
  <conditionalFormatting sqref="K32">
    <cfRule type="cellIs" dxfId="1" priority="3" operator="lessThan">
      <formula>8</formula>
    </cfRule>
  </conditionalFormatting>
  <conditionalFormatting sqref="M8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L14:N29"/>
  <sheetViews>
    <sheetView showGridLines="0" topLeftCell="A49" zoomScale="80" zoomScaleNormal="80" workbookViewId="0">
      <selection activeCell="P10" sqref="P10"/>
    </sheetView>
  </sheetViews>
  <sheetFormatPr baseColWidth="10" defaultRowHeight="14.4" x14ac:dyDescent="0.3"/>
  <cols>
    <col min="12" max="12" width="22.5546875" customWidth="1"/>
    <col min="13" max="13" width="18.6640625" customWidth="1"/>
  </cols>
  <sheetData>
    <row r="14" spans="12:14" ht="24.75" customHeight="1" x14ac:dyDescent="0.3"/>
    <row r="16" spans="12:14" x14ac:dyDescent="0.3">
      <c r="L16" s="173" t="s">
        <v>164</v>
      </c>
      <c r="M16" s="173" t="str">
        <f>PivotRegion!E70</f>
        <v>(Alle)</v>
      </c>
      <c r="N16" s="176" t="s">
        <v>189</v>
      </c>
    </row>
    <row r="17" spans="12:14" x14ac:dyDescent="0.3">
      <c r="L17" s="170" t="s">
        <v>42</v>
      </c>
      <c r="M17" s="169"/>
      <c r="N17" s="174">
        <f>GETPIVOTDATA("Daa",PivotRegion!$B$72,"Arealkategori","Barskog")</f>
        <v>9154881</v>
      </c>
    </row>
    <row r="18" spans="12:14" x14ac:dyDescent="0.3">
      <c r="L18" s="170" t="s">
        <v>43</v>
      </c>
      <c r="M18" s="169"/>
      <c r="N18" s="174">
        <f>GETPIVOTDATA("Daa",PivotRegion!$B$72,"Arealkategori","Blandingsskog")</f>
        <v>894096</v>
      </c>
    </row>
    <row r="19" spans="12:14" x14ac:dyDescent="0.3">
      <c r="L19" s="170" t="s">
        <v>44</v>
      </c>
      <c r="M19" s="169"/>
      <c r="N19" s="174">
        <f>GETPIVOTDATA("Daa",PivotRegion!$B$72,"Arealkategori","Lauvskog")</f>
        <v>748288</v>
      </c>
    </row>
    <row r="20" spans="12:14" x14ac:dyDescent="0.3">
      <c r="L20" s="170" t="s">
        <v>45</v>
      </c>
      <c r="M20" s="169"/>
      <c r="N20" s="174">
        <f>PivotRegion!F76</f>
        <v>76390</v>
      </c>
    </row>
    <row r="21" spans="12:14" x14ac:dyDescent="0.3">
      <c r="L21" s="171" t="s">
        <v>39</v>
      </c>
      <c r="M21" s="172"/>
      <c r="N21" s="175">
        <f>PivotRegion!G77</f>
        <v>483463</v>
      </c>
    </row>
    <row r="22" spans="12:14" x14ac:dyDescent="0.3">
      <c r="L22" s="170" t="s">
        <v>227</v>
      </c>
      <c r="M22" s="169"/>
      <c r="N22" s="174">
        <f>N17+N18+N19+N20-N21</f>
        <v>10390192</v>
      </c>
    </row>
    <row r="24" spans="12:14" ht="15" thickBot="1" x14ac:dyDescent="0.35">
      <c r="L24" s="235" t="s">
        <v>280</v>
      </c>
      <c r="M24" s="235"/>
      <c r="N24" s="236" t="s">
        <v>189</v>
      </c>
    </row>
    <row r="25" spans="12:14" x14ac:dyDescent="0.3">
      <c r="L25" s="170" t="str">
        <f>PivotRegion!C94</f>
        <v>Verna barskog</v>
      </c>
      <c r="M25" s="170"/>
      <c r="N25" s="170">
        <f>PivotRegion!D94</f>
        <v>384063</v>
      </c>
    </row>
    <row r="26" spans="12:14" x14ac:dyDescent="0.3">
      <c r="L26" s="170" t="str">
        <f>PivotRegion!C95</f>
        <v>Verna blandingsskog</v>
      </c>
      <c r="M26" s="170"/>
      <c r="N26" s="170">
        <f>PivotRegion!D95</f>
        <v>72237</v>
      </c>
    </row>
    <row r="27" spans="12:14" x14ac:dyDescent="0.3">
      <c r="L27" s="170" t="str">
        <f>PivotRegion!C96</f>
        <v>Verna lauvskog</v>
      </c>
      <c r="M27" s="170"/>
      <c r="N27" s="170">
        <f>PivotRegion!D96</f>
        <v>26249</v>
      </c>
    </row>
    <row r="28" spans="12:14" x14ac:dyDescent="0.3">
      <c r="L28" s="170" t="str">
        <f>PivotRegion!C97</f>
        <v>Verna skog på myr</v>
      </c>
      <c r="M28" s="170"/>
      <c r="N28" s="170">
        <f>PivotRegion!D97</f>
        <v>914</v>
      </c>
    </row>
    <row r="29" spans="12:14" ht="15" thickBot="1" x14ac:dyDescent="0.35">
      <c r="L29" s="235" t="s">
        <v>279</v>
      </c>
      <c r="M29" s="235"/>
      <c r="N29" s="235">
        <f>PivotRegion!D98</f>
        <v>483463</v>
      </c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17</vt:i4>
      </vt:variant>
    </vt:vector>
  </HeadingPairs>
  <TitlesOfParts>
    <vt:vector size="17" baseType="lpstr">
      <vt:lpstr>Aktivitetsdata</vt:lpstr>
      <vt:lpstr>Arealdata</vt:lpstr>
      <vt:lpstr>Om kommunen</vt:lpstr>
      <vt:lpstr>Ark1</vt:lpstr>
      <vt:lpstr>PivotRegion</vt:lpstr>
      <vt:lpstr>Pivotkommune</vt:lpstr>
      <vt:lpstr>Pivotfylket</vt:lpstr>
      <vt:lpstr>Oppslag kommune</vt:lpstr>
      <vt:lpstr>Oppslag region</vt:lpstr>
      <vt:lpstr>Oppslag fylket</vt:lpstr>
      <vt:lpstr>Tabell aktivitet</vt:lpstr>
      <vt:lpstr>Tabell areal</vt:lpstr>
      <vt:lpstr>Info</vt:lpstr>
      <vt:lpstr>Index</vt:lpstr>
      <vt:lpstr>Planting pr m3</vt:lpstr>
      <vt:lpstr>Pivot Skogkultur</vt:lpstr>
      <vt:lpstr>pivotm3prodareal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Rannem Arne</dc:creator>
  <cp:lastModifiedBy>Rannem, Arne</cp:lastModifiedBy>
  <dcterms:created xsi:type="dcterms:W3CDTF">2017-10-06T07:51:26Z</dcterms:created>
  <dcterms:modified xsi:type="dcterms:W3CDTF">2021-01-14T12:38:40Z</dcterms:modified>
</cp:coreProperties>
</file>